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DieseArbeitsmappe" defaultThemeVersion="124226"/>
  <bookViews>
    <workbookView xWindow="7956" yWindow="65524" windowWidth="11208" windowHeight="7512" tabRatio="940" activeTab="0"/>
  </bookViews>
  <sheets>
    <sheet name="contents" sheetId="168" r:id="rId1"/>
    <sheet name="Page 8" sheetId="158" r:id="rId2"/>
    <sheet name="Page 9" sheetId="10" r:id="rId3"/>
    <sheet name="Pages 10-11" sheetId="11" r:id="rId4"/>
    <sheet name="Page 12" sheetId="159" r:id="rId5"/>
    <sheet name="Page 13" sheetId="13" r:id="rId6"/>
    <sheet name="Pages 14-15" sheetId="14" r:id="rId7"/>
    <sheet name="Page 16" sheetId="142" r:id="rId8"/>
    <sheet name="Page 17" sheetId="160" r:id="rId9"/>
    <sheet name="Page 18" sheetId="143" r:id="rId10"/>
    <sheet name="Page19" sheetId="141" r:id="rId11"/>
    <sheet name="Pages 20-21" sheetId="17" r:id="rId12"/>
    <sheet name="Page 22" sheetId="161" r:id="rId13"/>
    <sheet name="Page 23" sheetId="144" r:id="rId14"/>
    <sheet name="Pages 24-25" sheetId="145" r:id="rId15"/>
    <sheet name="Page 26" sheetId="162" r:id="rId16"/>
    <sheet name="Page 27" sheetId="146" r:id="rId17"/>
    <sheet name="Pages 28-29" sheetId="32" r:id="rId18"/>
    <sheet name="Page 30" sheetId="163" r:id="rId19"/>
    <sheet name="Page 31" sheetId="147" r:id="rId20"/>
    <sheet name="Pages 32-33" sheetId="20" r:id="rId21"/>
    <sheet name="Pages 34-35" sheetId="22" r:id="rId22"/>
    <sheet name="Page 36" sheetId="164" r:id="rId23"/>
    <sheet name="Page 37" sheetId="148" r:id="rId24"/>
    <sheet name="Pages 38-39" sheetId="30" r:id="rId25"/>
    <sheet name="Page 40" sheetId="165" r:id="rId26"/>
    <sheet name="Page 41" sheetId="149" r:id="rId27"/>
    <sheet name="Page 42-43" sheetId="137" r:id="rId28"/>
    <sheet name="Page 44" sheetId="150" r:id="rId29"/>
    <sheet name="Page 46" sheetId="166" r:id="rId30"/>
    <sheet name="Page 47" sheetId="24" r:id="rId31"/>
    <sheet name="Pages 48-49" sheetId="25" r:id="rId32"/>
    <sheet name="Page 50" sheetId="167" r:id="rId33"/>
    <sheet name="Pagee 51" sheetId="74" r:id="rId34"/>
    <sheet name="Pages 52-53" sheetId="75" r:id="rId35"/>
    <sheet name="Page 57" sheetId="48" r:id="rId36"/>
    <sheet name="Pages 58-59" sheetId="49" r:id="rId37"/>
    <sheet name="Pages 60-61" sheetId="95" r:id="rId38"/>
    <sheet name="Page 62" sheetId="53" r:id="rId39"/>
    <sheet name="Page 63" sheetId="54" r:id="rId40"/>
    <sheet name="Page 64" sheetId="97" r:id="rId41"/>
    <sheet name="Pages 68-69" sheetId="63" r:id="rId42"/>
    <sheet name="Pages 70-71" sheetId="65" r:id="rId43"/>
    <sheet name="Page 76" sheetId="152" r:id="rId44"/>
    <sheet name="Page 77" sheetId="153" r:id="rId45"/>
    <sheet name="Page 78" sheetId="154" r:id="rId46"/>
    <sheet name="Page 79" sheetId="155" r:id="rId47"/>
    <sheet name="Page 80" sheetId="156" r:id="rId48"/>
    <sheet name="Page 81" sheetId="157" r:id="rId49"/>
  </sheets>
  <definedNames>
    <definedName name="_xlnm.Print_Area" localSheetId="4">'Page 12'!$A$1:$N$75</definedName>
    <definedName name="_xlnm.Print_Area" localSheetId="5">'Page 13'!$A$1:$K$72</definedName>
    <definedName name="_xlnm.Print_Area" localSheetId="7">'Page 16'!$A$1:$N$45</definedName>
    <definedName name="_xlnm.Print_Area" localSheetId="8">'Page 17'!$A$1:$N$75</definedName>
    <definedName name="_xlnm.Print_Area" localSheetId="9">'Page 18'!$A$1:$T$73</definedName>
    <definedName name="_xlnm.Print_Area" localSheetId="12">'Page 22'!$A$1:$P$76</definedName>
    <definedName name="_xlnm.Print_Area" localSheetId="13">'Page 23'!$A$1:$N$44</definedName>
    <definedName name="_xlnm.Print_Area" localSheetId="15">'Page 26'!$A$1:$O$72</definedName>
    <definedName name="_xlnm.Print_Area" localSheetId="16">'Page 27'!$A$1:$N$44</definedName>
    <definedName name="_xlnm.Print_Area" localSheetId="18">'Page 30'!$A$1:$E$63</definedName>
    <definedName name="_xlnm.Print_Area" localSheetId="19">'Page 31'!$A$1:$P$77</definedName>
    <definedName name="_xlnm.Print_Area" localSheetId="22">'Page 36'!$A$1:$M$54</definedName>
    <definedName name="_xlnm.Print_Area" localSheetId="25">'Page 40'!$A$1:$N$59</definedName>
    <definedName name="_xlnm.Print_Area" localSheetId="26">'Page 41'!$A$1:$M$74</definedName>
    <definedName name="_xlnm.Print_Area" localSheetId="27">'Page 42-43'!$A$1:$W$68</definedName>
    <definedName name="_xlnm.Print_Area" localSheetId="28">'Page 44'!$A$1:$N$44</definedName>
    <definedName name="_xlnm.Print_Area" localSheetId="29">'Page 46'!$A$1:$I$48</definedName>
    <definedName name="_xlnm.Print_Area" localSheetId="30">'Page 47'!$A$1:$F$73</definedName>
    <definedName name="_xlnm.Print_Area" localSheetId="32">'Page 50'!$A$1:$F$69</definedName>
    <definedName name="_xlnm.Print_Area" localSheetId="35">'Page 57'!$A$1:$J$70</definedName>
    <definedName name="_xlnm.Print_Area" localSheetId="38">'Page 62'!$A$1:$H$40</definedName>
    <definedName name="_xlnm.Print_Area" localSheetId="39">'Page 63'!$A$1:$L$53</definedName>
    <definedName name="_xlnm.Print_Area" localSheetId="40">'Page 64'!$A$1:$L$51</definedName>
    <definedName name="_xlnm.Print_Area" localSheetId="43">'Page 76'!$A$1:$N$39</definedName>
    <definedName name="_xlnm.Print_Area" localSheetId="44">'Page 77'!$A$1:$N$51</definedName>
    <definedName name="_xlnm.Print_Area" localSheetId="45">'Page 78'!$A$1:$N$50</definedName>
    <definedName name="_xlnm.Print_Area" localSheetId="46">'Page 79'!$A$1:$N$49</definedName>
    <definedName name="_xlnm.Print_Area" localSheetId="1">'Page 8'!$A$1:$O$74</definedName>
    <definedName name="_xlnm.Print_Area" localSheetId="47">'Page 80'!$A$1:$N$49</definedName>
    <definedName name="_xlnm.Print_Area" localSheetId="48">'Page 81'!$A$1:$N$49</definedName>
    <definedName name="_xlnm.Print_Area" localSheetId="2">'Page 9'!$A$1:$N$45</definedName>
    <definedName name="_xlnm.Print_Area" localSheetId="10">'Page19'!$A$1:$N$45</definedName>
    <definedName name="_xlnm.Print_Area" localSheetId="33">'Pagee 51'!$A$1:$N$42</definedName>
    <definedName name="_xlnm.Print_Area" localSheetId="3">'Pages 10-11'!$A$1:$Z$68</definedName>
    <definedName name="_xlnm.Print_Area" localSheetId="6">'Pages 14-15'!$A$1:$Z$68</definedName>
    <definedName name="_xlnm.Print_Area" localSheetId="11">'Pages 20-21'!$A$1:$Z$68</definedName>
    <definedName name="_xlnm.Print_Area" localSheetId="14">'Pages 24-25'!$A$1:$Z$68</definedName>
    <definedName name="_xlnm.Print_Area" localSheetId="17">'Pages 28-29'!$A$1:$Z$68</definedName>
    <definedName name="_xlnm.Print_Area" localSheetId="20">'Pages 32-33'!$A$1:$P$75</definedName>
    <definedName name="_xlnm.Print_Area" localSheetId="21">'Pages 34-35'!$A$1:$P$75</definedName>
    <definedName name="_xlnm.Print_Area" localSheetId="24">'Pages 38-39'!$A$1:$Y$68</definedName>
    <definedName name="_xlnm.Print_Area" localSheetId="31">'Pages 48-49'!$A$1:$Z$73</definedName>
    <definedName name="_xlnm.Print_Area" localSheetId="34">'Pages 52-53'!$A$1:$P$64</definedName>
    <definedName name="_xlnm.Print_Area" localSheetId="36">'Pages 58-59'!$A$1:$U$74</definedName>
    <definedName name="_xlnm.Print_Area" localSheetId="37">'Pages 60-61'!$A$1:$U$74</definedName>
    <definedName name="_xlnm.Print_Area" localSheetId="41">'Pages 68-69'!$A$1:$W$41</definedName>
    <definedName name="_xlnm.Print_Area" localSheetId="42">'Pages 70-71'!$A$1:$P$41</definedName>
  </definedNames>
  <calcPr calcId="125725"/>
</workbook>
</file>

<file path=xl/sharedStrings.xml><?xml version="1.0" encoding="utf-8"?>
<sst xmlns="http://schemas.openxmlformats.org/spreadsheetml/2006/main" count="1402" uniqueCount="432">
  <si>
    <t>Gemeinden/Communes</t>
  </si>
  <si>
    <t>%</t>
  </si>
  <si>
    <t>Concubinage</t>
  </si>
  <si>
    <t>KW</t>
  </si>
  <si>
    <t>Fribourg</t>
  </si>
  <si>
    <t>fr.</t>
  </si>
  <si>
    <t>Aarau</t>
  </si>
  <si>
    <t>Solothurn</t>
  </si>
  <si>
    <t>Frauenfeld</t>
  </si>
  <si>
    <t>Basel</t>
  </si>
  <si>
    <t>Bellinzona</t>
  </si>
  <si>
    <t>Altdorf</t>
  </si>
  <si>
    <t>Liestal</t>
  </si>
  <si>
    <t>Lausanne</t>
  </si>
  <si>
    <t>Schwyz</t>
  </si>
  <si>
    <t>Schaffhausen</t>
  </si>
  <si>
    <t>Sion</t>
  </si>
  <si>
    <t>Sarnen</t>
  </si>
  <si>
    <t>Herisau</t>
  </si>
  <si>
    <t>Neuchâtel</t>
  </si>
  <si>
    <t>Stans</t>
  </si>
  <si>
    <t>Appenzell</t>
  </si>
  <si>
    <t>Glarus</t>
  </si>
  <si>
    <t>Delémont</t>
  </si>
  <si>
    <t>Zug</t>
  </si>
  <si>
    <t>Chur</t>
  </si>
  <si>
    <t>20'</t>
  </si>
  <si>
    <t>25'</t>
  </si>
  <si>
    <t>30'</t>
  </si>
  <si>
    <t>35'</t>
  </si>
  <si>
    <t>40'</t>
  </si>
  <si>
    <t>45'</t>
  </si>
  <si>
    <t>50'</t>
  </si>
  <si>
    <t>60'</t>
  </si>
  <si>
    <t>70'</t>
  </si>
  <si>
    <t>80'</t>
  </si>
  <si>
    <t>90'</t>
  </si>
  <si>
    <t>100'</t>
  </si>
  <si>
    <t>150'</t>
  </si>
  <si>
    <t>200'</t>
  </si>
  <si>
    <t>300'</t>
  </si>
  <si>
    <t>400'</t>
  </si>
  <si>
    <t>500'</t>
  </si>
  <si>
    <t>15'</t>
  </si>
  <si>
    <t>17.5'</t>
  </si>
  <si>
    <t>Canton</t>
  </si>
  <si>
    <t>Appenzell I.Rh.</t>
  </si>
  <si>
    <t>Total</t>
  </si>
  <si>
    <t>20'000 Fr.</t>
  </si>
  <si>
    <t>50'000 Fr.</t>
  </si>
  <si>
    <t>100'000 Fr.</t>
  </si>
  <si>
    <t>500'000 Fr.</t>
  </si>
  <si>
    <t>20'000 fr.</t>
  </si>
  <si>
    <t>50'000 fr.</t>
  </si>
  <si>
    <t>100'000 fr.</t>
  </si>
  <si>
    <t>500'000 fr.</t>
  </si>
  <si>
    <t>12.14 / 90</t>
  </si>
  <si>
    <t>23.28 / 100</t>
  </si>
  <si>
    <t>19.27 / 85</t>
  </si>
  <si>
    <t>31.70 / 128</t>
  </si>
  <si>
    <t>31.21 / 130</t>
  </si>
  <si>
    <t>28.00 / 133</t>
  </si>
  <si>
    <t>33.59 / 145</t>
  </si>
  <si>
    <t xml:space="preserve">-     </t>
  </si>
  <si>
    <t>53.26 / 204</t>
  </si>
  <si>
    <t>60.95 / 360</t>
  </si>
  <si>
    <t>58.13 / 280</t>
  </si>
  <si>
    <t>61.12 / 330</t>
  </si>
  <si>
    <t>74.46 / 330</t>
  </si>
  <si>
    <t>61.12  /  330</t>
  </si>
  <si>
    <t>Vaud</t>
  </si>
  <si>
    <t>Valais</t>
  </si>
  <si>
    <t>Aargau</t>
  </si>
  <si>
    <t>Thurgau</t>
  </si>
  <si>
    <t>Tessin</t>
  </si>
  <si>
    <t>Jura</t>
  </si>
  <si>
    <t>Cantons</t>
  </si>
  <si>
    <t>Uri</t>
  </si>
  <si>
    <t>Obwalden</t>
  </si>
  <si>
    <t>Nidwalden</t>
  </si>
  <si>
    <t>Appenzell A.Rh.</t>
  </si>
  <si>
    <t>Fr.</t>
  </si>
  <si>
    <t>1'000'000 Fr.</t>
  </si>
  <si>
    <t>5'000'000 Fr.</t>
  </si>
  <si>
    <t>Zurich</t>
  </si>
  <si>
    <t>Berne</t>
  </si>
  <si>
    <t>Lucerne</t>
  </si>
  <si>
    <t>Single person</t>
  </si>
  <si>
    <t>Marginal tax burden in the cantonal capitals</t>
  </si>
  <si>
    <t>to</t>
  </si>
  <si>
    <t>Cantonal capitals</t>
  </si>
  <si>
    <t>St. Gall</t>
  </si>
  <si>
    <t>Geneva</t>
  </si>
  <si>
    <t>Direct federal tax</t>
  </si>
  <si>
    <t>Basel-City</t>
  </si>
  <si>
    <t>Basel-Country</t>
  </si>
  <si>
    <t>Grisons</t>
  </si>
  <si>
    <t>Children</t>
  </si>
  <si>
    <t>Inheritance</t>
  </si>
  <si>
    <t>Confederation</t>
  </si>
  <si>
    <t xml:space="preserve">Gross earned income in Swiss francs </t>
  </si>
  <si>
    <t xml:space="preserve">Tax burden in Swiss francs </t>
  </si>
  <si>
    <t>Gross earned income in 1'000 SFr.</t>
  </si>
  <si>
    <t xml:space="preserve">Marginal tax burden in o/o </t>
  </si>
  <si>
    <t>Married sole earner without children</t>
  </si>
  <si>
    <t>Tax relief in Swiss francs</t>
  </si>
  <si>
    <t>Tax relief in percent</t>
  </si>
  <si>
    <t>Married sole earner with 2 children</t>
  </si>
  <si>
    <t>Single person with 2 children</t>
  </si>
  <si>
    <t>Indexed tax burden</t>
  </si>
  <si>
    <t>Income distribution 50 : 50</t>
  </si>
  <si>
    <t>Income distribution 70 : 30</t>
  </si>
  <si>
    <t xml:space="preserve">(concubinage = 100) </t>
  </si>
  <si>
    <t>(sole earner = 100)</t>
  </si>
  <si>
    <t>Dual-income married couple versus married sole earner</t>
  </si>
  <si>
    <t>Dual-income married couple versus concubinage</t>
  </si>
  <si>
    <t>Married sole earner - dual-income married couple</t>
  </si>
  <si>
    <t>Sole earner</t>
  </si>
  <si>
    <t>Dual-income</t>
  </si>
  <si>
    <t>Income distribution  50 : 50</t>
  </si>
  <si>
    <t>Income distribution  70 : 30</t>
  </si>
  <si>
    <t>Concubinage - Dual-income married couple</t>
  </si>
  <si>
    <t>Single retired person</t>
  </si>
  <si>
    <t>Social security and retirement income in 1'000 SFr.</t>
  </si>
  <si>
    <t>Tax burden in percent of the social security and retirement income</t>
  </si>
  <si>
    <t>Income in Swiss francs</t>
  </si>
  <si>
    <t>Married retired person</t>
  </si>
  <si>
    <t>Social security and retirement income in Swiss francs</t>
  </si>
  <si>
    <t>Tax burden in percent</t>
  </si>
  <si>
    <t>Years</t>
  </si>
  <si>
    <t>for a married employee without children</t>
  </si>
  <si>
    <t xml:space="preserve">Inflation adjusted gross earned income in Swiss francs </t>
  </si>
  <si>
    <t>Net wealth in 1'000 Swiss francs</t>
  </si>
  <si>
    <t>Tax burden in per mill of the net wealth</t>
  </si>
  <si>
    <t>Net wealth in Swiss francs</t>
  </si>
  <si>
    <t>Married person without children</t>
  </si>
  <si>
    <t xml:space="preserve">Corporations 1) </t>
  </si>
  <si>
    <t>Rate of return in percent</t>
  </si>
  <si>
    <t>Capital and reserves 100'000 Swiss francs</t>
  </si>
  <si>
    <t>Capital and reserves 2'000'000 Swiss francs</t>
  </si>
  <si>
    <t>Corporations 1)</t>
  </si>
  <si>
    <t>Net profit</t>
  </si>
  <si>
    <t>and</t>
  </si>
  <si>
    <t>Municipal 2)</t>
  </si>
  <si>
    <t>Net profit  4'000 Swiss francs 3)</t>
  </si>
  <si>
    <t>Net profit 20'000 Swiss francs 3)</t>
  </si>
  <si>
    <t>Net profit 30'000 Swiss francs 3)</t>
  </si>
  <si>
    <t>Net profit 40'000 Swiss francs 3)</t>
  </si>
  <si>
    <t>Net profit 50'000 Swiss francs 3)</t>
  </si>
  <si>
    <t>Net profit 16'000 Swiss francs 3)</t>
  </si>
  <si>
    <t>Net profit 12'000 Swiss francs 3)</t>
  </si>
  <si>
    <t>Net profit  8'000 Swiss francs 3)</t>
  </si>
  <si>
    <t>The amount of tax due in Swiss francs</t>
  </si>
  <si>
    <t>Geneva 4)</t>
  </si>
  <si>
    <t>3)  Net profit before deducting the taxes paid during the business year</t>
  </si>
  <si>
    <t>4)  Without commercial tax</t>
  </si>
  <si>
    <t>2)  Including church tax</t>
  </si>
  <si>
    <t>Net profit  80'000 Swiss francs 3)</t>
  </si>
  <si>
    <t>Net profit 160'000 Swiss francs 3)</t>
  </si>
  <si>
    <t>Net profit 240'000 Swiss francs 3)</t>
  </si>
  <si>
    <t>Net profit 320'000 Swiss francs 3)</t>
  </si>
  <si>
    <t>Net profit 400'000 Swiss francs 3)</t>
  </si>
  <si>
    <t>Net profit  600'000 Swiss francs 3)</t>
  </si>
  <si>
    <t>Net profit 800'000 Swiss francs 3)</t>
  </si>
  <si>
    <t>Net profit 1'000'000 Swiss francs 3)</t>
  </si>
  <si>
    <t>1)  Commercial, industrial, or bank corporations</t>
  </si>
  <si>
    <t>1)  Commercial, industrial, or bank corporations, without shareholding</t>
  </si>
  <si>
    <t>Taxable capital in Swiss francs</t>
  </si>
  <si>
    <t>Holding company</t>
  </si>
  <si>
    <t>Assumptions</t>
  </si>
  <si>
    <t>Tax object:</t>
  </si>
  <si>
    <t xml:space="preserve">and </t>
  </si>
  <si>
    <t>municipal</t>
  </si>
  <si>
    <t>Amount of tax in Swiss francs</t>
  </si>
  <si>
    <t>0 Swiss francs</t>
  </si>
  <si>
    <t>80'000 Swiss francs</t>
  </si>
  <si>
    <t>160'000 Swiss francs</t>
  </si>
  <si>
    <t>2) Without commercial tax</t>
  </si>
  <si>
    <t xml:space="preserve">1) Net profit before deducting the taxes paid during the business year </t>
  </si>
  <si>
    <t>Management companies</t>
  </si>
  <si>
    <r>
      <t>Confederation</t>
    </r>
    <r>
      <rPr>
        <b/>
        <vertAlign val="superscript"/>
        <sz val="12"/>
        <rFont val="Helvetica"/>
        <family val="2"/>
      </rPr>
      <t xml:space="preserve"> 2)</t>
    </r>
  </si>
  <si>
    <r>
      <t xml:space="preserve">Net profit </t>
    </r>
    <r>
      <rPr>
        <b/>
        <vertAlign val="superscript"/>
        <sz val="12"/>
        <rFont val="Helvetica"/>
        <family val="2"/>
      </rPr>
      <t>1)</t>
    </r>
  </si>
  <si>
    <r>
      <t>Geneva</t>
    </r>
    <r>
      <rPr>
        <sz val="14"/>
        <rFont val="Helvetica"/>
        <family val="2"/>
      </rPr>
      <t xml:space="preserve"> </t>
    </r>
    <r>
      <rPr>
        <vertAlign val="superscript"/>
        <sz val="14"/>
        <rFont val="Helvetica"/>
        <family val="2"/>
      </rPr>
      <t>2)</t>
    </r>
  </si>
  <si>
    <t>Motor vehicle tax: Tax burden in Swiss francs</t>
  </si>
  <si>
    <t>Passenger cars and motorcycles</t>
  </si>
  <si>
    <t>Passenger cars</t>
  </si>
  <si>
    <t>Motor vehicle tax in Swiss francs</t>
  </si>
  <si>
    <t xml:space="preserve"> Motocycle</t>
  </si>
  <si>
    <t>2) Same taxation as corporations</t>
  </si>
  <si>
    <t>Trucks, semitrailers and trailers</t>
  </si>
  <si>
    <t>Trucks</t>
  </si>
  <si>
    <t>Trailers</t>
  </si>
  <si>
    <t>Municipalities</t>
  </si>
  <si>
    <t>Luzern (City)</t>
  </si>
  <si>
    <t>Freiburg (City)</t>
  </si>
  <si>
    <r>
      <t xml:space="preserve">Solothurn </t>
    </r>
    <r>
      <rPr>
        <b/>
        <vertAlign val="superscript"/>
        <sz val="12"/>
        <rFont val="Helvetica"/>
        <family val="2"/>
      </rPr>
      <t>1)</t>
    </r>
  </si>
  <si>
    <r>
      <t>Grisons</t>
    </r>
    <r>
      <rPr>
        <b/>
        <vertAlign val="superscript"/>
        <sz val="12"/>
        <rFont val="Helvetica"/>
        <family val="2"/>
      </rPr>
      <t xml:space="preserve"> 1)</t>
    </r>
  </si>
  <si>
    <t>Inheritance received by children</t>
  </si>
  <si>
    <t xml:space="preserve">1) Cantons that collect estate tax </t>
  </si>
  <si>
    <r>
      <t xml:space="preserve">Lausanne </t>
    </r>
    <r>
      <rPr>
        <b/>
        <vertAlign val="superscript"/>
        <sz val="12"/>
        <rFont val="Helvetica"/>
        <family val="2"/>
      </rPr>
      <t>2)</t>
    </r>
  </si>
  <si>
    <t>Spouses with children</t>
  </si>
  <si>
    <t>Inheritance received by spouses with children</t>
  </si>
  <si>
    <r>
      <t>Lausanne</t>
    </r>
    <r>
      <rPr>
        <b/>
        <vertAlign val="superscript"/>
        <sz val="12"/>
        <rFont val="Helvetica"/>
        <family val="2"/>
      </rPr>
      <t xml:space="preserve"> 2)</t>
    </r>
  </si>
  <si>
    <r>
      <t>Solothurn</t>
    </r>
    <r>
      <rPr>
        <b/>
        <vertAlign val="superscript"/>
        <sz val="12"/>
        <rFont val="Helvetica"/>
        <family val="2"/>
      </rPr>
      <t xml:space="preserve"> 1)</t>
    </r>
  </si>
  <si>
    <t>Siblings</t>
  </si>
  <si>
    <t>Inheritance received by siblings</t>
  </si>
  <si>
    <t>Nephews and nieces</t>
  </si>
  <si>
    <t>Inheritance received by nephews and nieces</t>
  </si>
  <si>
    <t>Uncles and aunts</t>
  </si>
  <si>
    <t>Inheritance received by uncles and aunts</t>
  </si>
  <si>
    <r>
      <t xml:space="preserve">Semitrailers </t>
    </r>
    <r>
      <rPr>
        <b/>
        <vertAlign val="superscript"/>
        <sz val="14"/>
        <rFont val="Helvetica"/>
        <family val="2"/>
      </rPr>
      <t>1)</t>
    </r>
  </si>
  <si>
    <t>Inheritance received by non-relatives</t>
  </si>
  <si>
    <t xml:space="preserve">Non-relatives </t>
  </si>
  <si>
    <t>Tax burden in percent of gross earned income</t>
  </si>
  <si>
    <t xml:space="preserve">Effects of social deductions </t>
  </si>
  <si>
    <t>Taxable</t>
  </si>
  <si>
    <t>in</t>
  </si>
  <si>
    <t>Swiss francs</t>
  </si>
  <si>
    <t>profit</t>
  </si>
  <si>
    <r>
      <t>Taxpayer</t>
    </r>
    <r>
      <rPr>
        <b/>
        <sz val="12"/>
        <color indexed="10"/>
        <rFont val="Helvetica"/>
        <family val="2"/>
      </rPr>
      <t>:</t>
    </r>
  </si>
  <si>
    <t>municipality</t>
  </si>
  <si>
    <t xml:space="preserve">Fiscal HP </t>
  </si>
  <si>
    <t>Fiscal HP / DIN-HP</t>
  </si>
  <si>
    <t>Inheritance tax</t>
  </si>
  <si>
    <t>Tax relief for a married sole earner without children compared with a single person</t>
  </si>
  <si>
    <t>Cantonal, municipal and church tax burden on gross earned income</t>
  </si>
  <si>
    <t>Tax relief for a married sole earner with 2 children (including child benefits) compared with a married sole earner without children</t>
  </si>
  <si>
    <t xml:space="preserve">Cantonal, municipal and church tax burden on social security and retirement income </t>
  </si>
  <si>
    <t>Tax relief for a married retired person compared with a married sole earner without children</t>
  </si>
  <si>
    <t>Change of the cantonal, municipal, and church tax burden on gross earned income, in percent</t>
  </si>
  <si>
    <t>Consumer price index as of December (September 1977 = 100)</t>
  </si>
  <si>
    <t>Tax burden in percent on gross earned income</t>
  </si>
  <si>
    <t>Cantonal, municipal and church tax burden on net wealth</t>
  </si>
  <si>
    <t>2)  Net profit before deduction of taxes paid during the business year</t>
  </si>
  <si>
    <t>3)  Without trade tax</t>
  </si>
  <si>
    <t>Federal, cantonal, municipal, and church tax burden on net profit and equity (paid-up capital and reserves) in percent of net profit 2)</t>
  </si>
  <si>
    <t>Net profit and equity tax burden</t>
  </si>
  <si>
    <t>Equity (paid-up capital and reserves) 100'000 Swiss francs</t>
  </si>
  <si>
    <t>Equity (paid-up capital and reserves) 2'000'000 Swiss francs</t>
  </si>
  <si>
    <r>
      <t xml:space="preserve">Cantonal, municipal, and church tax burden on </t>
    </r>
    <r>
      <rPr>
        <b/>
        <u val="single"/>
        <sz val="12"/>
        <color indexed="8"/>
        <rFont val="Helvetica"/>
        <family val="2"/>
      </rPr>
      <t>equity (paid-up capital and reserves)</t>
    </r>
  </si>
  <si>
    <t>Equity (paid-up capital and reserves) 2'000'000 francs</t>
  </si>
  <si>
    <t>Pure holding company with only ownership interests in other companies</t>
  </si>
  <si>
    <t>1'000'000 CHF equity, 500'000 CHF disclosed reserves and 500'000 CHF after-tax undisclosed reserves combined with different rates of return (hidden reserves)</t>
  </si>
  <si>
    <t>Company has its head office in the canton,  but does not engage in business activities (carry on business operations)</t>
  </si>
  <si>
    <t>Engine displacement (cm3)</t>
  </si>
  <si>
    <t>Maximum loaded vehicle weight in kg</t>
  </si>
  <si>
    <t>Maximum (permissible) payload in kg</t>
  </si>
  <si>
    <t>2) Municipalities may collect a maximum surcharge of 100 % of the amount of cantonal tax.</t>
  </si>
  <si>
    <t>Taxing authority</t>
  </si>
  <si>
    <t>5.00 %</t>
  </si>
  <si>
    <t xml:space="preserve"> </t>
  </si>
  <si>
    <t>Zürich</t>
  </si>
  <si>
    <t>Explanatory notes on pages 9 - 11:</t>
  </si>
  <si>
    <t>Assumptions:</t>
  </si>
  <si>
    <t>Gross earned income</t>
  </si>
  <si>
    <t>Deductions</t>
  </si>
  <si>
    <t>Taxable Income</t>
  </si>
  <si>
    <t>Basic Tax amount</t>
  </si>
  <si>
    <t>Municipal tax</t>
  </si>
  <si>
    <t>Church tax, catholic</t>
  </si>
  <si>
    <t>Poll tax</t>
  </si>
  <si>
    <t xml:space="preserve">The following overview presents the gross earned income at which </t>
  </si>
  <si>
    <t xml:space="preserve">excluded in the calculations. </t>
  </si>
  <si>
    <t>Beginning of tax liability</t>
  </si>
  <si>
    <t>Deduction for professional expenses</t>
  </si>
  <si>
    <t>Unemployment insurance premium</t>
  </si>
  <si>
    <t>Pension fund contribution</t>
  </si>
  <si>
    <t>and interest on savings</t>
  </si>
  <si>
    <t xml:space="preserve">Health insurance premiums </t>
  </si>
  <si>
    <t xml:space="preserve">the beginning of tax liability starts for a single person in own </t>
  </si>
  <si>
    <t xml:space="preserve">household. </t>
  </si>
  <si>
    <t>Assumptions the same as above</t>
  </si>
  <si>
    <r>
      <t xml:space="preserve">Tax subject: </t>
    </r>
    <r>
      <rPr>
        <b/>
        <sz val="12"/>
        <rFont val="Helvetica"/>
        <family val="2"/>
      </rPr>
      <t>single</t>
    </r>
    <r>
      <rPr>
        <sz val="12"/>
        <rFont val="Helvetica"/>
        <family val="2"/>
      </rPr>
      <t>, gainfully employed, in own household</t>
    </r>
  </si>
  <si>
    <t>Calculation example (Municipality of Zürich):</t>
  </si>
  <si>
    <t xml:space="preserve">(3 % of net earned income, </t>
  </si>
  <si>
    <t>minimum 2'000 Fr., maximum 4'000 Fr.)</t>
  </si>
  <si>
    <t xml:space="preserve">Tax object:   Gross earned income according to the </t>
  </si>
  <si>
    <t>wage statement</t>
  </si>
  <si>
    <t>Old age and disability contributions</t>
  </si>
  <si>
    <t>Cantonal tax</t>
  </si>
  <si>
    <t>The minimum and poll taxes collected in some cantons have been</t>
  </si>
  <si>
    <t>70:30</t>
  </si>
  <si>
    <t>50:50 / 70:30</t>
  </si>
  <si>
    <t>2010:  50'404 Fr.  (+0.03%)</t>
  </si>
  <si>
    <t>2'000 Fr.</t>
  </si>
  <si>
    <t xml:space="preserve">     48.00 Fr. </t>
  </si>
  <si>
    <t>200'000 Fr.</t>
  </si>
  <si>
    <r>
      <t xml:space="preserve">Steuerobjekt: </t>
    </r>
    <r>
      <rPr>
        <b/>
        <sz val="12"/>
        <rFont val="Arial"/>
        <family val="2"/>
      </rPr>
      <t>Reinvermögen</t>
    </r>
  </si>
  <si>
    <t>Explanatory notes on pages 13 - 16:</t>
  </si>
  <si>
    <t>without children</t>
  </si>
  <si>
    <t xml:space="preserve">the beginning of tax liability starts for a married person without </t>
  </si>
  <si>
    <t>children.</t>
  </si>
  <si>
    <t>Explanatory notes on pages 18 - 21:</t>
  </si>
  <si>
    <t>with two children.</t>
  </si>
  <si>
    <t>Child deduction</t>
  </si>
  <si>
    <t>the beginning of tax liability starts for a married person with two</t>
  </si>
  <si>
    <t xml:space="preserve">Tax object: Gross earned income according to the </t>
  </si>
  <si>
    <t>Explanatory notes on pages 23 - 25:</t>
  </si>
  <si>
    <t>Tax subject:</t>
  </si>
  <si>
    <t xml:space="preserve">   without children</t>
  </si>
  <si>
    <t>Gross earned income husband</t>
  </si>
  <si>
    <t>Gross earned income wife</t>
  </si>
  <si>
    <t>Gross earned income total</t>
  </si>
  <si>
    <t xml:space="preserve">   Husband</t>
  </si>
  <si>
    <t xml:space="preserve">   Wife</t>
  </si>
  <si>
    <t>5,00% Pension fund contributions</t>
  </si>
  <si>
    <t>./. Health insurance premium reduction</t>
  </si>
  <si>
    <t>Deduction for professional expenses 3% of net earned income</t>
  </si>
  <si>
    <t>(minimum 2'000 Fr., maximum 4'000 Fr.)</t>
  </si>
  <si>
    <t>Dual earner deduction for the lower income</t>
  </si>
  <si>
    <r>
      <t xml:space="preserve">Tax subject: </t>
    </r>
    <r>
      <rPr>
        <b/>
        <sz val="12"/>
        <rFont val="Helvetica"/>
        <family val="2"/>
      </rPr>
      <t>Married</t>
    </r>
    <r>
      <rPr>
        <sz val="12"/>
        <rFont val="Helvetica"/>
        <family val="2"/>
      </rPr>
      <t>, gainfully employed person</t>
    </r>
  </si>
  <si>
    <t>Explanatory notes on pages 27 - 29:</t>
  </si>
  <si>
    <t>with 2 children</t>
  </si>
  <si>
    <r>
      <t xml:space="preserve">Tax subject: </t>
    </r>
    <r>
      <rPr>
        <b/>
        <sz val="12"/>
        <rFont val="Helvetica"/>
        <family val="2"/>
      </rPr>
      <t>single</t>
    </r>
    <r>
      <rPr>
        <sz val="12"/>
        <rFont val="Helvetica"/>
        <family val="2"/>
      </rPr>
      <t>, gainfully employed person,</t>
    </r>
  </si>
  <si>
    <t>Child care deductions</t>
  </si>
  <si>
    <t>the beginning of tax liability starts for a single person with two</t>
  </si>
  <si>
    <t>children</t>
  </si>
  <si>
    <t>Explanatory notes on pages 31 - 35:</t>
  </si>
  <si>
    <t>Sole earner / Dual-income</t>
  </si>
  <si>
    <t>Concubinage / Dual-income</t>
  </si>
  <si>
    <r>
      <t>Sole earner:</t>
    </r>
    <r>
      <rPr>
        <sz val="10"/>
        <rFont val="Arial"/>
        <family val="2"/>
      </rPr>
      <t xml:space="preserve"> Gainfully employed married person without children. Spouse not employed.</t>
    </r>
  </si>
  <si>
    <r>
      <t>Dual-income: Married couple without children</t>
    </r>
    <r>
      <rPr>
        <sz val="10"/>
        <rFont val="Arial"/>
        <family val="2"/>
      </rPr>
      <t>, both gainfully employed.</t>
    </r>
  </si>
  <si>
    <t>Health insurance premiums and interest on savings</t>
  </si>
  <si>
    <t>Deduction for professional expenses 3% of net earned income (minimum 2'000 Fr., maximum 4'000 Fr.)</t>
  </si>
  <si>
    <r>
      <t>Concubinage:</t>
    </r>
    <r>
      <rPr>
        <sz val="10"/>
        <rFont val="Arial"/>
        <family val="2"/>
      </rPr>
      <t xml:space="preserve"> 2 Single persons in a joint household, both gainfully employed.</t>
    </r>
  </si>
  <si>
    <t xml:space="preserve">Tax objects: Gross earned income according to the </t>
  </si>
  <si>
    <t>Explanatory notes on pages 37 - 39:</t>
  </si>
  <si>
    <t>Tax subject: Single retired person</t>
  </si>
  <si>
    <t>over 65 years old, in own household;</t>
  </si>
  <si>
    <t>retirement after 01.01.2002</t>
  </si>
  <si>
    <t>Old age and survivors' insurance income and pension income</t>
  </si>
  <si>
    <t>Tax object: Old age and survivors' insurance and pension income</t>
  </si>
  <si>
    <t>Total income</t>
  </si>
  <si>
    <t>Total tax burden</t>
  </si>
  <si>
    <t>Explanatory notes on pages 41 - 44:</t>
  </si>
  <si>
    <t>Tax subject: Married retired person</t>
  </si>
  <si>
    <t>both spouses over 65 years old;</t>
  </si>
  <si>
    <t>the beginning of tax liability starts for a married retired person.</t>
  </si>
  <si>
    <t>Explanatory notes on pages 51 - 53:</t>
  </si>
  <si>
    <t>Net wealth</t>
  </si>
  <si>
    <r>
      <t>Tax subject: Married person without children, capable of working.</t>
    </r>
    <r>
      <rPr>
        <b/>
        <sz val="12"/>
        <rFont val="Arial"/>
        <family val="2"/>
      </rPr>
      <t xml:space="preserve"> </t>
    </r>
  </si>
  <si>
    <t>Taxable wealth</t>
  </si>
  <si>
    <t>Basic tax amount</t>
  </si>
  <si>
    <t>Married person</t>
  </si>
  <si>
    <t>without</t>
  </si>
  <si>
    <t>1)  Deductions for persons with low income have not been taken into account.</t>
  </si>
  <si>
    <r>
      <t>Person capable of working</t>
    </r>
    <r>
      <rPr>
        <vertAlign val="superscript"/>
        <sz val="12"/>
        <rFont val="Arial"/>
        <family val="2"/>
      </rPr>
      <t>1</t>
    </r>
    <r>
      <rPr>
        <sz val="12"/>
        <rFont val="Arial"/>
        <family val="2"/>
      </rPr>
      <t xml:space="preserve"> </t>
    </r>
  </si>
  <si>
    <r>
      <t xml:space="preserve">Married retired person </t>
    </r>
    <r>
      <rPr>
        <vertAlign val="superscript"/>
        <sz val="12"/>
        <rFont val="Arial"/>
        <family val="2"/>
      </rPr>
      <t>1</t>
    </r>
  </si>
  <si>
    <t>with two</t>
  </si>
  <si>
    <t>Explanatory notes on pages 47 - 49:</t>
  </si>
  <si>
    <t>Tax subject: Married, gainfully employed person</t>
  </si>
  <si>
    <t xml:space="preserve">Gross earned income </t>
  </si>
  <si>
    <t>Cantonal tax                            100%</t>
  </si>
  <si>
    <t>Municipal tax                           119%</t>
  </si>
  <si>
    <t>Index December 2009:  199,8  (+0.03%)</t>
  </si>
  <si>
    <t>1)   For an example of calculation for a single, respectively married sole earner without children see pages 8 and 12.</t>
  </si>
  <si>
    <t>Minimum and poll taxes collected in some cantons have been</t>
  </si>
  <si>
    <t>Income split between partners:</t>
  </si>
  <si>
    <t>Income split between partners</t>
  </si>
  <si>
    <r>
      <t xml:space="preserve">Example of calculation for a dual-income married couple </t>
    </r>
    <r>
      <rPr>
        <vertAlign val="superscript"/>
        <sz val="10"/>
        <rFont val="Arial"/>
        <family val="2"/>
      </rPr>
      <t>(1</t>
    </r>
    <r>
      <rPr>
        <sz val="10"/>
        <rFont val="Arial"/>
        <family val="2"/>
      </rPr>
      <t xml:space="preserve"> (Municipality of Zürich):</t>
    </r>
  </si>
  <si>
    <t>Total retirement income</t>
  </si>
  <si>
    <t>Tax burden on net wealth alone</t>
  </si>
  <si>
    <t>(Persons incapable of working enjoy tax breaks in some cantons.)</t>
  </si>
  <si>
    <t>(The table presents the level of net wealth at which tax liability begins.)</t>
  </si>
  <si>
    <t>5.15 %</t>
  </si>
  <si>
    <t>1.10 %</t>
  </si>
  <si>
    <t>5,15% Old age and disability contributions</t>
  </si>
  <si>
    <t>1,10% Unemployment insurance premiums</t>
  </si>
  <si>
    <t>Cantonal tax              100 %</t>
  </si>
  <si>
    <t>Municipal tax              119 %</t>
  </si>
  <si>
    <t>Cantonal tax               100 %</t>
  </si>
  <si>
    <t>Municipal tax               119 %</t>
  </si>
  <si>
    <t>Cantonal tax                                  100 %</t>
  </si>
  <si>
    <t>Municipal tax                                 119 %</t>
  </si>
  <si>
    <t>Index December 2010:  200,8  (+0.05%)</t>
  </si>
  <si>
    <t>2011:  50'656 Fr.  (+0.05%)</t>
  </si>
  <si>
    <t>Additional burden or relief (-) in swiss francs</t>
  </si>
  <si>
    <t>Additional burden or relief (-) in percent</t>
  </si>
  <si>
    <t>I</t>
  </si>
  <si>
    <t>II</t>
  </si>
  <si>
    <t>III</t>
  </si>
  <si>
    <t>lV</t>
  </si>
  <si>
    <t>Contents</t>
  </si>
  <si>
    <t>Tax burden in the cantonal capitals</t>
  </si>
  <si>
    <t xml:space="preserve">Individual income and wealth tax </t>
  </si>
  <si>
    <t xml:space="preserve">Development of the tax burden </t>
  </si>
  <si>
    <t>Tax burden on net profit and equity</t>
  </si>
  <si>
    <t>Corporations</t>
  </si>
  <si>
    <t>Net profit and equity</t>
  </si>
  <si>
    <t>Equity</t>
  </si>
  <si>
    <t>Motor vehicle tax</t>
  </si>
  <si>
    <t>Tax on Inheritance</t>
  </si>
  <si>
    <t>page</t>
  </si>
  <si>
    <t>Church tax, catholic                         11 %</t>
  </si>
  <si>
    <t>Church tax, catholic     11 %</t>
  </si>
  <si>
    <t>Church tax, catholic                   11%</t>
  </si>
  <si>
    <t>Sole earner / Double-income and 
Concubinage / Double-income</t>
  </si>
  <si>
    <t>Double-income married couple</t>
  </si>
  <si>
    <r>
      <t xml:space="preserve">   Gainfully employed </t>
    </r>
    <r>
      <rPr>
        <b/>
        <sz val="12"/>
        <rFont val="Arial"/>
        <family val="2"/>
      </rPr>
      <t>double-income married</t>
    </r>
    <r>
      <rPr>
        <sz val="12"/>
        <rFont val="Arial"/>
        <family val="2"/>
      </rPr>
      <t xml:space="preserve"> couple</t>
    </r>
  </si>
  <si>
    <t xml:space="preserve">the beginning of tax liability starts for a double income couple. </t>
  </si>
  <si>
    <t>Development of the tax burden on inflation adjusted income since 2001</t>
  </si>
  <si>
    <t>Development of the tax burden on inflation adjusted gross earned income since 2001. Gross earned income is calculated based on the development of the consumer price index (base 1977) in the following manner:</t>
  </si>
  <si>
    <t xml:space="preserve">Index December 2008:  199,2 </t>
  </si>
  <si>
    <t>Index December 2011:  199,4  (-0.007%)</t>
  </si>
  <si>
    <t xml:space="preserve">2009:  50'252 Fr. </t>
  </si>
  <si>
    <t>2012:  50'303 Fr.  (-0.007%)</t>
  </si>
  <si>
    <t xml:space="preserve">The tax burdens 2012 are calculated for a gross earned income of 50'303 Swiss francs for the cantons as well as for the federal direct tax. </t>
  </si>
  <si>
    <t>50'303 Fr.</t>
  </si>
  <si>
    <t>2'591 Fr.</t>
  </si>
  <si>
    <t>553 Fr.</t>
  </si>
  <si>
    <t>2'515 Fr.</t>
  </si>
  <si>
    <t>5'200 Fr.</t>
  </si>
  <si>
    <t>2'208 Fr.</t>
  </si>
  <si>
    <t>2'992 Fr.</t>
  </si>
  <si>
    <t>39'652 Fr.</t>
  </si>
  <si>
    <t>873.00 Fr.</t>
  </si>
  <si>
    <t>1'038.85 Fr.</t>
  </si>
  <si>
    <t xml:space="preserve"> 96.05 Fr.</t>
  </si>
  <si>
    <t>2'055.90 Fr.</t>
  </si>
  <si>
    <t>Tax burden in percent of gross earned income 2012 (50'303 Fr.)</t>
  </si>
  <si>
    <t>Calculation example for 2012 (Municipality of Zürich):</t>
  </si>
  <si>
    <t>Development of the tax burden on inflation adjusted income 2012 versus 2002 and 2007, respectively</t>
  </si>
  <si>
    <t>Gross earned income 2012 Swiss francs</t>
  </si>
  <si>
    <t>Gross earned income 2002 Swiss francs</t>
  </si>
  <si>
    <t>Additional burden or relief (-); 2012 versus 2002 in o/o</t>
  </si>
  <si>
    <t>Gross earned income 2007 Swiss francs</t>
  </si>
  <si>
    <t>Additional burden or relief (-); 2012 versus 2007 in o/o</t>
  </si>
  <si>
    <t>23..-- Fr.</t>
  </si>
  <si>
    <t>23.00 Fr.</t>
  </si>
  <si>
    <t>27.35 Fr.</t>
  </si>
  <si>
    <t>2.55 Fr.</t>
  </si>
  <si>
    <t>52.90 Fr.</t>
  </si>
</sst>
</file>

<file path=xl/styles.xml><?xml version="1.0" encoding="utf-8"?>
<styleSheet xmlns="http://schemas.openxmlformats.org/spreadsheetml/2006/main">
  <numFmts count="14">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0\ \ "/>
    <numFmt numFmtId="172" formatCode="0.0\ "/>
    <numFmt numFmtId="173" formatCode="0.00\ \ \ \ \ \ \ \ \ \ \ \ "/>
    <numFmt numFmtId="174" formatCode="#,##0\ \ \ \ \ \ \ \ \ \ \ \ "/>
    <numFmt numFmtId="175" formatCode="_ * #,##0.0_ ;_ * \-#,##0.0_ ;_ * &quot;-&quot;??_ ;_ @_ "/>
    <numFmt numFmtId="176" formatCode="_ * #,##0_ ;_ * \-#,##0_ ;_ * &quot;-&quot;??_ ;_ @_ "/>
  </numFmts>
  <fonts count="66">
    <font>
      <sz val="10"/>
      <name val="Arial"/>
      <family val="2"/>
    </font>
    <font>
      <b/>
      <sz val="12"/>
      <name val="Helvetica"/>
      <family val="2"/>
    </font>
    <font>
      <b/>
      <sz val="14"/>
      <name val="Helvetica"/>
      <family val="2"/>
    </font>
    <font>
      <b/>
      <sz val="10"/>
      <name val="Helvetica"/>
      <family val="2"/>
    </font>
    <font>
      <b/>
      <sz val="11"/>
      <name val="Helvetica"/>
      <family val="2"/>
    </font>
    <font>
      <sz val="10"/>
      <name val="Helvetica"/>
      <family val="2"/>
    </font>
    <font>
      <sz val="10"/>
      <name val="Times"/>
      <family val="2"/>
    </font>
    <font>
      <sz val="11"/>
      <name val="Helvetica"/>
      <family val="2"/>
    </font>
    <font>
      <b/>
      <sz val="13"/>
      <name val="Helvetica"/>
      <family val="2"/>
    </font>
    <font>
      <sz val="14"/>
      <name val="Helvetica"/>
      <family val="2"/>
    </font>
    <font>
      <sz val="12"/>
      <name val="Helvetica"/>
      <family val="2"/>
    </font>
    <font>
      <b/>
      <sz val="16"/>
      <name val="Helvetica"/>
      <family val="2"/>
    </font>
    <font>
      <b/>
      <sz val="15"/>
      <name val="Helvetica"/>
      <family val="2"/>
    </font>
    <font>
      <b/>
      <sz val="8"/>
      <name val="Helvetica"/>
      <family val="2"/>
    </font>
    <font>
      <b/>
      <sz val="14"/>
      <color indexed="48"/>
      <name val="Helvetica"/>
      <family val="2"/>
    </font>
    <font>
      <sz val="15"/>
      <name val="Helvetica"/>
      <family val="2"/>
    </font>
    <font>
      <b/>
      <sz val="21"/>
      <name val="Helvetica"/>
      <family val="2"/>
    </font>
    <font>
      <b/>
      <u val="single"/>
      <sz val="12"/>
      <name val="Helvetica"/>
      <family val="2"/>
    </font>
    <font>
      <b/>
      <vertAlign val="superscript"/>
      <sz val="12"/>
      <name val="Helvetica"/>
      <family val="2"/>
    </font>
    <font>
      <b/>
      <sz val="14"/>
      <color indexed="10"/>
      <name val="Helvetica"/>
      <family val="2"/>
    </font>
    <font>
      <b/>
      <sz val="14"/>
      <color indexed="23"/>
      <name val="Helvetica"/>
      <family val="2"/>
    </font>
    <font>
      <b/>
      <sz val="12"/>
      <color indexed="23"/>
      <name val="Helvetica"/>
      <family val="2"/>
    </font>
    <font>
      <b/>
      <sz val="14"/>
      <color indexed="57"/>
      <name val="Helvetica"/>
      <family val="2"/>
    </font>
    <font>
      <sz val="12"/>
      <color indexed="57"/>
      <name val="Helvetica"/>
      <family val="2"/>
    </font>
    <font>
      <sz val="10"/>
      <color indexed="57"/>
      <name val="Helvetica"/>
      <family val="2"/>
    </font>
    <font>
      <vertAlign val="superscript"/>
      <sz val="14"/>
      <name val="Helvetica"/>
      <family val="2"/>
    </font>
    <font>
      <b/>
      <sz val="14"/>
      <color indexed="8"/>
      <name val="Helvetica"/>
      <family val="2"/>
    </font>
    <font>
      <b/>
      <vertAlign val="superscript"/>
      <sz val="14"/>
      <name val="Helvetica"/>
      <family val="2"/>
    </font>
    <font>
      <b/>
      <sz val="12"/>
      <color indexed="10"/>
      <name val="Helvetica"/>
      <family val="2"/>
    </font>
    <font>
      <b/>
      <sz val="12"/>
      <color indexed="8"/>
      <name val="Helvetica"/>
      <family val="2"/>
    </font>
    <font>
      <b/>
      <sz val="10"/>
      <color indexed="8"/>
      <name val="Helvetica"/>
      <family val="2"/>
    </font>
    <font>
      <b/>
      <u val="single"/>
      <sz val="12"/>
      <color indexed="8"/>
      <name val="Helvetica"/>
      <family val="2"/>
    </font>
    <font>
      <sz val="8"/>
      <name val="Arial"/>
      <family val="2"/>
    </font>
    <font>
      <b/>
      <i/>
      <sz val="14"/>
      <name val="Helvetica"/>
      <family val="2"/>
    </font>
    <font>
      <i/>
      <sz val="12"/>
      <name val="Helvetica"/>
      <family val="2"/>
    </font>
    <font>
      <sz val="12"/>
      <name val="Helv"/>
      <family val="2"/>
    </font>
    <font>
      <i/>
      <sz val="12"/>
      <color indexed="10"/>
      <name val="Helvetica"/>
      <family val="2"/>
    </font>
    <font>
      <sz val="12"/>
      <name val="Times"/>
      <family val="2"/>
    </font>
    <font>
      <sz val="12"/>
      <color indexed="12"/>
      <name val="Helvetica"/>
      <family val="2"/>
    </font>
    <font>
      <b/>
      <sz val="12"/>
      <name val="Helv"/>
      <family val="2"/>
    </font>
    <font>
      <b/>
      <i/>
      <sz val="12"/>
      <name val="Helvetica"/>
      <family val="2"/>
    </font>
    <font>
      <sz val="12"/>
      <name val="Helvetica-Condensed"/>
      <family val="2"/>
    </font>
    <font>
      <i/>
      <sz val="12"/>
      <name val="Helvetica-Condensed"/>
      <family val="2"/>
    </font>
    <font>
      <i/>
      <sz val="10"/>
      <name val="Helvetica"/>
      <family val="2"/>
    </font>
    <font>
      <b/>
      <i/>
      <sz val="10"/>
      <name val="Helvetica"/>
      <family val="2"/>
    </font>
    <font>
      <b/>
      <i/>
      <sz val="10"/>
      <color indexed="10"/>
      <name val="Helvetica"/>
      <family val="2"/>
    </font>
    <font>
      <b/>
      <sz val="12"/>
      <name val="Helvetica-Condensed"/>
      <family val="2"/>
    </font>
    <font>
      <sz val="6"/>
      <name val="Helvetica"/>
      <family val="2"/>
    </font>
    <font>
      <i/>
      <sz val="6"/>
      <name val="Helvetica"/>
      <family val="2"/>
    </font>
    <font>
      <sz val="8"/>
      <name val="Helvetica"/>
      <family val="2"/>
    </font>
    <font>
      <i/>
      <sz val="8"/>
      <name val="Helvetica"/>
      <family val="2"/>
    </font>
    <font>
      <sz val="12"/>
      <color indexed="8"/>
      <name val="Arial"/>
      <family val="2"/>
    </font>
    <font>
      <sz val="10"/>
      <color indexed="8"/>
      <name val="Arial"/>
      <family val="2"/>
    </font>
    <font>
      <sz val="12"/>
      <name val="Arial"/>
      <family val="2"/>
    </font>
    <font>
      <b/>
      <sz val="12"/>
      <name val="Arial"/>
      <family val="2"/>
    </font>
    <font>
      <b/>
      <sz val="10"/>
      <name val="Arial"/>
      <family val="2"/>
    </font>
    <font>
      <sz val="10"/>
      <color indexed="12"/>
      <name val="Helvetica"/>
      <family val="2"/>
    </font>
    <font>
      <i/>
      <sz val="6"/>
      <name val="Helvetica-Condensed"/>
      <family val="2"/>
    </font>
    <font>
      <vertAlign val="superscript"/>
      <sz val="10"/>
      <name val="Arial"/>
      <family val="2"/>
    </font>
    <font>
      <sz val="12"/>
      <color indexed="8"/>
      <name val="Helvetica"/>
      <family val="2"/>
    </font>
    <font>
      <i/>
      <sz val="12"/>
      <name val="Arial"/>
      <family val="2"/>
    </font>
    <font>
      <vertAlign val="superscript"/>
      <sz val="12"/>
      <name val="Arial"/>
      <family val="2"/>
    </font>
    <font>
      <sz val="11"/>
      <name val="Arial"/>
      <family val="2"/>
    </font>
    <font>
      <b/>
      <sz val="14"/>
      <color theme="1"/>
      <name val="Helvetica"/>
      <family val="2"/>
    </font>
    <font>
      <sz val="11"/>
      <color indexed="8"/>
      <name val="Helvetica"/>
      <family val="2"/>
    </font>
    <font>
      <sz val="11"/>
      <color indexed="10"/>
      <name val="Helvetica"/>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57">
    <border>
      <left/>
      <right/>
      <top/>
      <bottom/>
      <diagonal/>
    </border>
    <border>
      <left style="hair"/>
      <right style="hair"/>
      <top/>
      <bottom style="hair"/>
    </border>
    <border>
      <left style="hair"/>
      <right style="hair"/>
      <top style="medium"/>
      <bottom/>
    </border>
    <border>
      <left style="hair"/>
      <right style="hair"/>
      <top/>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border>
    <border>
      <left style="hair"/>
      <right style="hair"/>
      <top style="hair"/>
      <bottom style="hair"/>
    </border>
    <border>
      <left style="hair"/>
      <right style="hair"/>
      <top style="medium"/>
      <bottom style="hair"/>
    </border>
    <border>
      <left style="medium"/>
      <right/>
      <top/>
      <bottom/>
    </border>
    <border>
      <left/>
      <right style="medium"/>
      <top/>
      <bottom/>
    </border>
    <border>
      <left style="thin"/>
      <right/>
      <top/>
      <bottom style="medium"/>
    </border>
    <border>
      <left style="thin"/>
      <right style="thin"/>
      <top style="thin"/>
      <bottom/>
    </border>
    <border>
      <left style="thin"/>
      <right style="thin"/>
      <top/>
      <bottom/>
    </border>
    <border>
      <left style="thin"/>
      <right style="thin"/>
      <top/>
      <bottom style="medium"/>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style="thin"/>
      <right style="thin"/>
      <top/>
      <bottom style="thin"/>
    </border>
    <border>
      <left/>
      <right style="thin"/>
      <top/>
      <bottom style="thin"/>
    </border>
    <border>
      <left style="hair"/>
      <right style="hair"/>
      <top style="thin"/>
      <bottom/>
    </border>
    <border>
      <left style="hair"/>
      <right style="hair"/>
      <top style="thin"/>
      <bottom style="hair"/>
    </border>
    <border>
      <left style="medium"/>
      <right style="medium"/>
      <top style="medium"/>
      <bottom style="medium"/>
    </border>
    <border>
      <left/>
      <right/>
      <top/>
      <bottom style="thin"/>
    </border>
    <border>
      <left style="thin"/>
      <right style="hair"/>
      <top style="thin"/>
      <bottom style="thin"/>
    </border>
    <border>
      <left/>
      <right style="thin"/>
      <top style="thin"/>
      <bottom style="thin"/>
    </border>
    <border>
      <left/>
      <right/>
      <top style="thin"/>
      <bottom/>
    </border>
    <border>
      <left style="hair"/>
      <right/>
      <top style="thin"/>
      <bottom/>
    </border>
    <border>
      <left/>
      <right style="hair"/>
      <top style="thin"/>
      <bottom/>
    </border>
    <border>
      <left style="hair"/>
      <right/>
      <top/>
      <bottom/>
    </border>
    <border>
      <left/>
      <right style="hair"/>
      <top/>
      <bottom/>
    </border>
    <border>
      <left style="hair"/>
      <right/>
      <top/>
      <bottom style="hair"/>
    </border>
    <border>
      <left/>
      <right style="hair"/>
      <top/>
      <bottom style="hair"/>
    </border>
    <border>
      <left style="hair"/>
      <right/>
      <top style="hair"/>
      <bottom/>
    </border>
    <border>
      <left/>
      <right style="hair"/>
      <top style="hair"/>
      <bottom/>
    </border>
    <border>
      <left/>
      <right/>
      <top style="medium"/>
      <bottom style="medium"/>
    </border>
    <border>
      <left/>
      <right/>
      <top style="thin"/>
      <bottom style="thin"/>
    </border>
    <border>
      <left style="hair"/>
      <right/>
      <top style="medium"/>
      <bottom style="hair"/>
    </border>
    <border>
      <left/>
      <right/>
      <top style="hair"/>
      <bottom/>
    </border>
    <border>
      <left/>
      <right/>
      <top/>
      <bottom style="hair"/>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style="medium"/>
      <right/>
      <top style="medium"/>
      <bottom style="medium"/>
    </border>
    <border>
      <left/>
      <right style="medium"/>
      <top style="medium"/>
      <bottom style="medium"/>
    </border>
    <border>
      <left style="thin"/>
      <right/>
      <top style="medium"/>
      <bottom style="medium"/>
    </border>
    <border>
      <left/>
      <right/>
      <top style="medium"/>
      <bottom style="thin"/>
    </border>
    <border>
      <left/>
      <right style="medium"/>
      <top style="medium"/>
      <bottom style="thin"/>
    </border>
    <border>
      <left style="thin"/>
      <right/>
      <top style="medium"/>
      <bottom style="thin"/>
    </border>
    <border>
      <left style="medium"/>
      <right/>
      <top style="medium"/>
      <bottom style="thin"/>
    </border>
    <border>
      <left/>
      <right style="hair"/>
      <top style="medium"/>
      <bottom style="hair"/>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cellStyleXfs>
  <cellXfs count="1105">
    <xf numFmtId="0" fontId="0" fillId="0" borderId="0" xfId="0"/>
    <xf numFmtId="0" fontId="1" fillId="2" borderId="0" xfId="28" applyNumberFormat="1" applyFont="1" applyFill="1" applyBorder="1" applyProtection="1">
      <alignment/>
      <protection locked="0"/>
    </xf>
    <xf numFmtId="168" fontId="2" fillId="2" borderId="0" xfId="28" applyNumberFormat="1" applyFont="1" applyFill="1" applyBorder="1" applyAlignment="1">
      <alignment horizontal="right"/>
      <protection/>
    </xf>
    <xf numFmtId="0" fontId="2" fillId="2" borderId="0" xfId="28" applyFont="1" applyFill="1" applyBorder="1">
      <alignment/>
      <protection/>
    </xf>
    <xf numFmtId="0" fontId="3" fillId="2" borderId="0" xfId="28" applyFont="1" applyFill="1" applyBorder="1">
      <alignment/>
      <protection/>
    </xf>
    <xf numFmtId="0" fontId="5" fillId="2" borderId="0" xfId="28" applyFont="1" applyFill="1" applyBorder="1">
      <alignment/>
      <protection/>
    </xf>
    <xf numFmtId="0" fontId="1" fillId="2" borderId="0" xfId="28" applyFont="1" applyFill="1" applyBorder="1" applyAlignment="1">
      <alignment horizontal="left"/>
      <protection/>
    </xf>
    <xf numFmtId="0" fontId="1" fillId="2" borderId="0" xfId="28" applyFont="1" applyFill="1" applyBorder="1">
      <alignment/>
      <protection/>
    </xf>
    <xf numFmtId="170" fontId="2" fillId="2" borderId="0" xfId="28" applyNumberFormat="1" applyFont="1" applyFill="1" applyBorder="1" applyAlignment="1">
      <alignment horizontal="right"/>
      <protection/>
    </xf>
    <xf numFmtId="0" fontId="2" fillId="2" borderId="0" xfId="28" applyNumberFormat="1" applyFont="1" applyFill="1" applyBorder="1" applyProtection="1">
      <alignment/>
      <protection locked="0"/>
    </xf>
    <xf numFmtId="43" fontId="9" fillId="2" borderId="0" xfId="20" applyFont="1" applyFill="1" applyBorder="1" applyAlignment="1">
      <alignment horizontal="right"/>
    </xf>
    <xf numFmtId="43" fontId="2" fillId="2" borderId="0" xfId="20" applyFont="1" applyFill="1" applyBorder="1" applyAlignment="1">
      <alignment horizontal="right"/>
    </xf>
    <xf numFmtId="3" fontId="3" fillId="2" borderId="0" xfId="28" applyNumberFormat="1" applyFont="1" applyFill="1" applyBorder="1">
      <alignment/>
      <protection/>
    </xf>
    <xf numFmtId="3" fontId="5" fillId="2" borderId="0" xfId="28" applyNumberFormat="1" applyFont="1" applyFill="1" applyBorder="1">
      <alignment/>
      <protection/>
    </xf>
    <xf numFmtId="176" fontId="9" fillId="2" borderId="0" xfId="20" applyNumberFormat="1" applyFont="1" applyFill="1" applyBorder="1" applyAlignment="1">
      <alignment horizontal="right"/>
    </xf>
    <xf numFmtId="176" fontId="2" fillId="2" borderId="0" xfId="20" applyNumberFormat="1" applyFont="1" applyFill="1" applyBorder="1" applyAlignment="1">
      <alignment horizontal="right"/>
    </xf>
    <xf numFmtId="170" fontId="2" fillId="2" borderId="1" xfId="28" applyNumberFormat="1" applyFont="1" applyFill="1" applyBorder="1" applyAlignment="1">
      <alignment horizontal="right"/>
      <protection/>
    </xf>
    <xf numFmtId="0" fontId="2" fillId="2" borderId="0" xfId="22" applyFont="1" applyFill="1" applyBorder="1">
      <alignment/>
      <protection/>
    </xf>
    <xf numFmtId="0" fontId="2" fillId="2" borderId="0" xfId="22" applyFont="1" applyFill="1" applyBorder="1" applyAlignment="1" quotePrefix="1">
      <alignment horizontal="right"/>
      <protection/>
    </xf>
    <xf numFmtId="0" fontId="9" fillId="2" borderId="0" xfId="22" applyFont="1" applyFill="1" applyBorder="1">
      <alignment/>
      <protection/>
    </xf>
    <xf numFmtId="0" fontId="2" fillId="2" borderId="0" xfId="22" applyFont="1" applyFill="1" applyBorder="1" applyAlignment="1">
      <alignment horizontal="left"/>
      <protection/>
    </xf>
    <xf numFmtId="0" fontId="14" fillId="2" borderId="0" xfId="22" applyFont="1" applyFill="1" applyBorder="1">
      <alignment/>
      <protection/>
    </xf>
    <xf numFmtId="0" fontId="1" fillId="2" borderId="0" xfId="22" applyFont="1" applyFill="1" applyBorder="1" applyAlignment="1">
      <alignment horizontal="left"/>
      <protection/>
    </xf>
    <xf numFmtId="0" fontId="1" fillId="2" borderId="0" xfId="22" applyFont="1" applyFill="1" applyBorder="1">
      <alignment/>
      <protection/>
    </xf>
    <xf numFmtId="3" fontId="2" fillId="2" borderId="0" xfId="22" applyNumberFormat="1" applyFont="1" applyFill="1" applyBorder="1" applyProtection="1">
      <alignment/>
      <protection locked="0"/>
    </xf>
    <xf numFmtId="175" fontId="9" fillId="2" borderId="0" xfId="20" applyNumberFormat="1" applyFont="1" applyFill="1" applyBorder="1"/>
    <xf numFmtId="175" fontId="9" fillId="2" borderId="0" xfId="20" applyNumberFormat="1" applyFont="1" applyFill="1" applyBorder="1" applyAlignment="1">
      <alignment horizontal="right"/>
    </xf>
    <xf numFmtId="3" fontId="2" fillId="2" borderId="0" xfId="22" applyNumberFormat="1" applyFont="1" applyFill="1" applyBorder="1" applyAlignment="1" applyProtection="1">
      <alignment vertical="center"/>
      <protection locked="0"/>
    </xf>
    <xf numFmtId="0" fontId="2" fillId="2" borderId="0" xfId="22" applyNumberFormat="1" applyFont="1" applyFill="1" applyBorder="1" applyAlignment="1" applyProtection="1">
      <alignment vertical="top"/>
      <protection locked="0"/>
    </xf>
    <xf numFmtId="0" fontId="2" fillId="2" borderId="2" xfId="22" applyFont="1" applyFill="1" applyBorder="1" applyAlignment="1">
      <alignment horizontal="centerContinuous"/>
      <protection/>
    </xf>
    <xf numFmtId="0" fontId="2" fillId="2" borderId="3" xfId="22" applyFont="1" applyFill="1" applyBorder="1" applyAlignment="1">
      <alignment horizontal="centerContinuous"/>
      <protection/>
    </xf>
    <xf numFmtId="0" fontId="2" fillId="2" borderId="1" xfId="22" applyFont="1" applyFill="1" applyBorder="1" applyAlignment="1">
      <alignment horizontal="centerContinuous"/>
      <protection/>
    </xf>
    <xf numFmtId="3" fontId="2" fillId="2" borderId="1" xfId="22" applyNumberFormat="1" applyFont="1" applyFill="1" applyBorder="1" applyAlignment="1">
      <alignment horizontal="centerContinuous"/>
      <protection/>
    </xf>
    <xf numFmtId="170" fontId="2" fillId="2" borderId="0" xfId="22" applyNumberFormat="1" applyFont="1" applyFill="1" applyBorder="1" applyAlignment="1">
      <alignment horizontal="right"/>
      <protection/>
    </xf>
    <xf numFmtId="0" fontId="2" fillId="2" borderId="0" xfId="22" applyNumberFormat="1" applyFont="1" applyFill="1" applyBorder="1" applyProtection="1">
      <alignment/>
      <protection locked="0"/>
    </xf>
    <xf numFmtId="43" fontId="9" fillId="2" borderId="0" xfId="20" applyNumberFormat="1" applyFont="1" applyFill="1" applyBorder="1" applyAlignment="1">
      <alignment horizontal="right"/>
    </xf>
    <xf numFmtId="3" fontId="9" fillId="2" borderId="0" xfId="22" applyNumberFormat="1" applyFont="1" applyFill="1" applyBorder="1">
      <alignment/>
      <protection/>
    </xf>
    <xf numFmtId="170" fontId="2" fillId="2" borderId="1" xfId="22" applyNumberFormat="1" applyFont="1" applyFill="1" applyBorder="1" applyAlignment="1">
      <alignment horizontal="right"/>
      <protection/>
    </xf>
    <xf numFmtId="0" fontId="2" fillId="2" borderId="0" xfId="23" applyFont="1" applyFill="1" applyBorder="1">
      <alignment/>
      <protection/>
    </xf>
    <xf numFmtId="0" fontId="3" fillId="2" borderId="0" xfId="23" applyFont="1" applyFill="1" applyBorder="1">
      <alignment/>
      <protection/>
    </xf>
    <xf numFmtId="0" fontId="5" fillId="2" borderId="0" xfId="23" applyFont="1" applyFill="1" applyBorder="1">
      <alignment/>
      <protection/>
    </xf>
    <xf numFmtId="0" fontId="1" fillId="2" borderId="0" xfId="23" applyFont="1" applyFill="1" applyBorder="1">
      <alignment/>
      <protection/>
    </xf>
    <xf numFmtId="0" fontId="1" fillId="2" borderId="0" xfId="23" applyFont="1" applyFill="1" applyBorder="1" applyAlignment="1">
      <alignment horizontal="left"/>
      <protection/>
    </xf>
    <xf numFmtId="0" fontId="3" fillId="2" borderId="0" xfId="23" applyFont="1" applyFill="1" applyBorder="1" applyAlignment="1">
      <alignment horizontal="centerContinuous"/>
      <protection/>
    </xf>
    <xf numFmtId="168" fontId="2" fillId="2" borderId="0" xfId="23" applyNumberFormat="1" applyFont="1" applyFill="1" applyBorder="1" applyAlignment="1">
      <alignment horizontal="right"/>
      <protection/>
    </xf>
    <xf numFmtId="0" fontId="5" fillId="2" borderId="0" xfId="23" applyFont="1" applyFill="1" applyBorder="1" applyAlignment="1">
      <alignment horizontal="centerContinuous"/>
      <protection/>
    </xf>
    <xf numFmtId="0" fontId="2" fillId="2" borderId="0" xfId="23" applyNumberFormat="1" applyFont="1" applyFill="1" applyBorder="1" applyProtection="1">
      <alignment/>
      <protection locked="0"/>
    </xf>
    <xf numFmtId="3" fontId="9" fillId="2" borderId="0" xfId="23" applyNumberFormat="1" applyFont="1" applyFill="1" applyBorder="1" applyAlignment="1">
      <alignment horizontal="right"/>
      <protection/>
    </xf>
    <xf numFmtId="175" fontId="10" fillId="2" borderId="0" xfId="20" applyNumberFormat="1" applyFont="1" applyFill="1" applyBorder="1" applyAlignment="1">
      <alignment horizontal="right"/>
    </xf>
    <xf numFmtId="3" fontId="3" fillId="2" borderId="0" xfId="23" applyNumberFormat="1" applyFont="1" applyFill="1" applyBorder="1">
      <alignment/>
      <protection/>
    </xf>
    <xf numFmtId="3" fontId="5" fillId="2" borderId="0" xfId="23" applyNumberFormat="1" applyFont="1" applyFill="1" applyBorder="1">
      <alignment/>
      <protection/>
    </xf>
    <xf numFmtId="168" fontId="2" fillId="2" borderId="1" xfId="23" applyNumberFormat="1" applyFont="1" applyFill="1" applyBorder="1" applyAlignment="1">
      <alignment horizontal="right"/>
      <protection/>
    </xf>
    <xf numFmtId="0" fontId="9" fillId="2" borderId="0" xfId="23" applyFont="1" applyFill="1" applyBorder="1">
      <alignment/>
      <protection/>
    </xf>
    <xf numFmtId="170" fontId="2" fillId="2" borderId="0" xfId="23" applyNumberFormat="1" applyFont="1" applyFill="1" applyBorder="1" applyAlignment="1">
      <alignment horizontal="right"/>
      <protection/>
    </xf>
    <xf numFmtId="0" fontId="8" fillId="2" borderId="0" xfId="23" applyNumberFormat="1" applyFont="1" applyFill="1" applyBorder="1" applyProtection="1">
      <alignment/>
      <protection locked="0"/>
    </xf>
    <xf numFmtId="170" fontId="9" fillId="2" borderId="0" xfId="23" applyNumberFormat="1" applyFont="1" applyFill="1" applyBorder="1" applyAlignment="1">
      <alignment horizontal="center"/>
      <protection/>
    </xf>
    <xf numFmtId="170" fontId="9" fillId="2" borderId="0" xfId="23" applyNumberFormat="1" applyFont="1" applyFill="1" applyBorder="1" applyAlignment="1">
      <alignment horizontal="right"/>
      <protection/>
    </xf>
    <xf numFmtId="0" fontId="1" fillId="2" borderId="0" xfId="23" applyFont="1" applyFill="1" applyBorder="1" applyAlignment="1">
      <alignment horizontal="right"/>
      <protection/>
    </xf>
    <xf numFmtId="0" fontId="5" fillId="2" borderId="0" xfId="23" applyFont="1" applyFill="1" applyBorder="1" applyAlignment="1">
      <alignment horizontal="right"/>
      <protection/>
    </xf>
    <xf numFmtId="3" fontId="3" fillId="2" borderId="0" xfId="23" applyNumberFormat="1" applyFont="1" applyFill="1" applyBorder="1" applyAlignment="1">
      <alignment horizontal="centerContinuous"/>
      <protection/>
    </xf>
    <xf numFmtId="170" fontId="2" fillId="2" borderId="1" xfId="23" applyNumberFormat="1" applyFont="1" applyFill="1" applyBorder="1" applyAlignment="1">
      <alignment horizontal="right"/>
      <protection/>
    </xf>
    <xf numFmtId="0" fontId="2" fillId="2" borderId="0" xfId="24" applyFont="1" applyFill="1" applyBorder="1">
      <alignment/>
      <protection/>
    </xf>
    <xf numFmtId="0" fontId="3" fillId="2" borderId="0" xfId="24" applyFont="1" applyFill="1" applyBorder="1">
      <alignment/>
      <protection/>
    </xf>
    <xf numFmtId="0" fontId="5" fillId="2" borderId="0" xfId="24" applyFont="1" applyFill="1" applyBorder="1">
      <alignment/>
      <protection/>
    </xf>
    <xf numFmtId="0" fontId="1" fillId="2" borderId="0" xfId="24" applyFont="1" applyFill="1" applyBorder="1">
      <alignment/>
      <protection/>
    </xf>
    <xf numFmtId="0" fontId="1" fillId="2" borderId="0" xfId="24" applyFont="1" applyFill="1" applyBorder="1" applyAlignment="1">
      <alignment horizontal="left"/>
      <protection/>
    </xf>
    <xf numFmtId="0" fontId="3" fillId="2" borderId="0" xfId="24" applyFont="1" applyFill="1" applyBorder="1" applyAlignment="1">
      <alignment horizontal="centerContinuous"/>
      <protection/>
    </xf>
    <xf numFmtId="3" fontId="4" fillId="2" borderId="0" xfId="24" applyNumberFormat="1" applyFont="1" applyFill="1" applyBorder="1" applyAlignment="1">
      <alignment horizontal="right"/>
      <protection/>
    </xf>
    <xf numFmtId="176" fontId="4" fillId="2" borderId="0" xfId="20" applyNumberFormat="1" applyFont="1" applyFill="1" applyBorder="1" applyAlignment="1">
      <alignment horizontal="right"/>
    </xf>
    <xf numFmtId="0" fontId="2" fillId="2" borderId="0" xfId="24" applyNumberFormat="1" applyFont="1" applyFill="1" applyBorder="1" applyProtection="1">
      <alignment/>
      <protection locked="0"/>
    </xf>
    <xf numFmtId="3" fontId="5" fillId="2" borderId="0" xfId="24" applyNumberFormat="1" applyFont="1" applyFill="1" applyBorder="1" applyAlignment="1">
      <alignment horizontal="right"/>
      <protection/>
    </xf>
    <xf numFmtId="176" fontId="5" fillId="2" borderId="0" xfId="20" applyNumberFormat="1" applyFont="1" applyFill="1" applyBorder="1" applyAlignment="1">
      <alignment horizontal="right"/>
    </xf>
    <xf numFmtId="175" fontId="7" fillId="2" borderId="0" xfId="20" applyNumberFormat="1" applyFont="1" applyFill="1" applyBorder="1" applyAlignment="1">
      <alignment horizontal="right"/>
    </xf>
    <xf numFmtId="2" fontId="5" fillId="2" borderId="0" xfId="24" applyNumberFormat="1" applyFont="1" applyFill="1" applyBorder="1" applyAlignment="1">
      <alignment horizontal="right"/>
      <protection/>
    </xf>
    <xf numFmtId="3" fontId="5" fillId="2" borderId="0" xfId="24" applyNumberFormat="1" applyFont="1" applyFill="1" applyBorder="1">
      <alignment/>
      <protection/>
    </xf>
    <xf numFmtId="3" fontId="4" fillId="2" borderId="1" xfId="24" applyNumberFormat="1" applyFont="1" applyFill="1" applyBorder="1" applyAlignment="1">
      <alignment horizontal="right"/>
      <protection/>
    </xf>
    <xf numFmtId="0" fontId="2" fillId="2" borderId="0" xfId="25" applyFont="1" applyFill="1" applyBorder="1">
      <alignment/>
      <protection/>
    </xf>
    <xf numFmtId="0" fontId="3" fillId="2" borderId="0" xfId="25" applyFont="1" applyFill="1" applyBorder="1">
      <alignment/>
      <protection/>
    </xf>
    <xf numFmtId="0" fontId="5" fillId="2" borderId="0" xfId="25" applyFont="1" applyFill="1" applyBorder="1">
      <alignment/>
      <protection/>
    </xf>
    <xf numFmtId="0" fontId="1" fillId="2" borderId="0" xfId="25" applyFont="1" applyFill="1" applyBorder="1" applyAlignment="1">
      <alignment horizontal="left"/>
      <protection/>
    </xf>
    <xf numFmtId="0" fontId="1" fillId="2" borderId="0" xfId="25" applyFont="1" applyFill="1" applyBorder="1">
      <alignment/>
      <protection/>
    </xf>
    <xf numFmtId="170" fontId="2" fillId="2" borderId="0" xfId="25" applyNumberFormat="1" applyFont="1" applyFill="1" applyBorder="1" applyAlignment="1">
      <alignment horizontal="right"/>
      <protection/>
    </xf>
    <xf numFmtId="0" fontId="2" fillId="2" borderId="0" xfId="25" applyNumberFormat="1" applyFont="1" applyFill="1" applyBorder="1" applyProtection="1">
      <alignment/>
      <protection locked="0"/>
    </xf>
    <xf numFmtId="168" fontId="9" fillId="2" borderId="0" xfId="25" applyNumberFormat="1" applyFont="1" applyFill="1" applyBorder="1" applyAlignment="1">
      <alignment horizontal="right"/>
      <protection/>
    </xf>
    <xf numFmtId="170" fontId="9" fillId="2" borderId="0" xfId="25" applyNumberFormat="1" applyFont="1" applyFill="1" applyBorder="1" applyAlignment="1">
      <alignment horizontal="right"/>
      <protection/>
    </xf>
    <xf numFmtId="3" fontId="5" fillId="2" borderId="0" xfId="25" applyNumberFormat="1" applyFont="1" applyFill="1" applyBorder="1">
      <alignment/>
      <protection/>
    </xf>
    <xf numFmtId="170" fontId="2" fillId="2" borderId="1" xfId="25" applyNumberFormat="1" applyFont="1" applyFill="1" applyBorder="1" applyAlignment="1">
      <alignment horizontal="right"/>
      <protection/>
    </xf>
    <xf numFmtId="0" fontId="2" fillId="2" borderId="0" xfId="26" applyFont="1" applyFill="1" applyBorder="1">
      <alignment/>
      <protection/>
    </xf>
    <xf numFmtId="0" fontId="3" fillId="2" borderId="0" xfId="26" applyFont="1" applyFill="1" applyBorder="1">
      <alignment/>
      <protection/>
    </xf>
    <xf numFmtId="0" fontId="5" fillId="2" borderId="0" xfId="26" applyFont="1" applyFill="1" applyBorder="1">
      <alignment/>
      <protection/>
    </xf>
    <xf numFmtId="0" fontId="1" fillId="2" borderId="0" xfId="26" applyFont="1" applyFill="1" applyBorder="1">
      <alignment/>
      <protection/>
    </xf>
    <xf numFmtId="0" fontId="1" fillId="2" borderId="0" xfId="26" applyFont="1" applyFill="1" applyBorder="1" applyAlignment="1">
      <alignment horizontal="left"/>
      <protection/>
    </xf>
    <xf numFmtId="0" fontId="3" fillId="2" borderId="0" xfId="26" applyFont="1" applyFill="1" applyBorder="1" applyAlignment="1">
      <alignment horizontal="centerContinuous"/>
      <protection/>
    </xf>
    <xf numFmtId="0" fontId="3" fillId="2" borderId="0" xfId="26" applyFont="1" applyFill="1" applyBorder="1" applyAlignment="1">
      <alignment/>
      <protection/>
    </xf>
    <xf numFmtId="0" fontId="1" fillId="2" borderId="0" xfId="26" applyFont="1" applyFill="1" applyBorder="1" applyAlignment="1">
      <alignment vertical="top"/>
      <protection/>
    </xf>
    <xf numFmtId="0" fontId="1" fillId="2" borderId="0" xfId="26" applyFont="1" applyFill="1" applyBorder="1" applyAlignment="1">
      <alignment horizontal="left" vertical="center"/>
      <protection/>
    </xf>
    <xf numFmtId="3" fontId="1" fillId="2" borderId="0" xfId="26" applyNumberFormat="1" applyFont="1" applyFill="1" applyBorder="1" applyAlignment="1">
      <alignment horizontal="left" vertical="center"/>
      <protection/>
    </xf>
    <xf numFmtId="3" fontId="2" fillId="2" borderId="0" xfId="26" applyNumberFormat="1" applyFont="1" applyFill="1" applyBorder="1" applyProtection="1">
      <alignment/>
      <protection locked="0"/>
    </xf>
    <xf numFmtId="172" fontId="9" fillId="2" borderId="0" xfId="26" applyNumberFormat="1" applyFont="1" applyFill="1" applyBorder="1" applyAlignment="1">
      <alignment horizontal="right"/>
      <protection/>
    </xf>
    <xf numFmtId="0" fontId="5" fillId="2" borderId="0" xfId="26" applyFont="1" applyFill="1" applyBorder="1" applyAlignment="1">
      <alignment horizontal="centerContinuous"/>
      <protection/>
    </xf>
    <xf numFmtId="3" fontId="1" fillId="2" borderId="0" xfId="26" applyNumberFormat="1" applyFont="1" applyFill="1" applyBorder="1" applyProtection="1">
      <alignment/>
      <protection locked="0"/>
    </xf>
    <xf numFmtId="175" fontId="2" fillId="2" borderId="0" xfId="20" applyNumberFormat="1" applyFont="1" applyFill="1" applyBorder="1" applyAlignment="1">
      <alignment horizontal="right"/>
    </xf>
    <xf numFmtId="172" fontId="2" fillId="2" borderId="0" xfId="26" applyNumberFormat="1" applyFont="1" applyFill="1" applyBorder="1" applyAlignment="1">
      <alignment horizontal="right"/>
      <protection/>
    </xf>
    <xf numFmtId="0" fontId="2" fillId="2" borderId="0" xfId="26" applyNumberFormat="1" applyFont="1" applyFill="1" applyBorder="1" applyProtection="1">
      <alignment/>
      <protection locked="0"/>
    </xf>
    <xf numFmtId="0" fontId="2" fillId="2" borderId="0" xfId="26" applyNumberFormat="1" applyFont="1" applyFill="1" applyBorder="1" applyAlignment="1" applyProtection="1">
      <alignment vertical="top"/>
      <protection locked="0"/>
    </xf>
    <xf numFmtId="0" fontId="2" fillId="2" borderId="0" xfId="26" applyFont="1" applyFill="1" applyBorder="1" applyAlignment="1">
      <alignment vertical="top"/>
      <protection/>
    </xf>
    <xf numFmtId="3" fontId="2" fillId="2" borderId="0" xfId="26" applyNumberFormat="1" applyFont="1" applyFill="1" applyBorder="1">
      <alignment/>
      <protection/>
    </xf>
    <xf numFmtId="3" fontId="3" fillId="2" borderId="0" xfId="26" applyNumberFormat="1" applyFont="1" applyFill="1" applyBorder="1">
      <alignment/>
      <protection/>
    </xf>
    <xf numFmtId="3" fontId="3" fillId="2" borderId="0" xfId="26" applyNumberFormat="1" applyFont="1" applyFill="1" applyBorder="1" quotePrefix="1">
      <alignment/>
      <protection/>
    </xf>
    <xf numFmtId="3" fontId="5" fillId="2" borderId="0" xfId="26" applyNumberFormat="1" applyFont="1" applyFill="1" applyBorder="1">
      <alignment/>
      <protection/>
    </xf>
    <xf numFmtId="0" fontId="1" fillId="3" borderId="4" xfId="26" applyFont="1" applyFill="1" applyBorder="1" applyAlignment="1">
      <alignment/>
      <protection/>
    </xf>
    <xf numFmtId="0" fontId="1" fillId="3" borderId="5" xfId="26" applyFont="1" applyFill="1" applyBorder="1" applyAlignment="1">
      <alignment/>
      <protection/>
    </xf>
    <xf numFmtId="0" fontId="1" fillId="3" borderId="6" xfId="26" applyFont="1" applyFill="1" applyBorder="1" applyAlignment="1">
      <alignment horizontal="left" vertical="top"/>
      <protection/>
    </xf>
    <xf numFmtId="0" fontId="1" fillId="3" borderId="7" xfId="26" applyFont="1" applyFill="1" applyBorder="1" applyAlignment="1">
      <alignment horizontal="left" vertical="center"/>
      <protection/>
    </xf>
    <xf numFmtId="0" fontId="1" fillId="3" borderId="7" xfId="26" applyFont="1" applyFill="1" applyBorder="1" applyAlignment="1">
      <alignment horizontal="centerContinuous" vertical="center"/>
      <protection/>
    </xf>
    <xf numFmtId="0" fontId="1" fillId="3" borderId="8" xfId="26" applyFont="1" applyFill="1" applyBorder="1" applyAlignment="1">
      <alignment horizontal="centerContinuous" vertical="center"/>
      <protection/>
    </xf>
    <xf numFmtId="0" fontId="1" fillId="3" borderId="8" xfId="26" applyFont="1" applyFill="1" applyBorder="1" applyAlignment="1">
      <alignment horizontal="left" vertical="center"/>
      <protection/>
    </xf>
    <xf numFmtId="0" fontId="1" fillId="3" borderId="9" xfId="26" applyFont="1" applyFill="1" applyBorder="1" applyAlignment="1">
      <alignment/>
      <protection/>
    </xf>
    <xf numFmtId="0" fontId="1" fillId="3" borderId="6" xfId="26" applyFont="1" applyFill="1" applyBorder="1" applyAlignment="1">
      <alignment vertical="center"/>
      <protection/>
    </xf>
    <xf numFmtId="168" fontId="1" fillId="2" borderId="3" xfId="26" applyNumberFormat="1" applyFont="1" applyFill="1" applyBorder="1" applyAlignment="1">
      <alignment horizontal="right" vertical="center"/>
      <protection/>
    </xf>
    <xf numFmtId="0" fontId="2" fillId="2" borderId="0" xfId="26" applyFont="1" applyFill="1" applyBorder="1" applyAlignment="1">
      <alignment horizontal="center" vertical="center"/>
      <protection/>
    </xf>
    <xf numFmtId="0" fontId="9" fillId="2" borderId="0" xfId="26" applyFont="1" applyFill="1" applyBorder="1">
      <alignment/>
      <protection/>
    </xf>
    <xf numFmtId="0" fontId="7" fillId="2" borderId="0" xfId="26" applyFont="1" applyFill="1" applyBorder="1" applyAlignment="1">
      <alignment horizontal="centerContinuous" vertical="center"/>
      <protection/>
    </xf>
    <xf numFmtId="167" fontId="2" fillId="2" borderId="0" xfId="26" applyNumberFormat="1" applyFont="1" applyFill="1" applyBorder="1" applyAlignment="1">
      <alignment horizontal="right"/>
      <protection/>
    </xf>
    <xf numFmtId="170" fontId="2" fillId="2" borderId="0" xfId="26" applyNumberFormat="1" applyFont="1" applyFill="1" applyBorder="1" applyAlignment="1">
      <alignment horizontal="right"/>
      <protection/>
    </xf>
    <xf numFmtId="0" fontId="7" fillId="2" borderId="10" xfId="26" applyFont="1" applyFill="1" applyBorder="1" applyAlignment="1">
      <alignment horizontal="centerContinuous" vertical="center"/>
      <protection/>
    </xf>
    <xf numFmtId="3" fontId="2" fillId="2" borderId="1" xfId="26" applyNumberFormat="1" applyFont="1" applyFill="1" applyBorder="1" applyAlignment="1">
      <alignment horizontal="centerContinuous" vertical="center"/>
      <protection/>
    </xf>
    <xf numFmtId="0" fontId="1" fillId="2" borderId="0" xfId="26" applyFont="1" applyFill="1" applyBorder="1" applyAlignment="1">
      <alignment horizontal="right"/>
      <protection/>
    </xf>
    <xf numFmtId="0" fontId="2" fillId="2" borderId="0" xfId="26" applyNumberFormat="1" applyFont="1" applyFill="1" applyBorder="1" applyAlignment="1" applyProtection="1">
      <alignment horizontal="right"/>
      <protection locked="0"/>
    </xf>
    <xf numFmtId="0" fontId="2" fillId="2" borderId="0" xfId="27" applyFont="1" applyFill="1" applyBorder="1" applyAlignment="1">
      <alignment vertical="center"/>
      <protection/>
    </xf>
    <xf numFmtId="0" fontId="2" fillId="2" borderId="0" xfId="27" applyFont="1" applyFill="1" applyBorder="1">
      <alignment/>
      <protection/>
    </xf>
    <xf numFmtId="0" fontId="9" fillId="2" borderId="0" xfId="27" applyFont="1" applyFill="1" applyBorder="1">
      <alignment/>
      <protection/>
    </xf>
    <xf numFmtId="0" fontId="5" fillId="2" borderId="0" xfId="27" applyFont="1" applyFill="1" applyBorder="1">
      <alignment/>
      <protection/>
    </xf>
    <xf numFmtId="0" fontId="1" fillId="2" borderId="0" xfId="27" applyFont="1" applyFill="1" applyBorder="1">
      <alignment/>
      <protection/>
    </xf>
    <xf numFmtId="0" fontId="10" fillId="2" borderId="0" xfId="27" applyFont="1" applyFill="1" applyBorder="1">
      <alignment/>
      <protection/>
    </xf>
    <xf numFmtId="0" fontId="1" fillId="2" borderId="0" xfId="27" applyFont="1" applyFill="1" applyBorder="1" applyAlignment="1">
      <alignment/>
      <protection/>
    </xf>
    <xf numFmtId="0" fontId="3" fillId="2" borderId="0" xfId="27" applyFont="1" applyFill="1" applyBorder="1">
      <alignment/>
      <protection/>
    </xf>
    <xf numFmtId="0" fontId="1" fillId="2" borderId="0" xfId="27" applyFont="1" applyFill="1" applyBorder="1" applyAlignment="1">
      <alignment horizontal="left" vertical="center"/>
      <protection/>
    </xf>
    <xf numFmtId="0" fontId="5" fillId="2" borderId="0" xfId="27" applyFont="1" applyFill="1" applyBorder="1" applyAlignment="1">
      <alignment vertical="center"/>
      <protection/>
    </xf>
    <xf numFmtId="0" fontId="1" fillId="2" borderId="0" xfId="27" applyFont="1" applyFill="1" applyBorder="1" applyAlignment="1">
      <alignment vertical="center"/>
      <protection/>
    </xf>
    <xf numFmtId="173" fontId="9" fillId="2" borderId="0" xfId="27" applyNumberFormat="1" applyFont="1" applyFill="1" applyBorder="1" applyAlignment="1" applyProtection="1">
      <alignment horizontal="right"/>
      <protection locked="0"/>
    </xf>
    <xf numFmtId="173" fontId="9" fillId="2" borderId="0" xfId="27" applyNumberFormat="1" applyFont="1" applyFill="1" applyBorder="1" applyProtection="1">
      <alignment/>
      <protection locked="0"/>
    </xf>
    <xf numFmtId="0" fontId="2" fillId="2" borderId="0" xfId="27" applyNumberFormat="1" applyFont="1" applyFill="1" applyBorder="1" applyAlignment="1" applyProtection="1">
      <alignment vertical="top"/>
      <protection locked="0"/>
    </xf>
    <xf numFmtId="173" fontId="2" fillId="2" borderId="0" xfId="27" applyNumberFormat="1" applyFont="1" applyFill="1" applyBorder="1" applyAlignment="1">
      <alignment horizontal="right"/>
      <protection/>
    </xf>
    <xf numFmtId="173" fontId="2" fillId="2" borderId="0" xfId="27" applyNumberFormat="1" applyFont="1" applyFill="1" applyBorder="1">
      <alignment/>
      <protection/>
    </xf>
    <xf numFmtId="0" fontId="1" fillId="2" borderId="0" xfId="27" applyNumberFormat="1" applyFont="1" applyFill="1" applyBorder="1" applyAlignment="1" applyProtection="1">
      <alignment vertical="top"/>
      <protection locked="0"/>
    </xf>
    <xf numFmtId="173" fontId="1" fillId="2" borderId="0" xfId="27" applyNumberFormat="1" applyFont="1" applyFill="1" applyBorder="1" applyAlignment="1">
      <alignment horizontal="right"/>
      <protection/>
    </xf>
    <xf numFmtId="173" fontId="3" fillId="2" borderId="0" xfId="27" applyNumberFormat="1" applyFont="1" applyFill="1" applyBorder="1">
      <alignment/>
      <protection/>
    </xf>
    <xf numFmtId="173" fontId="2" fillId="2" borderId="0" xfId="27" applyNumberFormat="1" applyFont="1" applyFill="1" applyBorder="1" applyAlignment="1" applyProtection="1">
      <alignment horizontal="right"/>
      <protection locked="0"/>
    </xf>
    <xf numFmtId="3" fontId="3" fillId="2" borderId="0" xfId="27" applyNumberFormat="1" applyFont="1" applyFill="1" applyBorder="1">
      <alignment/>
      <protection/>
    </xf>
    <xf numFmtId="0" fontId="1" fillId="2" borderId="0" xfId="27" applyFont="1" applyFill="1" applyBorder="1">
      <alignment/>
      <protection/>
    </xf>
    <xf numFmtId="3" fontId="5" fillId="2" borderId="0" xfId="27" applyNumberFormat="1" applyFont="1" applyFill="1" applyBorder="1">
      <alignment/>
      <protection/>
    </xf>
    <xf numFmtId="174" fontId="2" fillId="2" borderId="3" xfId="27" applyNumberFormat="1" applyFont="1" applyFill="1" applyBorder="1" applyAlignment="1">
      <alignment horizontal="right" vertical="center"/>
      <protection/>
    </xf>
    <xf numFmtId="174" fontId="2" fillId="2" borderId="3" xfId="27" applyNumberFormat="1" applyFont="1" applyFill="1" applyBorder="1" applyAlignment="1">
      <alignment vertical="center"/>
      <protection/>
    </xf>
    <xf numFmtId="0" fontId="10" fillId="2" borderId="0" xfId="27" applyFont="1" applyFill="1" applyBorder="1" applyAlignment="1">
      <alignment vertical="center"/>
      <protection/>
    </xf>
    <xf numFmtId="169" fontId="2" fillId="2" borderId="0" xfId="27" applyNumberFormat="1" applyFont="1" applyFill="1" applyBorder="1" applyAlignment="1">
      <alignment horizontal="right"/>
      <protection/>
    </xf>
    <xf numFmtId="0" fontId="1" fillId="2" borderId="0" xfId="27" applyNumberFormat="1" applyFont="1" applyFill="1" applyBorder="1" applyProtection="1">
      <alignment/>
      <protection locked="0"/>
    </xf>
    <xf numFmtId="3" fontId="2" fillId="2" borderId="0" xfId="27" applyNumberFormat="1" applyFont="1" applyFill="1" applyBorder="1" applyAlignment="1">
      <alignment horizontal="right"/>
      <protection/>
    </xf>
    <xf numFmtId="0" fontId="9" fillId="2" borderId="0" xfId="27" applyFont="1" applyFill="1" applyBorder="1">
      <alignment/>
      <protection/>
    </xf>
    <xf numFmtId="0" fontId="2" fillId="2" borderId="3" xfId="27" applyFont="1" applyFill="1" applyBorder="1" applyAlignment="1">
      <alignment horizontal="centerContinuous" vertical="center"/>
      <protection/>
    </xf>
    <xf numFmtId="0" fontId="2" fillId="2" borderId="0" xfId="27" applyNumberFormat="1" applyFont="1" applyFill="1" applyBorder="1" applyAlignment="1" applyProtection="1">
      <alignment horizontal="right"/>
      <protection locked="0"/>
    </xf>
    <xf numFmtId="0" fontId="3" fillId="2" borderId="0" xfId="28" applyFont="1" applyFill="1" applyBorder="1" applyAlignment="1">
      <alignment horizontal="centerContinuous"/>
      <protection/>
    </xf>
    <xf numFmtId="0" fontId="1" fillId="2" borderId="0" xfId="28" applyFont="1" applyFill="1" applyBorder="1" applyAlignment="1">
      <alignment vertical="center"/>
      <protection/>
    </xf>
    <xf numFmtId="168" fontId="2" fillId="2" borderId="0" xfId="28" applyNumberFormat="1" applyFont="1" applyFill="1" applyBorder="1" applyAlignment="1">
      <alignment horizontal="right" vertical="center"/>
      <protection/>
    </xf>
    <xf numFmtId="0" fontId="3" fillId="2" borderId="0" xfId="28" applyFont="1" applyFill="1" applyBorder="1" applyAlignment="1">
      <alignment vertical="center"/>
      <protection/>
    </xf>
    <xf numFmtId="170" fontId="2" fillId="2" borderId="0" xfId="28" applyNumberFormat="1" applyFont="1" applyFill="1" applyBorder="1">
      <alignment/>
      <protection/>
    </xf>
    <xf numFmtId="0" fontId="2" fillId="2" borderId="0" xfId="28" applyFont="1" applyFill="1" applyBorder="1" applyAlignment="1">
      <alignment horizontal="centerContinuous" vertical="center"/>
      <protection/>
    </xf>
    <xf numFmtId="2" fontId="1" fillId="2" borderId="0" xfId="28" applyNumberFormat="1" applyFont="1" applyFill="1" applyBorder="1" applyAlignment="1">
      <alignment horizontal="right"/>
      <protection/>
    </xf>
    <xf numFmtId="170" fontId="1" fillId="2" borderId="0" xfId="28" applyNumberFormat="1" applyFont="1" applyFill="1" applyBorder="1" applyAlignment="1">
      <alignment horizontal="right"/>
      <protection/>
    </xf>
    <xf numFmtId="168" fontId="2" fillId="2" borderId="1" xfId="28" applyNumberFormat="1" applyFont="1" applyFill="1" applyBorder="1" applyAlignment="1">
      <alignment horizontal="right" vertical="center"/>
      <protection/>
    </xf>
    <xf numFmtId="176" fontId="2" fillId="2" borderId="0" xfId="20" applyNumberFormat="1" applyFont="1" applyFill="1" applyBorder="1"/>
    <xf numFmtId="0" fontId="9" fillId="2" borderId="0" xfId="28" applyFont="1" applyFill="1" applyBorder="1">
      <alignment/>
      <protection/>
    </xf>
    <xf numFmtId="0" fontId="9" fillId="2" borderId="0" xfId="28" applyFont="1" applyFill="1" applyBorder="1" applyAlignment="1">
      <alignment vertical="center"/>
      <protection/>
    </xf>
    <xf numFmtId="0" fontId="9" fillId="2" borderId="0" xfId="28" applyFont="1" applyFill="1" applyBorder="1" applyAlignment="1">
      <alignment horizontal="right"/>
      <protection/>
    </xf>
    <xf numFmtId="0" fontId="9" fillId="2" borderId="0" xfId="28" applyFont="1" applyFill="1" applyBorder="1" applyAlignment="1">
      <alignment horizontal="right" vertical="center"/>
      <protection/>
    </xf>
    <xf numFmtId="0" fontId="9" fillId="2" borderId="0" xfId="28" applyFont="1" applyFill="1" applyBorder="1" quotePrefix="1">
      <alignment/>
      <protection/>
    </xf>
    <xf numFmtId="175" fontId="2" fillId="2" borderId="0" xfId="20" applyNumberFormat="1" applyFont="1" applyFill="1" applyBorder="1"/>
    <xf numFmtId="0" fontId="2" fillId="2" borderId="0" xfId="29" applyFont="1" applyFill="1" applyBorder="1">
      <alignment/>
      <protection/>
    </xf>
    <xf numFmtId="0" fontId="3" fillId="2" borderId="0" xfId="29" applyFont="1" applyFill="1" applyBorder="1">
      <alignment/>
      <protection/>
    </xf>
    <xf numFmtId="0" fontId="1" fillId="2" borderId="0" xfId="29" applyFont="1" applyFill="1" applyBorder="1">
      <alignment/>
      <protection/>
    </xf>
    <xf numFmtId="0" fontId="1" fillId="2" borderId="0" xfId="29" applyFont="1" applyFill="1" applyBorder="1" applyAlignment="1">
      <alignment horizontal="left"/>
      <protection/>
    </xf>
    <xf numFmtId="0" fontId="2" fillId="2" borderId="0" xfId="29" applyFont="1" applyFill="1" applyBorder="1" applyAlignment="1">
      <alignment horizontal="centerContinuous"/>
      <protection/>
    </xf>
    <xf numFmtId="3" fontId="2" fillId="2" borderId="0" xfId="29" applyNumberFormat="1" applyFont="1" applyFill="1" applyBorder="1" applyAlignment="1">
      <alignment horizontal="centerContinuous"/>
      <protection/>
    </xf>
    <xf numFmtId="164" fontId="2" fillId="2" borderId="0" xfId="29" applyNumberFormat="1" applyFont="1" applyFill="1" applyBorder="1">
      <alignment/>
      <protection/>
    </xf>
    <xf numFmtId="164" fontId="2" fillId="2" borderId="0" xfId="29" applyNumberFormat="1" applyFont="1" applyFill="1" applyBorder="1" applyAlignment="1">
      <alignment horizontal="right"/>
      <protection/>
    </xf>
    <xf numFmtId="0" fontId="1" fillId="2" borderId="3" xfId="29" applyFont="1" applyFill="1" applyBorder="1" applyAlignment="1">
      <alignment horizontal="centerContinuous"/>
      <protection/>
    </xf>
    <xf numFmtId="0" fontId="2" fillId="2" borderId="1" xfId="29" applyFont="1" applyFill="1" applyBorder="1" applyAlignment="1">
      <alignment horizontal="centerContinuous"/>
      <protection/>
    </xf>
    <xf numFmtId="3" fontId="2" fillId="2" borderId="1" xfId="29" applyNumberFormat="1" applyFont="1" applyFill="1" applyBorder="1" applyAlignment="1">
      <alignment horizontal="centerContinuous"/>
      <protection/>
    </xf>
    <xf numFmtId="0" fontId="2" fillId="2" borderId="3" xfId="29" applyFont="1" applyFill="1" applyBorder="1" applyAlignment="1">
      <alignment horizontal="centerContinuous"/>
      <protection/>
    </xf>
    <xf numFmtId="3" fontId="2" fillId="2" borderId="3" xfId="29" applyNumberFormat="1" applyFont="1" applyFill="1" applyBorder="1" applyAlignment="1">
      <alignment horizontal="centerContinuous"/>
      <protection/>
    </xf>
    <xf numFmtId="0" fontId="1" fillId="2" borderId="0" xfId="29" applyFont="1" applyFill="1" applyBorder="1" applyAlignment="1">
      <alignment vertical="center"/>
      <protection/>
    </xf>
    <xf numFmtId="165" fontId="2" fillId="2" borderId="0" xfId="29" applyNumberFormat="1" applyFont="1" applyFill="1" applyBorder="1" applyAlignment="1">
      <alignment horizontal="right" vertical="center"/>
      <protection/>
    </xf>
    <xf numFmtId="0" fontId="3" fillId="2" borderId="0" xfId="29" applyFont="1" applyFill="1" applyBorder="1" applyAlignment="1">
      <alignment vertical="center"/>
      <protection/>
    </xf>
    <xf numFmtId="167" fontId="2" fillId="2" borderId="0" xfId="29" applyNumberFormat="1" applyFont="1" applyFill="1" applyBorder="1" applyProtection="1">
      <alignment/>
      <protection locked="0"/>
    </xf>
    <xf numFmtId="176" fontId="9" fillId="2" borderId="0" xfId="20" applyNumberFormat="1" applyFont="1" applyFill="1" applyBorder="1" applyAlignment="1" quotePrefix="1">
      <alignment horizontal="right"/>
    </xf>
    <xf numFmtId="3" fontId="3" fillId="2" borderId="0" xfId="29" applyNumberFormat="1" applyFont="1" applyFill="1" applyBorder="1">
      <alignment/>
      <protection/>
    </xf>
    <xf numFmtId="165" fontId="2" fillId="2" borderId="1" xfId="29" applyNumberFormat="1" applyFont="1" applyFill="1" applyBorder="1" applyAlignment="1">
      <alignment horizontal="right" vertical="center"/>
      <protection/>
    </xf>
    <xf numFmtId="0" fontId="2" fillId="2" borderId="0" xfId="30" applyFont="1" applyFill="1" applyBorder="1">
      <alignment/>
      <protection/>
    </xf>
    <xf numFmtId="0" fontId="3" fillId="2" borderId="0" xfId="30" applyFont="1" applyFill="1" applyBorder="1">
      <alignment/>
      <protection/>
    </xf>
    <xf numFmtId="0" fontId="1" fillId="2" borderId="0" xfId="30" applyFont="1" applyFill="1" applyBorder="1" applyAlignment="1">
      <alignment horizontal="left"/>
      <protection/>
    </xf>
    <xf numFmtId="0" fontId="1" fillId="2" borderId="0" xfId="30" applyFont="1" applyFill="1" applyBorder="1">
      <alignment/>
      <protection/>
    </xf>
    <xf numFmtId="168" fontId="2" fillId="2" borderId="0" xfId="30" applyNumberFormat="1" applyFont="1" applyFill="1" applyBorder="1" applyAlignment="1">
      <alignment horizontal="right"/>
      <protection/>
    </xf>
    <xf numFmtId="165" fontId="1" fillId="2" borderId="0" xfId="30" applyNumberFormat="1" applyFont="1" applyFill="1" applyBorder="1" applyAlignment="1">
      <alignment horizontal="centerContinuous"/>
      <protection/>
    </xf>
    <xf numFmtId="170" fontId="1" fillId="2" borderId="0" xfId="30" applyNumberFormat="1" applyFont="1" applyFill="1" applyBorder="1" applyAlignment="1">
      <alignment horizontal="centerContinuous"/>
      <protection/>
    </xf>
    <xf numFmtId="3" fontId="3" fillId="2" borderId="0" xfId="30" applyNumberFormat="1" applyFont="1" applyFill="1" applyBorder="1">
      <alignment/>
      <protection/>
    </xf>
    <xf numFmtId="0" fontId="2" fillId="2" borderId="0" xfId="31" applyFont="1" applyFill="1" applyBorder="1">
      <alignment/>
      <protection/>
    </xf>
    <xf numFmtId="0" fontId="3" fillId="2" borderId="0" xfId="31" applyFont="1" applyFill="1" applyBorder="1">
      <alignment/>
      <protection/>
    </xf>
    <xf numFmtId="0" fontId="1" fillId="2" borderId="0" xfId="31" applyFont="1" applyFill="1" applyBorder="1" applyAlignment="1">
      <alignment horizontal="left"/>
      <protection/>
    </xf>
    <xf numFmtId="0" fontId="1" fillId="2" borderId="0" xfId="31" applyFont="1" applyFill="1" applyBorder="1">
      <alignment/>
      <protection/>
    </xf>
    <xf numFmtId="168" fontId="2" fillId="2" borderId="0" xfId="31" applyNumberFormat="1" applyFont="1" applyFill="1" applyBorder="1" applyAlignment="1">
      <alignment horizontal="right"/>
      <protection/>
    </xf>
    <xf numFmtId="0" fontId="1" fillId="2" borderId="0" xfId="31" applyNumberFormat="1" applyFont="1" applyFill="1" applyBorder="1" applyProtection="1">
      <alignment/>
      <protection locked="0"/>
    </xf>
    <xf numFmtId="168" fontId="10" fillId="2" borderId="0" xfId="31" applyNumberFormat="1" applyFont="1" applyFill="1" applyBorder="1" applyAlignment="1">
      <alignment horizontal="right"/>
      <protection/>
    </xf>
    <xf numFmtId="170" fontId="10" fillId="2" borderId="0" xfId="31" applyNumberFormat="1" applyFont="1" applyFill="1" applyBorder="1" applyAlignment="1">
      <alignment horizontal="right"/>
      <protection/>
    </xf>
    <xf numFmtId="169" fontId="2" fillId="2" borderId="0" xfId="31" applyNumberFormat="1" applyFont="1" applyFill="1" applyBorder="1" applyAlignment="1">
      <alignment horizontal="right"/>
      <protection/>
    </xf>
    <xf numFmtId="3" fontId="3" fillId="2" borderId="0" xfId="31" applyNumberFormat="1" applyFont="1" applyFill="1" applyBorder="1">
      <alignment/>
      <protection/>
    </xf>
    <xf numFmtId="168" fontId="2" fillId="2" borderId="11" xfId="31" applyNumberFormat="1" applyFont="1" applyFill="1" applyBorder="1" applyAlignment="1">
      <alignment horizontal="right"/>
      <protection/>
    </xf>
    <xf numFmtId="43" fontId="9" fillId="2" borderId="0" xfId="20" applyFont="1" applyFill="1" applyBorder="1" applyAlignment="1" quotePrefix="1">
      <alignment horizontal="right"/>
    </xf>
    <xf numFmtId="0" fontId="2" fillId="2" borderId="0" xfId="32" applyFont="1" applyFill="1" applyBorder="1">
      <alignment/>
      <protection/>
    </xf>
    <xf numFmtId="0" fontId="3" fillId="2" borderId="0" xfId="32" applyFont="1" applyFill="1" applyBorder="1">
      <alignment/>
      <protection/>
    </xf>
    <xf numFmtId="0" fontId="5" fillId="2" borderId="0" xfId="32" applyFont="1" applyFill="1" applyBorder="1">
      <alignment/>
      <protection/>
    </xf>
    <xf numFmtId="0" fontId="1" fillId="2" borderId="0" xfId="32" applyFont="1" applyFill="1" applyBorder="1" applyAlignment="1">
      <alignment horizontal="left"/>
      <protection/>
    </xf>
    <xf numFmtId="0" fontId="1" fillId="2" borderId="0" xfId="32" applyFont="1" applyFill="1" applyBorder="1" applyAlignment="1">
      <alignment vertical="center"/>
      <protection/>
    </xf>
    <xf numFmtId="0" fontId="1" fillId="2" borderId="0" xfId="32" applyFont="1" applyFill="1" applyBorder="1">
      <alignment/>
      <protection/>
    </xf>
    <xf numFmtId="0" fontId="4" fillId="2" borderId="0" xfId="32" applyFont="1" applyFill="1" applyBorder="1">
      <alignment/>
      <protection/>
    </xf>
    <xf numFmtId="0" fontId="1" fillId="2" borderId="0" xfId="32" applyNumberFormat="1" applyFont="1" applyFill="1" applyBorder="1" applyProtection="1">
      <alignment/>
      <protection locked="0"/>
    </xf>
    <xf numFmtId="166" fontId="2" fillId="2" borderId="0" xfId="32" applyNumberFormat="1" applyFont="1" applyFill="1" applyBorder="1" applyAlignment="1">
      <alignment horizontal="right"/>
      <protection/>
    </xf>
    <xf numFmtId="0" fontId="10" fillId="2" borderId="0" xfId="32" applyFont="1" applyFill="1" applyBorder="1">
      <alignment/>
      <protection/>
    </xf>
    <xf numFmtId="0" fontId="3" fillId="2" borderId="0" xfId="32" applyNumberFormat="1" applyFont="1" applyFill="1" applyBorder="1" applyAlignment="1" applyProtection="1">
      <alignment/>
      <protection locked="0"/>
    </xf>
    <xf numFmtId="0" fontId="5" fillId="2" borderId="0" xfId="32" applyNumberFormat="1" applyFont="1" applyFill="1" applyBorder="1" applyAlignment="1" applyProtection="1">
      <alignment/>
      <protection locked="0"/>
    </xf>
    <xf numFmtId="0" fontId="5" fillId="2" borderId="0" xfId="32" applyNumberFormat="1" applyFont="1" applyFill="1" applyBorder="1" applyProtection="1">
      <alignment/>
      <protection locked="0"/>
    </xf>
    <xf numFmtId="3" fontId="3" fillId="2" borderId="0" xfId="32" applyNumberFormat="1" applyFont="1" applyFill="1" applyBorder="1" applyAlignment="1">
      <alignment/>
      <protection/>
    </xf>
    <xf numFmtId="0" fontId="7" fillId="2" borderId="0" xfId="32" applyNumberFormat="1" applyFont="1" applyFill="1" applyBorder="1" applyAlignment="1" applyProtection="1">
      <alignment/>
      <protection locked="0"/>
    </xf>
    <xf numFmtId="3" fontId="5" fillId="2" borderId="0" xfId="32" applyNumberFormat="1" applyFont="1" applyFill="1" applyBorder="1">
      <alignment/>
      <protection/>
    </xf>
    <xf numFmtId="3" fontId="1" fillId="2" borderId="11" xfId="32" applyNumberFormat="1" applyFont="1" applyFill="1" applyBorder="1" applyAlignment="1">
      <alignment horizontal="centerContinuous"/>
      <protection/>
    </xf>
    <xf numFmtId="0" fontId="13" fillId="2" borderId="0" xfId="32" applyFont="1" applyFill="1" applyBorder="1" applyAlignment="1">
      <alignment horizontal="centerContinuous"/>
      <protection/>
    </xf>
    <xf numFmtId="0" fontId="12" fillId="2" borderId="0" xfId="32" applyNumberFormat="1" applyFont="1" applyFill="1" applyBorder="1" applyAlignment="1" applyProtection="1">
      <alignment horizontal="left"/>
      <protection locked="0"/>
    </xf>
    <xf numFmtId="170" fontId="11" fillId="2" borderId="0" xfId="32" applyNumberFormat="1" applyFont="1" applyFill="1" applyBorder="1" applyAlignment="1">
      <alignment horizontal="right"/>
      <protection/>
    </xf>
    <xf numFmtId="0" fontId="12" fillId="2" borderId="0" xfId="32" applyFont="1" applyFill="1" applyBorder="1" applyAlignment="1">
      <alignment horizontal="left"/>
      <protection/>
    </xf>
    <xf numFmtId="3" fontId="3" fillId="2" borderId="0" xfId="32" applyNumberFormat="1" applyFont="1" applyFill="1" applyBorder="1">
      <alignment/>
      <protection/>
    </xf>
    <xf numFmtId="0" fontId="1" fillId="2" borderId="0" xfId="32" applyNumberFormat="1" applyFont="1" applyFill="1" applyBorder="1" applyAlignment="1" applyProtection="1">
      <alignment/>
      <protection locked="0"/>
    </xf>
    <xf numFmtId="0" fontId="1" fillId="3" borderId="9" xfId="32" applyFont="1" applyFill="1" applyBorder="1" applyAlignment="1">
      <alignment horizontal="centerContinuous"/>
      <protection/>
    </xf>
    <xf numFmtId="0" fontId="1" fillId="3" borderId="12" xfId="32" applyFont="1" applyFill="1" applyBorder="1" applyAlignment="1">
      <alignment horizontal="centerContinuous"/>
      <protection/>
    </xf>
    <xf numFmtId="3" fontId="3" fillId="3" borderId="13" xfId="32" applyNumberFormat="1" applyFont="1" applyFill="1" applyBorder="1" applyAlignment="1">
      <alignment horizontal="centerContinuous"/>
      <protection/>
    </xf>
    <xf numFmtId="0" fontId="3" fillId="3" borderId="13" xfId="32" applyFont="1" applyFill="1" applyBorder="1" applyAlignment="1">
      <alignment/>
      <protection/>
    </xf>
    <xf numFmtId="0" fontId="1" fillId="3" borderId="13" xfId="32" applyFont="1" applyFill="1" applyBorder="1" applyAlignment="1">
      <alignment horizontal="centerContinuous"/>
      <protection/>
    </xf>
    <xf numFmtId="3" fontId="1" fillId="3" borderId="6" xfId="32" applyNumberFormat="1" applyFont="1" applyFill="1" applyBorder="1" applyAlignment="1">
      <alignment horizontal="centerContinuous"/>
      <protection/>
    </xf>
    <xf numFmtId="0" fontId="3" fillId="3" borderId="8" xfId="32" applyFont="1" applyFill="1" applyBorder="1" applyAlignment="1">
      <alignment/>
      <protection/>
    </xf>
    <xf numFmtId="0" fontId="1" fillId="3" borderId="14" xfId="32" applyFont="1" applyFill="1" applyBorder="1" applyAlignment="1">
      <alignment horizontal="centerContinuous"/>
      <protection/>
    </xf>
    <xf numFmtId="3" fontId="3" fillId="3" borderId="15" xfId="32" applyNumberFormat="1" applyFont="1" applyFill="1" applyBorder="1" applyAlignment="1">
      <alignment horizontal="centerContinuous"/>
      <protection/>
    </xf>
    <xf numFmtId="0" fontId="3" fillId="3" borderId="16" xfId="32" applyFont="1" applyFill="1" applyBorder="1" applyAlignment="1">
      <alignment/>
      <protection/>
    </xf>
    <xf numFmtId="0" fontId="1" fillId="3" borderId="16" xfId="32" applyFont="1" applyFill="1" applyBorder="1" applyAlignment="1">
      <alignment horizontal="centerContinuous"/>
      <protection/>
    </xf>
    <xf numFmtId="0" fontId="3" fillId="3" borderId="17" xfId="32" applyFont="1" applyFill="1" applyBorder="1" applyAlignment="1">
      <alignment/>
      <protection/>
    </xf>
    <xf numFmtId="3" fontId="3" fillId="2" borderId="0" xfId="32" applyNumberFormat="1" applyFont="1" applyFill="1" applyBorder="1" applyAlignment="1">
      <alignment horizontal="centerContinuous"/>
      <protection/>
    </xf>
    <xf numFmtId="0" fontId="3" fillId="2" borderId="0" xfId="32" applyFont="1" applyFill="1" applyBorder="1" applyAlignment="1">
      <alignment/>
      <protection/>
    </xf>
    <xf numFmtId="0" fontId="1" fillId="2" borderId="0" xfId="32" applyFont="1" applyFill="1" applyBorder="1" applyAlignment="1">
      <alignment horizontal="centerContinuous"/>
      <protection/>
    </xf>
    <xf numFmtId="0" fontId="1" fillId="2" borderId="0" xfId="32" applyFont="1" applyFill="1" applyBorder="1" applyAlignment="1">
      <alignment horizontal="center" vertical="center"/>
      <protection/>
    </xf>
    <xf numFmtId="0" fontId="2" fillId="2" borderId="0" xfId="32" applyFont="1" applyFill="1" applyBorder="1" applyAlignment="1">
      <alignment horizontal="center" vertical="center"/>
      <protection/>
    </xf>
    <xf numFmtId="170" fontId="2" fillId="2" borderId="0" xfId="32" applyNumberFormat="1" applyFont="1" applyFill="1" applyBorder="1" applyAlignment="1">
      <alignment horizontal="center" vertical="center"/>
      <protection/>
    </xf>
    <xf numFmtId="0" fontId="1" fillId="3" borderId="13" xfId="32" applyFont="1" applyFill="1" applyBorder="1" applyAlignment="1">
      <alignment horizontal="center"/>
      <protection/>
    </xf>
    <xf numFmtId="0" fontId="2" fillId="2" borderId="0" xfId="32" applyFont="1" applyFill="1" applyBorder="1" applyAlignment="1">
      <alignment horizontal="right"/>
      <protection/>
    </xf>
    <xf numFmtId="0" fontId="1" fillId="2" borderId="0" xfId="32" applyFont="1" applyFill="1" applyBorder="1" applyAlignment="1">
      <alignment horizontal="right" vertical="center"/>
      <protection/>
    </xf>
    <xf numFmtId="0" fontId="2" fillId="2" borderId="0" xfId="32" applyFont="1" applyFill="1" applyBorder="1" applyAlignment="1">
      <alignment horizontal="right" vertical="center"/>
      <protection/>
    </xf>
    <xf numFmtId="0" fontId="12" fillId="2" borderId="0" xfId="32" applyNumberFormat="1" applyFont="1" applyFill="1" applyBorder="1" applyAlignment="1" applyProtection="1">
      <alignment horizontal="right"/>
      <protection locked="0"/>
    </xf>
    <xf numFmtId="3" fontId="1" fillId="3" borderId="13" xfId="32" applyNumberFormat="1" applyFont="1" applyFill="1" applyBorder="1" applyAlignment="1">
      <alignment horizontal="centerContinuous"/>
      <protection/>
    </xf>
    <xf numFmtId="3" fontId="1" fillId="2" borderId="13" xfId="32" applyNumberFormat="1" applyFont="1" applyFill="1" applyBorder="1" applyAlignment="1">
      <alignment horizontal="centerContinuous"/>
      <protection/>
    </xf>
    <xf numFmtId="0" fontId="1" fillId="2" borderId="13" xfId="32" applyFont="1" applyFill="1" applyBorder="1" applyAlignment="1">
      <alignment horizontal="centerContinuous"/>
      <protection/>
    </xf>
    <xf numFmtId="0" fontId="1" fillId="2" borderId="13" xfId="32" applyFont="1" applyFill="1" applyBorder="1" applyAlignment="1">
      <alignment/>
      <protection/>
    </xf>
    <xf numFmtId="0" fontId="5" fillId="3" borderId="8" xfId="32" applyFont="1" applyFill="1" applyBorder="1">
      <alignment/>
      <protection/>
    </xf>
    <xf numFmtId="3" fontId="1" fillId="3" borderId="16" xfId="32" applyNumberFormat="1" applyFont="1" applyFill="1" applyBorder="1" applyAlignment="1">
      <alignment horizontal="center"/>
      <protection/>
    </xf>
    <xf numFmtId="0" fontId="1" fillId="3" borderId="16" xfId="32" applyFont="1" applyFill="1" applyBorder="1" applyAlignment="1">
      <alignment horizontal="center"/>
      <protection/>
    </xf>
    <xf numFmtId="0" fontId="5" fillId="3" borderId="17" xfId="32" applyFont="1" applyFill="1" applyBorder="1" applyAlignment="1">
      <alignment horizontal="center"/>
      <protection/>
    </xf>
    <xf numFmtId="0" fontId="1" fillId="2" borderId="13" xfId="32" applyFont="1" applyFill="1" applyBorder="1" applyAlignment="1">
      <alignment horizontal="centerContinuous" vertical="center"/>
      <protection/>
    </xf>
    <xf numFmtId="3" fontId="1" fillId="3" borderId="15" xfId="32" applyNumberFormat="1" applyFont="1" applyFill="1" applyBorder="1" applyAlignment="1">
      <alignment horizontal="center"/>
      <protection/>
    </xf>
    <xf numFmtId="3" fontId="1" fillId="3" borderId="13" xfId="32" applyNumberFormat="1" applyFont="1" applyFill="1" applyBorder="1" applyAlignment="1">
      <alignment horizontal="center"/>
      <protection/>
    </xf>
    <xf numFmtId="0" fontId="5" fillId="3" borderId="8" xfId="32" applyFont="1" applyFill="1" applyBorder="1" applyAlignment="1">
      <alignment horizontal="center"/>
      <protection/>
    </xf>
    <xf numFmtId="165" fontId="1" fillId="2" borderId="0" xfId="32" applyNumberFormat="1" applyFont="1" applyFill="1" applyBorder="1">
      <alignment/>
      <protection/>
    </xf>
    <xf numFmtId="0" fontId="9" fillId="2" borderId="0" xfId="32" applyNumberFormat="1" applyFont="1" applyFill="1" applyBorder="1" applyAlignment="1" applyProtection="1">
      <alignment vertical="top"/>
      <protection locked="0"/>
    </xf>
    <xf numFmtId="0" fontId="4" fillId="2" borderId="0" xfId="32" applyNumberFormat="1" applyFont="1" applyFill="1" applyBorder="1" applyProtection="1">
      <alignment/>
      <protection locked="0"/>
    </xf>
    <xf numFmtId="168" fontId="2" fillId="2" borderId="11" xfId="32" applyNumberFormat="1" applyFont="1" applyFill="1" applyBorder="1" applyAlignment="1">
      <alignment horizontal="right"/>
      <protection/>
    </xf>
    <xf numFmtId="0" fontId="2" fillId="2" borderId="0" xfId="33" applyFont="1" applyFill="1" applyBorder="1">
      <alignment/>
      <protection/>
    </xf>
    <xf numFmtId="0" fontId="5" fillId="2" borderId="0" xfId="33" applyFont="1" applyFill="1" applyBorder="1">
      <alignment/>
      <protection/>
    </xf>
    <xf numFmtId="0" fontId="1" fillId="2" borderId="0" xfId="33" applyFont="1" applyFill="1" applyBorder="1">
      <alignment/>
      <protection/>
    </xf>
    <xf numFmtId="0" fontId="3" fillId="2" borderId="0" xfId="33" applyFont="1" applyFill="1" applyBorder="1">
      <alignment/>
      <protection/>
    </xf>
    <xf numFmtId="0" fontId="1" fillId="2" borderId="0" xfId="33" applyFont="1" applyFill="1" applyBorder="1" applyAlignment="1">
      <alignment horizontal="left"/>
      <protection/>
    </xf>
    <xf numFmtId="0" fontId="1" fillId="2" borderId="0" xfId="33" applyFont="1" applyFill="1" applyBorder="1" applyAlignment="1">
      <alignment horizontal="centerContinuous"/>
      <protection/>
    </xf>
    <xf numFmtId="0" fontId="3" fillId="2" borderId="0" xfId="33" applyFont="1" applyFill="1" applyBorder="1" applyAlignment="1">
      <alignment vertical="center"/>
      <protection/>
    </xf>
    <xf numFmtId="0" fontId="9" fillId="2" borderId="0" xfId="33" applyFont="1" applyFill="1" applyBorder="1">
      <alignment/>
      <protection/>
    </xf>
    <xf numFmtId="3" fontId="9" fillId="2" borderId="0" xfId="33" applyNumberFormat="1" applyFont="1" applyFill="1" applyBorder="1">
      <alignment/>
      <protection/>
    </xf>
    <xf numFmtId="3" fontId="9" fillId="2" borderId="0" xfId="33" applyNumberFormat="1" applyFont="1" applyFill="1" applyBorder="1" applyAlignment="1">
      <alignment horizontal="right"/>
      <protection/>
    </xf>
    <xf numFmtId="0" fontId="1" fillId="2" borderId="0" xfId="33" applyNumberFormat="1" applyFont="1" applyFill="1" applyBorder="1" applyAlignment="1" applyProtection="1">
      <alignment/>
      <protection locked="0"/>
    </xf>
    <xf numFmtId="3" fontId="9" fillId="2" borderId="0" xfId="33" applyNumberFormat="1" applyFont="1" applyFill="1" applyBorder="1" applyAlignment="1" applyProtection="1">
      <alignment vertical="center"/>
      <protection locked="0"/>
    </xf>
    <xf numFmtId="0" fontId="1" fillId="2" borderId="0" xfId="33" applyNumberFormat="1" applyFont="1" applyFill="1" applyBorder="1" applyAlignment="1" applyProtection="1">
      <alignment vertical="top"/>
      <protection locked="0"/>
    </xf>
    <xf numFmtId="0" fontId="9" fillId="2" borderId="0" xfId="33" applyNumberFormat="1" applyFont="1" applyFill="1" applyBorder="1" applyAlignment="1" applyProtection="1">
      <alignment vertical="top"/>
      <protection locked="0"/>
    </xf>
    <xf numFmtId="0" fontId="10" fillId="2" borderId="0" xfId="33" applyFont="1" applyFill="1" applyBorder="1">
      <alignment/>
      <protection/>
    </xf>
    <xf numFmtId="0" fontId="4" fillId="2" borderId="0" xfId="33" applyNumberFormat="1" applyFont="1" applyFill="1" applyBorder="1" applyProtection="1">
      <alignment/>
      <protection locked="0"/>
    </xf>
    <xf numFmtId="0" fontId="1" fillId="2" borderId="0" xfId="33" applyFont="1" applyFill="1" applyBorder="1" applyAlignment="1">
      <alignment horizontal="center" vertical="center"/>
      <protection/>
    </xf>
    <xf numFmtId="0" fontId="1" fillId="3" borderId="16" xfId="33" applyFont="1" applyFill="1" applyBorder="1" applyAlignment="1">
      <alignment horizontal="center"/>
      <protection/>
    </xf>
    <xf numFmtId="0" fontId="1" fillId="3" borderId="16" xfId="33" applyFont="1" applyFill="1" applyBorder="1" applyAlignment="1">
      <alignment horizontal="centerContinuous"/>
      <protection/>
    </xf>
    <xf numFmtId="176" fontId="9" fillId="2" borderId="0" xfId="20" applyNumberFormat="1" applyFont="1" applyFill="1" applyBorder="1" applyProtection="1">
      <protection locked="0"/>
    </xf>
    <xf numFmtId="0" fontId="17" fillId="2" borderId="0" xfId="33" applyFont="1" applyFill="1" applyBorder="1">
      <alignment/>
      <protection/>
    </xf>
    <xf numFmtId="0" fontId="1" fillId="2" borderId="0" xfId="33" applyFont="1" applyFill="1" applyBorder="1" applyAlignment="1">
      <alignment horizontal="left" vertical="top" wrapText="1"/>
      <protection/>
    </xf>
    <xf numFmtId="0" fontId="1" fillId="3" borderId="18" xfId="33" applyFont="1" applyFill="1" applyBorder="1" applyAlignment="1">
      <alignment horizontal="center" vertical="center"/>
      <protection/>
    </xf>
    <xf numFmtId="3" fontId="2" fillId="2" borderId="0" xfId="33" applyNumberFormat="1" applyFont="1" applyFill="1" applyBorder="1" applyProtection="1">
      <alignment/>
      <protection locked="0"/>
    </xf>
    <xf numFmtId="0" fontId="1" fillId="3" borderId="19" xfId="33" applyFont="1" applyFill="1" applyBorder="1" applyAlignment="1">
      <alignment horizontal="center"/>
      <protection/>
    </xf>
    <xf numFmtId="0" fontId="1" fillId="3" borderId="15" xfId="33" applyFont="1" applyFill="1" applyBorder="1" applyAlignment="1">
      <alignment horizontal="center"/>
      <protection/>
    </xf>
    <xf numFmtId="0" fontId="1" fillId="3" borderId="20" xfId="33" applyFont="1" applyFill="1" applyBorder="1">
      <alignment/>
      <protection/>
    </xf>
    <xf numFmtId="0" fontId="1" fillId="3" borderId="21" xfId="33" applyFont="1" applyFill="1" applyBorder="1" applyAlignment="1">
      <alignment horizontal="center"/>
      <protection/>
    </xf>
    <xf numFmtId="0" fontId="1" fillId="3" borderId="22" xfId="33" applyFont="1" applyFill="1" applyBorder="1" applyAlignment="1">
      <alignment horizontal="center"/>
      <protection/>
    </xf>
    <xf numFmtId="0" fontId="3" fillId="3" borderId="23" xfId="33" applyFont="1" applyFill="1" applyBorder="1" applyAlignment="1">
      <alignment horizontal="center" vertical="center"/>
      <protection/>
    </xf>
    <xf numFmtId="0" fontId="3" fillId="3" borderId="24" xfId="33" applyFont="1" applyFill="1" applyBorder="1" applyAlignment="1">
      <alignment vertical="center"/>
      <protection/>
    </xf>
    <xf numFmtId="0" fontId="1" fillId="2" borderId="0" xfId="34" applyNumberFormat="1" applyFont="1" applyFill="1" applyBorder="1" applyAlignment="1" applyProtection="1">
      <alignment vertical="top"/>
      <protection locked="0"/>
    </xf>
    <xf numFmtId="0" fontId="2" fillId="2" borderId="0" xfId="35" applyFont="1" applyFill="1" applyBorder="1">
      <alignment/>
      <protection/>
    </xf>
    <xf numFmtId="0" fontId="3" fillId="2" borderId="0" xfId="35" applyFont="1" applyFill="1" applyBorder="1">
      <alignment/>
      <protection/>
    </xf>
    <xf numFmtId="0" fontId="5" fillId="2" borderId="0" xfId="35" applyFont="1" applyFill="1" applyBorder="1">
      <alignment/>
      <protection/>
    </xf>
    <xf numFmtId="0" fontId="10" fillId="2" borderId="0" xfId="35" applyFont="1" applyFill="1" applyBorder="1">
      <alignment/>
      <protection/>
    </xf>
    <xf numFmtId="0" fontId="1" fillId="2" borderId="0" xfId="35" applyFont="1" applyFill="1" applyBorder="1" applyAlignment="1">
      <alignment vertical="top"/>
      <protection/>
    </xf>
    <xf numFmtId="0" fontId="1" fillId="2" borderId="0" xfId="35" applyFont="1" applyFill="1" applyBorder="1">
      <alignment/>
      <protection/>
    </xf>
    <xf numFmtId="170" fontId="2" fillId="2" borderId="0" xfId="35" applyNumberFormat="1" applyFont="1" applyFill="1" applyBorder="1" applyAlignment="1">
      <alignment horizontal="right" vertical="center"/>
      <protection/>
    </xf>
    <xf numFmtId="0" fontId="2" fillId="2" borderId="0" xfId="35" applyNumberFormat="1" applyFont="1" applyFill="1" applyBorder="1" applyProtection="1">
      <alignment/>
      <protection locked="0"/>
    </xf>
    <xf numFmtId="170" fontId="2" fillId="2" borderId="0" xfId="35" applyNumberFormat="1" applyFont="1" applyFill="1" applyBorder="1" applyAlignment="1" applyProtection="1">
      <alignment horizontal="right"/>
      <protection locked="0"/>
    </xf>
    <xf numFmtId="3" fontId="2" fillId="2" borderId="0" xfId="35" applyNumberFormat="1" applyFont="1" applyFill="1" applyBorder="1" applyProtection="1">
      <alignment/>
      <protection locked="0"/>
    </xf>
    <xf numFmtId="3" fontId="2" fillId="2" borderId="0" xfId="35" applyNumberFormat="1" applyFont="1" applyFill="1" applyBorder="1" applyAlignment="1">
      <alignment horizontal="right"/>
      <protection/>
    </xf>
    <xf numFmtId="3" fontId="2" fillId="2" borderId="0" xfId="35" applyNumberFormat="1" applyFont="1" applyFill="1" applyBorder="1">
      <alignment/>
      <protection/>
    </xf>
    <xf numFmtId="0" fontId="5" fillId="2" borderId="0" xfId="35" applyFont="1" applyFill="1" applyBorder="1" applyAlignment="1">
      <alignment/>
      <protection/>
    </xf>
    <xf numFmtId="3" fontId="5" fillId="2" borderId="0" xfId="35" applyNumberFormat="1" applyFont="1" applyFill="1" applyBorder="1">
      <alignment/>
      <protection/>
    </xf>
    <xf numFmtId="0" fontId="2" fillId="3" borderId="9" xfId="35" applyFont="1" applyFill="1" applyBorder="1" applyAlignment="1">
      <alignment horizontal="centerContinuous" vertical="center"/>
      <protection/>
    </xf>
    <xf numFmtId="0" fontId="2" fillId="3" borderId="4" xfId="35" applyFont="1" applyFill="1" applyBorder="1" applyAlignment="1">
      <alignment horizontal="centerContinuous" vertical="center"/>
      <protection/>
    </xf>
    <xf numFmtId="0" fontId="2" fillId="3" borderId="5" xfId="35" applyFont="1" applyFill="1" applyBorder="1" applyAlignment="1">
      <alignment horizontal="centerContinuous" vertical="center"/>
      <protection/>
    </xf>
    <xf numFmtId="170" fontId="2" fillId="2" borderId="25" xfId="35" applyNumberFormat="1" applyFont="1" applyFill="1" applyBorder="1" applyAlignment="1">
      <alignment vertical="center"/>
      <protection/>
    </xf>
    <xf numFmtId="171" fontId="2" fillId="2" borderId="25" xfId="35" applyNumberFormat="1" applyFont="1" applyFill="1" applyBorder="1" applyAlignment="1">
      <alignment horizontal="right" vertical="center"/>
      <protection/>
    </xf>
    <xf numFmtId="170" fontId="2" fillId="2" borderId="1" xfId="35" applyNumberFormat="1" applyFont="1" applyFill="1" applyBorder="1" applyAlignment="1">
      <alignment horizontal="right" vertical="center"/>
      <protection/>
    </xf>
    <xf numFmtId="176" fontId="2" fillId="2" borderId="0" xfId="20" applyNumberFormat="1" applyFont="1" applyFill="1" applyBorder="1" applyAlignment="1" applyProtection="1">
      <alignment horizontal="right"/>
      <protection locked="0"/>
    </xf>
    <xf numFmtId="170" fontId="2" fillId="2" borderId="26" xfId="35" applyNumberFormat="1" applyFont="1" applyFill="1" applyBorder="1" applyAlignment="1">
      <alignment horizontal="right" vertical="center"/>
      <protection/>
    </xf>
    <xf numFmtId="0" fontId="3" fillId="3" borderId="27" xfId="35" applyFont="1" applyFill="1" applyBorder="1" applyAlignment="1">
      <alignment horizontal="centerContinuous" vertical="top" wrapText="1"/>
      <protection/>
    </xf>
    <xf numFmtId="0" fontId="3" fillId="2" borderId="0" xfId="35" applyFont="1" applyFill="1" applyBorder="1" applyAlignment="1">
      <alignment horizontal="right"/>
      <protection/>
    </xf>
    <xf numFmtId="0" fontId="1" fillId="2" borderId="0" xfId="35" applyFont="1" applyFill="1" applyBorder="1" applyAlignment="1">
      <alignment horizontal="right"/>
      <protection/>
    </xf>
    <xf numFmtId="0" fontId="5" fillId="2" borderId="0" xfId="35" applyFont="1" applyFill="1" applyBorder="1" applyAlignment="1">
      <alignment horizontal="right"/>
      <protection/>
    </xf>
    <xf numFmtId="0" fontId="2" fillId="2" borderId="0" xfId="35" applyFont="1" applyFill="1" applyBorder="1" applyAlignment="1">
      <alignment horizontal="right"/>
      <protection/>
    </xf>
    <xf numFmtId="3" fontId="2" fillId="2" borderId="0" xfId="35" applyNumberFormat="1" applyFont="1" applyFill="1" applyBorder="1" applyAlignment="1" applyProtection="1">
      <alignment horizontal="right"/>
      <protection locked="0"/>
    </xf>
    <xf numFmtId="0" fontId="2" fillId="2" borderId="0" xfId="35" applyFont="1" applyFill="1" applyBorder="1" applyAlignment="1">
      <alignment vertical="top"/>
      <protection/>
    </xf>
    <xf numFmtId="3" fontId="2" fillId="2" borderId="0" xfId="35" applyNumberFormat="1" applyFont="1" applyFill="1" applyBorder="1" applyAlignment="1">
      <alignment horizontal="centerContinuous" vertical="center"/>
      <protection/>
    </xf>
    <xf numFmtId="0" fontId="2" fillId="3" borderId="18" xfId="35" applyFont="1" applyFill="1" applyBorder="1" applyAlignment="1">
      <alignment horizontal="centerContinuous" vertical="center"/>
      <protection/>
    </xf>
    <xf numFmtId="0" fontId="2" fillId="3" borderId="28" xfId="35" applyFont="1" applyFill="1" applyBorder="1" applyAlignment="1">
      <alignment horizontal="centerContinuous" vertical="center"/>
      <protection/>
    </xf>
    <xf numFmtId="0" fontId="2" fillId="3" borderId="24" xfId="35" applyFont="1" applyFill="1" applyBorder="1" applyAlignment="1">
      <alignment horizontal="centerContinuous" vertical="center"/>
      <protection/>
    </xf>
    <xf numFmtId="167" fontId="2" fillId="2" borderId="25" xfId="35" applyNumberFormat="1" applyFont="1" applyFill="1" applyBorder="1" applyAlignment="1">
      <alignment vertical="center"/>
      <protection/>
    </xf>
    <xf numFmtId="167" fontId="2" fillId="2" borderId="25" xfId="35" applyNumberFormat="1" applyFont="1" applyFill="1" applyBorder="1" applyAlignment="1">
      <alignment horizontal="right" vertical="center"/>
      <protection/>
    </xf>
    <xf numFmtId="3" fontId="2" fillId="2" borderId="26" xfId="35" applyNumberFormat="1" applyFont="1" applyFill="1" applyBorder="1" applyAlignment="1">
      <alignment horizontal="centerContinuous" vertical="center"/>
      <protection/>
    </xf>
    <xf numFmtId="0" fontId="16" fillId="2" borderId="0" xfId="35" applyFont="1" applyFill="1" applyBorder="1" applyAlignment="1">
      <alignment horizontal="right"/>
      <protection/>
    </xf>
    <xf numFmtId="3" fontId="2" fillId="2" borderId="0" xfId="35" applyNumberFormat="1" applyFont="1" applyFill="1" applyBorder="1" applyAlignment="1" quotePrefix="1">
      <alignment horizontal="right" vertical="center"/>
      <protection/>
    </xf>
    <xf numFmtId="167" fontId="2" fillId="2" borderId="0" xfId="35" applyNumberFormat="1" applyFont="1" applyFill="1" applyBorder="1" applyAlignment="1">
      <alignment horizontal="center" vertical="center"/>
      <protection/>
    </xf>
    <xf numFmtId="3" fontId="2" fillId="2" borderId="26" xfId="35" applyNumberFormat="1" applyFont="1" applyFill="1" applyBorder="1" applyAlignment="1" quotePrefix="1">
      <alignment horizontal="right" vertical="center"/>
      <protection/>
    </xf>
    <xf numFmtId="3" fontId="2" fillId="2" borderId="25" xfId="35" applyNumberFormat="1" applyFont="1" applyFill="1" applyBorder="1" applyAlignment="1" quotePrefix="1">
      <alignment horizontal="right" vertical="center"/>
      <protection/>
    </xf>
    <xf numFmtId="167" fontId="2" fillId="2" borderId="26" xfId="35" applyNumberFormat="1" applyFont="1" applyFill="1" applyBorder="1" applyAlignment="1">
      <alignment horizontal="center" vertical="center"/>
      <protection/>
    </xf>
    <xf numFmtId="0" fontId="4" fillId="3" borderId="27" xfId="35" applyFont="1" applyFill="1" applyBorder="1" applyAlignment="1">
      <alignment horizontal="center" vertical="top" wrapText="1"/>
      <protection/>
    </xf>
    <xf numFmtId="0" fontId="2" fillId="2" borderId="0" xfId="36" applyFont="1" applyFill="1" applyBorder="1">
      <alignment/>
      <protection/>
    </xf>
    <xf numFmtId="0" fontId="4" fillId="2" borderId="0" xfId="36" applyFont="1" applyFill="1" applyBorder="1">
      <alignment/>
      <protection/>
    </xf>
    <xf numFmtId="3" fontId="2" fillId="2" borderId="0" xfId="36" applyNumberFormat="1" applyFont="1" applyFill="1" applyBorder="1" applyAlignment="1">
      <alignment horizontal="centerContinuous" vertical="center"/>
      <protection/>
    </xf>
    <xf numFmtId="0" fontId="1" fillId="2" borderId="0" xfId="36" applyFont="1" applyFill="1" applyBorder="1">
      <alignment/>
      <protection/>
    </xf>
    <xf numFmtId="0" fontId="5" fillId="2" borderId="0" xfId="36" applyFont="1" applyFill="1" applyBorder="1">
      <alignment/>
      <protection/>
    </xf>
    <xf numFmtId="176" fontId="7" fillId="2" borderId="0" xfId="20" applyNumberFormat="1" applyFont="1" applyFill="1" applyBorder="1" applyAlignment="1">
      <alignment horizontal="right"/>
    </xf>
    <xf numFmtId="3" fontId="3" fillId="2" borderId="0" xfId="36" applyNumberFormat="1" applyFont="1" applyFill="1" applyBorder="1">
      <alignment/>
      <protection/>
    </xf>
    <xf numFmtId="3" fontId="3" fillId="2" borderId="0" xfId="36" applyNumberFormat="1" applyFont="1" applyFill="1" applyBorder="1" applyAlignment="1">
      <alignment horizontal="centerContinuous"/>
      <protection/>
    </xf>
    <xf numFmtId="0" fontId="3" fillId="2" borderId="0" xfId="36" applyFont="1" applyFill="1" applyBorder="1">
      <alignment/>
      <protection/>
    </xf>
    <xf numFmtId="3" fontId="3" fillId="2" borderId="0" xfId="36" applyNumberFormat="1" applyFont="1" applyFill="1" applyBorder="1" applyAlignment="1">
      <alignment horizontal="right"/>
      <protection/>
    </xf>
    <xf numFmtId="0" fontId="3" fillId="2" borderId="0" xfId="36" applyFont="1" applyFill="1" applyBorder="1" applyAlignment="1">
      <alignment horizontal="right"/>
      <protection/>
    </xf>
    <xf numFmtId="0" fontId="1" fillId="2" borderId="0" xfId="36" applyFont="1" applyFill="1" applyBorder="1" applyAlignment="1">
      <alignment horizontal="right"/>
      <protection/>
    </xf>
    <xf numFmtId="0" fontId="1" fillId="2" borderId="0" xfId="36" applyFont="1" applyFill="1" applyBorder="1" applyAlignment="1">
      <alignment horizontal="right" vertical="center"/>
      <protection/>
    </xf>
    <xf numFmtId="0" fontId="1" fillId="2" borderId="29" xfId="36" applyFont="1" applyFill="1" applyBorder="1" applyAlignment="1">
      <alignment horizontal="centerContinuous" vertical="center"/>
      <protection/>
    </xf>
    <xf numFmtId="43" fontId="2" fillId="2" borderId="0" xfId="20" applyFont="1" applyFill="1" applyBorder="1"/>
    <xf numFmtId="43" fontId="3" fillId="2" borderId="0" xfId="20" applyFont="1" applyFill="1" applyBorder="1"/>
    <xf numFmtId="43" fontId="2" fillId="2" borderId="0" xfId="20" applyFont="1" applyFill="1" applyBorder="1" applyAlignment="1">
      <alignment horizontal="centerContinuous" vertical="center"/>
    </xf>
    <xf numFmtId="43" fontId="1" fillId="2" borderId="30" xfId="20" applyFont="1" applyFill="1" applyBorder="1" applyAlignment="1">
      <alignment horizontal="centerContinuous" vertical="center"/>
    </xf>
    <xf numFmtId="43" fontId="3" fillId="2" borderId="0" xfId="20" applyFont="1" applyFill="1" applyBorder="1" applyAlignment="1" quotePrefix="1">
      <alignment horizontal="right"/>
    </xf>
    <xf numFmtId="43" fontId="1" fillId="2" borderId="30" xfId="20" applyFont="1" applyFill="1" applyBorder="1" applyAlignment="1">
      <alignment horizontal="center" vertical="center"/>
    </xf>
    <xf numFmtId="43" fontId="7" fillId="2" borderId="0" xfId="20" applyFont="1" applyFill="1" applyBorder="1" applyAlignment="1">
      <alignment horizontal="right"/>
    </xf>
    <xf numFmtId="0" fontId="1" fillId="2" borderId="0" xfId="36" applyFont="1" applyFill="1" applyBorder="1" applyAlignment="1">
      <alignment horizontal="left"/>
      <protection/>
    </xf>
    <xf numFmtId="0" fontId="1" fillId="2" borderId="0" xfId="36" applyFont="1" applyFill="1" applyBorder="1" applyAlignment="1">
      <alignment vertical="top"/>
      <protection/>
    </xf>
    <xf numFmtId="176" fontId="7" fillId="2" borderId="0" xfId="20" applyNumberFormat="1" applyFont="1" applyFill="1" applyBorder="1" applyAlignment="1">
      <alignment/>
    </xf>
    <xf numFmtId="43" fontId="7" fillId="2" borderId="0" xfId="20" applyFont="1" applyFill="1" applyBorder="1" applyAlignment="1">
      <alignment/>
    </xf>
    <xf numFmtId="176" fontId="7" fillId="2" borderId="0" xfId="20" applyNumberFormat="1" applyFont="1" applyFill="1" applyBorder="1" applyAlignment="1">
      <alignment vertical="center"/>
    </xf>
    <xf numFmtId="0" fontId="1" fillId="2" borderId="0" xfId="33" applyFont="1" applyFill="1" applyBorder="1" applyAlignment="1">
      <alignment horizontal="centerContinuous" vertical="center"/>
      <protection/>
    </xf>
    <xf numFmtId="0" fontId="1" fillId="2" borderId="0" xfId="32" applyFont="1" applyFill="1" applyBorder="1">
      <alignment/>
      <protection/>
    </xf>
    <xf numFmtId="0" fontId="1" fillId="2" borderId="0" xfId="35" applyFont="1" applyFill="1" applyBorder="1" applyAlignment="1">
      <alignment vertical="center"/>
      <protection/>
    </xf>
    <xf numFmtId="0" fontId="1" fillId="2" borderId="0" xfId="0" applyFont="1" applyFill="1"/>
    <xf numFmtId="0" fontId="1" fillId="2" borderId="0" xfId="0" applyFont="1" applyFill="1" applyBorder="1" applyAlignment="1">
      <alignment horizontal="left"/>
    </xf>
    <xf numFmtId="0" fontId="1" fillId="2" borderId="0" xfId="0" applyFont="1" applyFill="1" applyAlignment="1">
      <alignment horizontal="left"/>
    </xf>
    <xf numFmtId="176" fontId="9" fillId="2" borderId="31" xfId="20" applyNumberFormat="1" applyFont="1" applyFill="1" applyBorder="1" applyAlignment="1">
      <alignment horizontal="right"/>
    </xf>
    <xf numFmtId="176" fontId="9" fillId="2" borderId="0" xfId="20" applyNumberFormat="1" applyFont="1" applyFill="1" applyBorder="1" applyAlignment="1">
      <alignment horizontal="center"/>
    </xf>
    <xf numFmtId="43" fontId="9" fillId="2" borderId="0" xfId="20" applyFont="1" applyFill="1" applyBorder="1" applyAlignment="1">
      <alignment horizontal="center"/>
    </xf>
    <xf numFmtId="3" fontId="7" fillId="2" borderId="0" xfId="24" applyNumberFormat="1" applyFont="1" applyFill="1" applyBorder="1" applyAlignment="1">
      <alignment horizontal="right"/>
      <protection/>
    </xf>
    <xf numFmtId="176" fontId="7" fillId="2" borderId="0" xfId="20" applyNumberFormat="1" applyFont="1" applyFill="1" applyBorder="1"/>
    <xf numFmtId="169" fontId="9" fillId="2" borderId="0" xfId="27" applyNumberFormat="1" applyFont="1" applyFill="1" applyBorder="1" applyAlignment="1" applyProtection="1">
      <alignment horizontal="right"/>
      <protection locked="0"/>
    </xf>
    <xf numFmtId="169" fontId="9" fillId="2" borderId="0" xfId="27" applyNumberFormat="1" applyFont="1" applyFill="1" applyBorder="1" applyAlignment="1">
      <alignment horizontal="right"/>
      <protection/>
    </xf>
    <xf numFmtId="43" fontId="9" fillId="2" borderId="0" xfId="20" applyFont="1" applyFill="1" applyBorder="1" applyAlignment="1">
      <alignment horizontal="right" vertical="center"/>
    </xf>
    <xf numFmtId="176" fontId="15" fillId="2" borderId="0" xfId="20" applyNumberFormat="1" applyFont="1" applyFill="1" applyBorder="1" applyAlignment="1">
      <alignment horizontal="right"/>
    </xf>
    <xf numFmtId="176" fontId="15" fillId="2" borderId="0" xfId="20" applyNumberFormat="1" applyFont="1" applyFill="1" applyBorder="1" applyAlignment="1">
      <alignment horizontal="right" vertical="center"/>
    </xf>
    <xf numFmtId="176" fontId="9" fillId="2" borderId="0" xfId="20" applyNumberFormat="1" applyFont="1" applyFill="1" applyBorder="1"/>
    <xf numFmtId="176" fontId="9" fillId="2" borderId="0" xfId="20" applyNumberFormat="1" applyFont="1" applyFill="1" applyBorder="1" applyAlignment="1" applyProtection="1">
      <alignment horizontal="right"/>
      <protection locked="0"/>
    </xf>
    <xf numFmtId="176" fontId="7" fillId="2" borderId="32" xfId="20" applyNumberFormat="1" applyFont="1" applyFill="1" applyBorder="1" applyAlignment="1">
      <alignment/>
    </xf>
    <xf numFmtId="43" fontId="7" fillId="2" borderId="33" xfId="20" applyFont="1" applyFill="1" applyBorder="1" applyAlignment="1">
      <alignment/>
    </xf>
    <xf numFmtId="176" fontId="7" fillId="2" borderId="34" xfId="20" applyNumberFormat="1" applyFont="1" applyFill="1" applyBorder="1" applyAlignment="1">
      <alignment/>
    </xf>
    <xf numFmtId="43" fontId="7" fillId="2" borderId="35" xfId="20" applyFont="1" applyFill="1" applyBorder="1" applyAlignment="1">
      <alignment/>
    </xf>
    <xf numFmtId="176" fontId="7" fillId="2" borderId="34" xfId="20" applyNumberFormat="1" applyFont="1" applyFill="1" applyBorder="1" applyAlignment="1">
      <alignment horizontal="right"/>
    </xf>
    <xf numFmtId="43" fontId="7" fillId="2" borderId="35" xfId="20" applyFont="1" applyFill="1" applyBorder="1" applyAlignment="1">
      <alignment horizontal="right"/>
    </xf>
    <xf numFmtId="176" fontId="7" fillId="2" borderId="36" xfId="20" applyNumberFormat="1" applyFont="1" applyFill="1" applyBorder="1" applyAlignment="1">
      <alignment/>
    </xf>
    <xf numFmtId="43" fontId="7" fillId="2" borderId="37" xfId="20" applyFont="1" applyFill="1" applyBorder="1" applyAlignment="1">
      <alignment/>
    </xf>
    <xf numFmtId="176" fontId="7" fillId="2" borderId="38" xfId="20" applyNumberFormat="1" applyFont="1" applyFill="1" applyBorder="1" applyAlignment="1">
      <alignment horizontal="right"/>
    </xf>
    <xf numFmtId="43" fontId="7" fillId="2" borderId="39" xfId="20" applyFont="1" applyFill="1" applyBorder="1" applyAlignment="1">
      <alignment horizontal="right"/>
    </xf>
    <xf numFmtId="0" fontId="9" fillId="2" borderId="0" xfId="28" applyFont="1" applyFill="1" applyBorder="1" applyAlignment="1">
      <alignment vertical="top"/>
      <protection/>
    </xf>
    <xf numFmtId="0" fontId="9" fillId="2" borderId="0" xfId="28" applyFont="1" applyFill="1" applyBorder="1" applyAlignment="1">
      <alignment horizontal="right" vertical="top"/>
      <protection/>
    </xf>
    <xf numFmtId="0" fontId="3" fillId="2" borderId="0" xfId="28" applyFont="1" applyFill="1" applyBorder="1" applyAlignment="1">
      <alignment vertical="top"/>
      <protection/>
    </xf>
    <xf numFmtId="0" fontId="2" fillId="2" borderId="0" xfId="28" applyFont="1" applyFill="1" applyBorder="1" applyAlignment="1">
      <alignment horizontal="left" vertical="top"/>
      <protection/>
    </xf>
    <xf numFmtId="0" fontId="17" fillId="2" borderId="0" xfId="36" applyFont="1" applyFill="1" applyBorder="1" applyAlignment="1">
      <alignment horizontal="right" vertical="center"/>
      <protection/>
    </xf>
    <xf numFmtId="0" fontId="1" fillId="2" borderId="0" xfId="36" applyFont="1" applyFill="1" applyBorder="1" applyAlignment="1">
      <alignment horizontal="right"/>
      <protection/>
    </xf>
    <xf numFmtId="3" fontId="1" fillId="2" borderId="0" xfId="36" applyNumberFormat="1" applyFont="1" applyFill="1" applyBorder="1" applyAlignment="1" applyProtection="1">
      <alignment horizontal="right"/>
      <protection locked="0"/>
    </xf>
    <xf numFmtId="0" fontId="1" fillId="2" borderId="0" xfId="36" applyFont="1" applyFill="1" applyBorder="1">
      <alignment/>
      <protection/>
    </xf>
    <xf numFmtId="3" fontId="1" fillId="2" borderId="0" xfId="36" applyNumberFormat="1" applyFont="1" applyFill="1" applyBorder="1" applyProtection="1">
      <alignment/>
      <protection locked="0"/>
    </xf>
    <xf numFmtId="0" fontId="1" fillId="2" borderId="0" xfId="36" applyFont="1" applyFill="1" applyBorder="1" applyAlignment="1">
      <alignment vertical="center"/>
      <protection/>
    </xf>
    <xf numFmtId="176" fontId="7" fillId="0" borderId="0" xfId="20" applyNumberFormat="1" applyFont="1" applyFill="1" applyBorder="1" applyAlignment="1">
      <alignment horizontal="right"/>
    </xf>
    <xf numFmtId="175" fontId="9" fillId="0" borderId="0" xfId="20" applyNumberFormat="1" applyFont="1" applyFill="1" applyBorder="1" applyAlignment="1">
      <alignment horizontal="right"/>
    </xf>
    <xf numFmtId="176" fontId="9" fillId="0" borderId="0" xfId="20" applyNumberFormat="1" applyFont="1" applyFill="1" applyBorder="1" applyAlignment="1" quotePrefix="1">
      <alignment horizontal="right"/>
    </xf>
    <xf numFmtId="43" fontId="9" fillId="0" borderId="0" xfId="20" applyFont="1" applyFill="1" applyBorder="1" applyAlignment="1" quotePrefix="1">
      <alignment horizontal="right"/>
    </xf>
    <xf numFmtId="0" fontId="7" fillId="2" borderId="0" xfId="26" applyFont="1" applyFill="1" applyBorder="1" applyAlignment="1">
      <alignment horizontal="left" vertical="center" wrapText="1"/>
      <protection/>
    </xf>
    <xf numFmtId="0" fontId="7" fillId="2" borderId="10" xfId="26" applyFont="1" applyFill="1" applyBorder="1" applyAlignment="1">
      <alignment horizontal="center" vertical="center" wrapText="1"/>
      <protection/>
    </xf>
    <xf numFmtId="167" fontId="2" fillId="2" borderId="25" xfId="35" applyNumberFormat="1" applyFont="1" applyFill="1" applyBorder="1" applyAlignment="1">
      <alignment horizontal="center" vertical="center"/>
      <protection/>
    </xf>
    <xf numFmtId="0" fontId="1" fillId="2" borderId="0" xfId="36" applyFont="1" applyFill="1" applyBorder="1" applyAlignment="1">
      <alignment horizontal="left" vertical="center"/>
      <protection/>
    </xf>
    <xf numFmtId="0" fontId="1" fillId="2" borderId="30" xfId="36" applyFont="1" applyFill="1" applyBorder="1" applyAlignment="1">
      <alignment horizontal="centerContinuous" vertical="center"/>
      <protection/>
    </xf>
    <xf numFmtId="0" fontId="1" fillId="2" borderId="30" xfId="36" applyFont="1" applyFill="1" applyBorder="1" applyAlignment="1">
      <alignment horizontal="center" vertical="center"/>
      <protection/>
    </xf>
    <xf numFmtId="3" fontId="4" fillId="2" borderId="0" xfId="36" applyNumberFormat="1" applyFont="1" applyFill="1" applyBorder="1">
      <alignment/>
      <protection/>
    </xf>
    <xf numFmtId="3" fontId="4" fillId="2" borderId="0" xfId="36" applyNumberFormat="1" applyFont="1" applyFill="1" applyBorder="1" applyAlignment="1">
      <alignment horizontal="centerContinuous"/>
      <protection/>
    </xf>
    <xf numFmtId="3" fontId="4" fillId="2" borderId="0" xfId="36" applyNumberFormat="1" applyFont="1" applyFill="1" applyBorder="1" applyAlignment="1" quotePrefix="1">
      <alignment horizontal="right"/>
      <protection/>
    </xf>
    <xf numFmtId="3" fontId="4" fillId="2" borderId="0" xfId="36" applyNumberFormat="1" applyFont="1" applyFill="1" applyBorder="1" applyAlignment="1">
      <alignment horizontal="right"/>
      <protection/>
    </xf>
    <xf numFmtId="43" fontId="4" fillId="2" borderId="0" xfId="36" applyNumberFormat="1" applyFont="1" applyFill="1" applyBorder="1">
      <alignment/>
      <protection/>
    </xf>
    <xf numFmtId="0" fontId="4" fillId="2" borderId="0" xfId="36" applyFont="1" applyFill="1" applyBorder="1" applyAlignment="1">
      <alignment horizontal="right"/>
      <protection/>
    </xf>
    <xf numFmtId="3" fontId="1" fillId="2" borderId="0" xfId="26" applyNumberFormat="1" applyFont="1" applyFill="1" applyBorder="1" applyAlignment="1">
      <alignment horizontal="right"/>
      <protection/>
    </xf>
    <xf numFmtId="3" fontId="2" fillId="2" borderId="0" xfId="26" applyNumberFormat="1" applyFont="1" applyFill="1" applyBorder="1" applyAlignment="1" applyProtection="1">
      <alignment horizontal="right"/>
      <protection locked="0"/>
    </xf>
    <xf numFmtId="3" fontId="1" fillId="2" borderId="0" xfId="35" applyNumberFormat="1" applyFont="1" applyFill="1" applyBorder="1" applyAlignment="1">
      <alignment horizontal="right"/>
      <protection/>
    </xf>
    <xf numFmtId="0" fontId="2" fillId="3" borderId="40" xfId="23" applyFont="1" applyFill="1" applyBorder="1" applyAlignment="1">
      <alignment horizontal="center"/>
      <protection/>
    </xf>
    <xf numFmtId="0" fontId="2" fillId="3" borderId="41" xfId="31" applyFont="1" applyFill="1" applyBorder="1" applyAlignment="1">
      <alignment horizontal="center"/>
      <protection/>
    </xf>
    <xf numFmtId="3" fontId="2" fillId="3" borderId="41" xfId="28" applyNumberFormat="1" applyFont="1" applyFill="1" applyBorder="1" applyAlignment="1">
      <alignment horizontal="center"/>
      <protection/>
    </xf>
    <xf numFmtId="170" fontId="2" fillId="3" borderId="41" xfId="28" applyNumberFormat="1" applyFont="1" applyFill="1" applyBorder="1" applyAlignment="1">
      <alignment horizontal="center"/>
      <protection/>
    </xf>
    <xf numFmtId="0" fontId="5" fillId="2" borderId="0" xfId="24" applyFont="1" applyFill="1" applyBorder="1" applyAlignment="1">
      <alignment horizontal="centerContinuous"/>
      <protection/>
    </xf>
    <xf numFmtId="170" fontId="2" fillId="2" borderId="1" xfId="25" applyNumberFormat="1" applyFont="1" applyFill="1" applyBorder="1" applyAlignment="1">
      <alignment horizontal="center"/>
      <protection/>
    </xf>
    <xf numFmtId="168" fontId="2" fillId="2" borderId="1" xfId="23" applyNumberFormat="1" applyFont="1" applyFill="1" applyBorder="1">
      <alignment/>
      <protection/>
    </xf>
    <xf numFmtId="168" fontId="2" fillId="2" borderId="0" xfId="23" applyNumberFormat="1" applyFont="1" applyFill="1" applyBorder="1">
      <alignment/>
      <protection/>
    </xf>
    <xf numFmtId="0" fontId="2" fillId="2" borderId="0" xfId="23" applyFont="1" applyFill="1" applyBorder="1" applyAlignment="1">
      <alignment horizontal="right"/>
      <protection/>
    </xf>
    <xf numFmtId="3" fontId="2" fillId="2" borderId="0" xfId="23" applyNumberFormat="1" applyFont="1" applyFill="1" applyBorder="1" applyAlignment="1" applyProtection="1">
      <alignment horizontal="right"/>
      <protection locked="0"/>
    </xf>
    <xf numFmtId="170" fontId="9" fillId="2" borderId="0" xfId="23" applyNumberFormat="1" applyFont="1" applyFill="1" applyBorder="1">
      <alignment/>
      <protection/>
    </xf>
    <xf numFmtId="3" fontId="8" fillId="2" borderId="0" xfId="23" applyNumberFormat="1" applyFont="1" applyFill="1" applyBorder="1" applyAlignment="1" applyProtection="1">
      <alignment horizontal="right"/>
      <protection locked="0"/>
    </xf>
    <xf numFmtId="168" fontId="2" fillId="2" borderId="42" xfId="31" applyNumberFormat="1" applyFont="1" applyFill="1" applyBorder="1" applyAlignment="1">
      <alignment horizontal="right"/>
      <protection/>
    </xf>
    <xf numFmtId="176" fontId="2" fillId="2" borderId="1" xfId="20" applyNumberFormat="1" applyFont="1" applyFill="1" applyBorder="1" applyAlignment="1">
      <alignment horizontal="right"/>
    </xf>
    <xf numFmtId="175" fontId="9" fillId="0" borderId="0" xfId="20" applyNumberFormat="1" applyFont="1" applyFill="1" applyBorder="1"/>
    <xf numFmtId="170" fontId="2" fillId="2" borderId="36" xfId="28" applyNumberFormat="1" applyFont="1" applyFill="1" applyBorder="1" applyAlignment="1">
      <alignment horizontal="right"/>
      <protection/>
    </xf>
    <xf numFmtId="0" fontId="2" fillId="2" borderId="2" xfId="22" applyFont="1" applyFill="1" applyBorder="1" applyAlignment="1">
      <alignment horizontal="center"/>
      <protection/>
    </xf>
    <xf numFmtId="0" fontId="2" fillId="2" borderId="1" xfId="22" applyFont="1" applyFill="1" applyBorder="1" applyAlignment="1">
      <alignment horizontal="center"/>
      <protection/>
    </xf>
    <xf numFmtId="165" fontId="1" fillId="2" borderId="0" xfId="29" applyNumberFormat="1" applyFont="1" applyFill="1" applyBorder="1" applyAlignment="1">
      <alignment horizontal="left"/>
      <protection/>
    </xf>
    <xf numFmtId="0" fontId="1" fillId="2" borderId="0" xfId="32" applyNumberFormat="1" applyFont="1" applyFill="1" applyBorder="1" applyAlignment="1" applyProtection="1">
      <alignment horizontal="right"/>
      <protection locked="0"/>
    </xf>
    <xf numFmtId="3" fontId="1" fillId="2" borderId="0" xfId="35" applyNumberFormat="1" applyFont="1" applyFill="1" applyBorder="1" applyAlignment="1" applyProtection="1">
      <alignment horizontal="right"/>
      <protection locked="0"/>
    </xf>
    <xf numFmtId="3" fontId="1" fillId="2" borderId="0" xfId="35" applyNumberFormat="1" applyFont="1" applyFill="1" applyBorder="1" applyAlignment="1">
      <alignment horizontal="left"/>
      <protection/>
    </xf>
    <xf numFmtId="3" fontId="1" fillId="2" borderId="0" xfId="35" applyNumberFormat="1" applyFont="1" applyFill="1" applyBorder="1" applyAlignment="1">
      <alignment horizontal="left" vertical="top"/>
      <protection/>
    </xf>
    <xf numFmtId="3" fontId="8" fillId="2" borderId="3" xfId="27" applyNumberFormat="1" applyFont="1" applyFill="1" applyBorder="1" applyAlignment="1">
      <alignment horizontal="centerContinuous" vertical="center"/>
      <protection/>
    </xf>
    <xf numFmtId="0" fontId="19" fillId="2" borderId="0" xfId="36" applyFont="1" applyFill="1" applyBorder="1">
      <alignment/>
      <protection/>
    </xf>
    <xf numFmtId="0" fontId="7" fillId="2" borderId="0" xfId="36" applyFont="1" applyFill="1" applyBorder="1">
      <alignment/>
      <protection/>
    </xf>
    <xf numFmtId="0" fontId="4" fillId="2" borderId="0" xfId="36" applyFont="1" applyFill="1" applyBorder="1" applyAlignment="1">
      <alignment/>
      <protection/>
    </xf>
    <xf numFmtId="0" fontId="1" fillId="2" borderId="0" xfId="36" applyFont="1" applyFill="1" applyBorder="1" applyAlignment="1">
      <alignment horizontal="right" vertical="center"/>
      <protection/>
    </xf>
    <xf numFmtId="176" fontId="7" fillId="2" borderId="38" xfId="20" applyNumberFormat="1" applyFont="1" applyFill="1" applyBorder="1" applyAlignment="1">
      <alignment/>
    </xf>
    <xf numFmtId="43" fontId="7" fillId="2" borderId="39" xfId="20" applyFont="1" applyFill="1" applyBorder="1" applyAlignment="1">
      <alignment/>
    </xf>
    <xf numFmtId="0" fontId="1" fillId="2" borderId="0" xfId="36" applyFont="1" applyFill="1" applyBorder="1" applyAlignment="1" applyProtection="1">
      <alignment horizontal="right"/>
      <protection locked="0"/>
    </xf>
    <xf numFmtId="0" fontId="2" fillId="2" borderId="0" xfId="36" applyFont="1" applyFill="1" applyBorder="1" applyAlignment="1">
      <alignment/>
      <protection/>
    </xf>
    <xf numFmtId="0" fontId="2" fillId="2" borderId="0" xfId="36" applyFont="1" applyFill="1" applyBorder="1" applyAlignment="1">
      <alignment vertical="top" wrapText="1"/>
      <protection/>
    </xf>
    <xf numFmtId="176" fontId="7" fillId="2" borderId="33" xfId="20" applyNumberFormat="1" applyFont="1" applyFill="1" applyBorder="1" applyAlignment="1">
      <alignment/>
    </xf>
    <xf numFmtId="176" fontId="7" fillId="2" borderId="35" xfId="20" applyNumberFormat="1" applyFont="1" applyFill="1" applyBorder="1" applyAlignment="1">
      <alignment/>
    </xf>
    <xf numFmtId="176" fontId="7" fillId="2" borderId="37" xfId="20" applyNumberFormat="1" applyFont="1" applyFill="1" applyBorder="1" applyAlignment="1">
      <alignment/>
    </xf>
    <xf numFmtId="176" fontId="7" fillId="2" borderId="36" xfId="20" applyNumberFormat="1" applyFont="1" applyFill="1" applyBorder="1" applyAlignment="1">
      <alignment horizontal="right"/>
    </xf>
    <xf numFmtId="43" fontId="7" fillId="2" borderId="37" xfId="20" applyFont="1" applyFill="1" applyBorder="1" applyAlignment="1">
      <alignment horizontal="right"/>
    </xf>
    <xf numFmtId="43" fontId="7" fillId="2" borderId="43" xfId="20" applyFont="1" applyFill="1" applyBorder="1" applyAlignment="1">
      <alignment horizontal="right"/>
    </xf>
    <xf numFmtId="176" fontId="7" fillId="2" borderId="43" xfId="20" applyNumberFormat="1" applyFont="1" applyFill="1" applyBorder="1" applyAlignment="1">
      <alignment horizontal="right"/>
    </xf>
    <xf numFmtId="43" fontId="7" fillId="2" borderId="44" xfId="20" applyFont="1" applyFill="1" applyBorder="1" applyAlignment="1">
      <alignment horizontal="right"/>
    </xf>
    <xf numFmtId="176" fontId="7" fillId="2" borderId="44" xfId="20" applyNumberFormat="1" applyFont="1" applyFill="1" applyBorder="1" applyAlignment="1">
      <alignment horizontal="right"/>
    </xf>
    <xf numFmtId="176" fontId="7" fillId="2" borderId="44" xfId="20" applyNumberFormat="1" applyFont="1" applyFill="1" applyBorder="1" applyAlignment="1">
      <alignment/>
    </xf>
    <xf numFmtId="43" fontId="7" fillId="2" borderId="44" xfId="20" applyFont="1" applyFill="1" applyBorder="1" applyAlignment="1">
      <alignment/>
    </xf>
    <xf numFmtId="43" fontId="7" fillId="2" borderId="39" xfId="20" applyNumberFormat="1" applyFont="1" applyFill="1" applyBorder="1" applyAlignment="1">
      <alignment horizontal="right"/>
    </xf>
    <xf numFmtId="43" fontId="7" fillId="2" borderId="35" xfId="20" applyNumberFormat="1" applyFont="1" applyFill="1" applyBorder="1" applyAlignment="1">
      <alignment horizontal="right"/>
    </xf>
    <xf numFmtId="43" fontId="7" fillId="2" borderId="37" xfId="20" applyNumberFormat="1" applyFont="1" applyFill="1" applyBorder="1" applyAlignment="1">
      <alignment horizontal="right"/>
    </xf>
    <xf numFmtId="43" fontId="7" fillId="2" borderId="33" xfId="20" applyNumberFormat="1" applyFont="1" applyFill="1" applyBorder="1" applyAlignment="1">
      <alignment/>
    </xf>
    <xf numFmtId="43" fontId="7" fillId="2" borderId="35" xfId="20" applyNumberFormat="1" applyFont="1" applyFill="1" applyBorder="1" applyAlignment="1">
      <alignment/>
    </xf>
    <xf numFmtId="43" fontId="7" fillId="2" borderId="37" xfId="20" applyNumberFormat="1" applyFont="1" applyFill="1" applyBorder="1" applyAlignment="1">
      <alignment/>
    </xf>
    <xf numFmtId="3" fontId="2" fillId="2" borderId="34" xfId="26" applyNumberFormat="1" applyFont="1" applyFill="1" applyBorder="1" applyAlignment="1">
      <alignment vertical="center"/>
      <protection/>
    </xf>
    <xf numFmtId="3" fontId="2" fillId="2" borderId="0" xfId="26" applyNumberFormat="1" applyFont="1" applyFill="1" applyBorder="1" applyAlignment="1">
      <alignment vertical="center"/>
      <protection/>
    </xf>
    <xf numFmtId="0" fontId="20" fillId="2" borderId="0" xfId="22" applyFont="1" applyFill="1" applyBorder="1" applyAlignment="1">
      <alignment horizontal="left"/>
      <protection/>
    </xf>
    <xf numFmtId="0" fontId="17" fillId="2" borderId="0" xfId="36" applyFont="1" applyFill="1" applyBorder="1" applyAlignment="1">
      <alignment horizontal="left" vertical="center"/>
      <protection/>
    </xf>
    <xf numFmtId="0" fontId="20" fillId="2" borderId="0" xfId="23" applyFont="1" applyFill="1" applyBorder="1">
      <alignment/>
      <protection/>
    </xf>
    <xf numFmtId="3" fontId="2" fillId="2" borderId="0" xfId="22" applyNumberFormat="1" applyFont="1" applyFill="1" applyBorder="1" applyAlignment="1" applyProtection="1">
      <alignment horizontal="right"/>
      <protection locked="0"/>
    </xf>
    <xf numFmtId="0" fontId="22" fillId="2" borderId="0" xfId="27" applyFont="1" applyFill="1" applyBorder="1" applyAlignment="1">
      <alignment vertical="center"/>
      <protection/>
    </xf>
    <xf numFmtId="0" fontId="23" fillId="2" borderId="0" xfId="27" applyFont="1" applyFill="1" applyBorder="1">
      <alignment/>
      <protection/>
    </xf>
    <xf numFmtId="0" fontId="24" fillId="2" borderId="0" xfId="27" applyFont="1" applyFill="1" applyBorder="1">
      <alignment/>
      <protection/>
    </xf>
    <xf numFmtId="170" fontId="15" fillId="2" borderId="0" xfId="32" applyNumberFormat="1" applyFont="1" applyFill="1" applyBorder="1" applyAlignment="1">
      <alignment horizontal="right" vertical="center"/>
      <protection/>
    </xf>
    <xf numFmtId="0" fontId="10" fillId="2" borderId="0" xfId="26" applyFont="1" applyFill="1" applyBorder="1">
      <alignment/>
      <protection/>
    </xf>
    <xf numFmtId="3" fontId="2" fillId="2" borderId="0" xfId="27" applyNumberFormat="1" applyFont="1" applyFill="1" applyBorder="1" applyAlignment="1" applyProtection="1">
      <alignment horizontal="right"/>
      <protection locked="0"/>
    </xf>
    <xf numFmtId="0" fontId="1" fillId="2" borderId="0" xfId="27" applyNumberFormat="1" applyFont="1" applyFill="1" applyBorder="1" applyAlignment="1" applyProtection="1">
      <alignment horizontal="right"/>
      <protection locked="0"/>
    </xf>
    <xf numFmtId="3" fontId="3" fillId="3" borderId="0" xfId="32" applyNumberFormat="1" applyFont="1" applyFill="1" applyBorder="1" applyAlignment="1">
      <alignment/>
      <protection/>
    </xf>
    <xf numFmtId="0" fontId="1" fillId="3" borderId="0" xfId="32" applyFont="1" applyFill="1" applyBorder="1" applyAlignment="1">
      <alignment horizontal="centerContinuous"/>
      <protection/>
    </xf>
    <xf numFmtId="0" fontId="1" fillId="3" borderId="7" xfId="32" applyFont="1" applyFill="1" applyBorder="1" applyAlignment="1">
      <alignment horizontal="centerContinuous"/>
      <protection/>
    </xf>
    <xf numFmtId="0" fontId="1" fillId="3" borderId="45" xfId="32" applyFont="1" applyFill="1" applyBorder="1" applyAlignment="1">
      <alignment horizontal="centerContinuous"/>
      <protection/>
    </xf>
    <xf numFmtId="0" fontId="1" fillId="3" borderId="46" xfId="32" applyFont="1" applyFill="1" applyBorder="1" applyAlignment="1">
      <alignment horizontal="centerContinuous"/>
      <protection/>
    </xf>
    <xf numFmtId="0" fontId="1" fillId="3" borderId="47" xfId="32" applyFont="1" applyFill="1" applyBorder="1" applyAlignment="1">
      <alignment horizontal="centerContinuous"/>
      <protection/>
    </xf>
    <xf numFmtId="3" fontId="1" fillId="3" borderId="46" xfId="32" applyNumberFormat="1" applyFont="1" applyFill="1" applyBorder="1" applyAlignment="1">
      <alignment horizontal="centerContinuous"/>
      <protection/>
    </xf>
    <xf numFmtId="3" fontId="1" fillId="3" borderId="47" xfId="32" applyNumberFormat="1" applyFont="1" applyFill="1" applyBorder="1" applyAlignment="1">
      <alignment horizontal="centerContinuous"/>
      <protection/>
    </xf>
    <xf numFmtId="3" fontId="12" fillId="2" borderId="0" xfId="32" applyNumberFormat="1" applyFont="1" applyFill="1" applyBorder="1" applyAlignment="1" applyProtection="1">
      <alignment horizontal="right"/>
      <protection locked="0"/>
    </xf>
    <xf numFmtId="3" fontId="3" fillId="3" borderId="12" xfId="32" applyNumberFormat="1" applyFont="1" applyFill="1" applyBorder="1" applyAlignment="1">
      <alignment/>
      <protection/>
    </xf>
    <xf numFmtId="0" fontId="1" fillId="3" borderId="6" xfId="32" applyFont="1" applyFill="1" applyBorder="1" applyAlignment="1">
      <alignment horizontal="centerContinuous"/>
      <protection/>
    </xf>
    <xf numFmtId="0" fontId="1" fillId="3" borderId="20" xfId="33" applyFont="1" applyFill="1" applyBorder="1" applyAlignment="1">
      <alignment horizontal="center"/>
      <protection/>
    </xf>
    <xf numFmtId="0" fontId="3" fillId="3" borderId="24" xfId="33" applyFont="1" applyFill="1" applyBorder="1" applyAlignment="1">
      <alignment horizontal="center" vertical="center"/>
      <protection/>
    </xf>
    <xf numFmtId="0" fontId="1" fillId="3" borderId="15" xfId="33" applyFont="1" applyFill="1" applyBorder="1" applyAlignment="1">
      <alignment horizontal="centerContinuous"/>
      <protection/>
    </xf>
    <xf numFmtId="0" fontId="1" fillId="3" borderId="23" xfId="33" applyFont="1" applyFill="1" applyBorder="1" applyAlignment="1">
      <alignment horizontal="centerContinuous"/>
      <protection/>
    </xf>
    <xf numFmtId="0" fontId="1" fillId="3" borderId="20" xfId="33" applyFont="1" applyFill="1" applyBorder="1" applyAlignment="1">
      <alignment/>
      <protection/>
    </xf>
    <xf numFmtId="0" fontId="1" fillId="3" borderId="22" xfId="33" applyFont="1" applyFill="1" applyBorder="1" applyAlignment="1">
      <alignment horizontal="centerContinuous"/>
      <protection/>
    </xf>
    <xf numFmtId="0" fontId="2" fillId="2" borderId="0" xfId="35" applyNumberFormat="1" applyFont="1" applyFill="1" applyBorder="1" applyAlignment="1" applyProtection="1">
      <alignment horizontal="right"/>
      <protection locked="0"/>
    </xf>
    <xf numFmtId="3" fontId="1" fillId="2" borderId="0" xfId="36" applyNumberFormat="1" applyFont="1" applyFill="1" applyBorder="1" applyAlignment="1" applyProtection="1">
      <alignment horizontal="left"/>
      <protection locked="0"/>
    </xf>
    <xf numFmtId="0" fontId="1" fillId="2" borderId="0" xfId="36" applyFont="1" applyFill="1" applyBorder="1" applyAlignment="1" applyProtection="1">
      <alignment horizontal="left"/>
      <protection locked="0"/>
    </xf>
    <xf numFmtId="176" fontId="7" fillId="2" borderId="0" xfId="20" applyNumberFormat="1" applyFont="1" applyFill="1" applyBorder="1" applyAlignment="1">
      <alignment vertical="center"/>
    </xf>
    <xf numFmtId="43" fontId="7" fillId="2" borderId="0" xfId="20" applyFont="1" applyFill="1" applyBorder="1" applyAlignment="1">
      <alignment/>
    </xf>
    <xf numFmtId="176" fontId="7" fillId="2" borderId="0" xfId="20" applyNumberFormat="1" applyFont="1" applyFill="1" applyBorder="1" applyAlignment="1">
      <alignment/>
    </xf>
    <xf numFmtId="0" fontId="4" fillId="2" borderId="0" xfId="36" applyFont="1" applyFill="1" applyBorder="1">
      <alignment/>
      <protection/>
    </xf>
    <xf numFmtId="3" fontId="1" fillId="2" borderId="0" xfId="36" applyNumberFormat="1" applyFont="1" applyFill="1" applyBorder="1" applyAlignment="1">
      <alignment vertical="center"/>
      <protection/>
    </xf>
    <xf numFmtId="3" fontId="1" fillId="2" borderId="0" xfId="36" applyNumberFormat="1" applyFont="1" applyFill="1" applyBorder="1" applyAlignment="1">
      <alignment horizontal="right" vertical="center"/>
      <protection/>
    </xf>
    <xf numFmtId="0" fontId="1" fillId="0" borderId="0" xfId="32" applyFont="1" applyFill="1" applyBorder="1">
      <alignment/>
      <protection/>
    </xf>
    <xf numFmtId="0" fontId="2" fillId="3" borderId="27" xfId="35" applyFont="1" applyFill="1" applyBorder="1" applyAlignment="1">
      <alignment horizontal="center" vertical="center" wrapText="1"/>
      <protection/>
    </xf>
    <xf numFmtId="0" fontId="1" fillId="2" borderId="0" xfId="22" applyFont="1" applyFill="1" applyBorder="1" applyAlignment="1">
      <alignment horizontal="right"/>
      <protection/>
    </xf>
    <xf numFmtId="165" fontId="1" fillId="2" borderId="0" xfId="29" applyNumberFormat="1" applyFont="1" applyFill="1" applyBorder="1" applyAlignment="1">
      <alignment horizontal="right" vertical="center"/>
      <protection/>
    </xf>
    <xf numFmtId="176" fontId="9" fillId="2" borderId="0" xfId="20" applyNumberFormat="1" applyFont="1" applyFill="1" applyBorder="1" applyAlignment="1" applyProtection="1">
      <alignment horizontal="center"/>
      <protection locked="0"/>
    </xf>
    <xf numFmtId="3" fontId="1" fillId="2" borderId="0" xfId="36" applyNumberFormat="1" applyFont="1" applyFill="1" applyBorder="1" applyAlignment="1">
      <alignment/>
      <protection/>
    </xf>
    <xf numFmtId="0" fontId="26" fillId="2" borderId="0" xfId="23" applyFont="1" applyFill="1" applyBorder="1">
      <alignment/>
      <protection/>
    </xf>
    <xf numFmtId="0" fontId="26" fillId="2" borderId="0" xfId="22" applyFont="1" applyFill="1" applyBorder="1" applyAlignment="1">
      <alignment horizontal="left"/>
      <protection/>
    </xf>
    <xf numFmtId="0" fontId="26" fillId="2" borderId="0" xfId="24" applyFont="1" applyFill="1" applyBorder="1">
      <alignment/>
      <protection/>
    </xf>
    <xf numFmtId="0" fontId="26" fillId="2" borderId="0" xfId="22" applyFont="1" applyFill="1" applyBorder="1">
      <alignment/>
      <protection/>
    </xf>
    <xf numFmtId="0" fontId="26" fillId="2" borderId="0" xfId="28" applyFont="1" applyFill="1" applyBorder="1" applyAlignment="1">
      <alignment horizontal="left" vertical="top"/>
      <protection/>
    </xf>
    <xf numFmtId="0" fontId="26" fillId="2" borderId="0" xfId="27" applyFont="1" applyFill="1" applyBorder="1" applyAlignment="1">
      <alignment vertical="center"/>
      <protection/>
    </xf>
    <xf numFmtId="0" fontId="29" fillId="2" borderId="0" xfId="27" applyFont="1" applyFill="1" applyBorder="1">
      <alignment/>
      <protection/>
    </xf>
    <xf numFmtId="0" fontId="26" fillId="2" borderId="0" xfId="29" applyFont="1" applyFill="1" applyBorder="1">
      <alignment/>
      <protection/>
    </xf>
    <xf numFmtId="0" fontId="30" fillId="2" borderId="0" xfId="29" applyFont="1" applyFill="1" applyBorder="1">
      <alignment/>
      <protection/>
    </xf>
    <xf numFmtId="0" fontId="29" fillId="2" borderId="0" xfId="32" applyNumberFormat="1" applyFont="1" applyFill="1" applyBorder="1" applyAlignment="1" applyProtection="1">
      <alignment/>
      <protection locked="0"/>
    </xf>
    <xf numFmtId="0" fontId="29" fillId="2" borderId="0" xfId="32" applyFont="1" applyFill="1" applyBorder="1">
      <alignment/>
      <protection/>
    </xf>
    <xf numFmtId="0" fontId="29" fillId="0" borderId="0" xfId="32" applyFont="1" applyFill="1" applyBorder="1">
      <alignment/>
      <protection/>
    </xf>
    <xf numFmtId="0" fontId="29" fillId="3" borderId="12" xfId="32" applyFont="1" applyFill="1" applyBorder="1" applyAlignment="1">
      <alignment horizontal="centerContinuous"/>
      <protection/>
    </xf>
    <xf numFmtId="3" fontId="30" fillId="3" borderId="21" xfId="32" applyNumberFormat="1" applyFont="1" applyFill="1" applyBorder="1" applyAlignment="1">
      <alignment/>
      <protection/>
    </xf>
    <xf numFmtId="3" fontId="30" fillId="3" borderId="15" xfId="32" applyNumberFormat="1" applyFont="1" applyFill="1" applyBorder="1" applyAlignment="1">
      <alignment horizontal="centerContinuous"/>
      <protection/>
    </xf>
    <xf numFmtId="3" fontId="29" fillId="3" borderId="12" xfId="32" applyNumberFormat="1" applyFont="1" applyFill="1" applyBorder="1" applyAlignment="1">
      <alignment horizontal="centerContinuous"/>
      <protection/>
    </xf>
    <xf numFmtId="0" fontId="29" fillId="3" borderId="21" xfId="32" applyFont="1" applyFill="1" applyBorder="1" applyAlignment="1">
      <alignment horizontal="centerContinuous"/>
      <protection/>
    </xf>
    <xf numFmtId="0" fontId="30" fillId="3" borderId="16" xfId="32" applyFont="1" applyFill="1" applyBorder="1" applyAlignment="1">
      <alignment/>
      <protection/>
    </xf>
    <xf numFmtId="0" fontId="29" fillId="3" borderId="16" xfId="32" applyFont="1" applyFill="1" applyBorder="1" applyAlignment="1">
      <alignment horizontal="centerContinuous"/>
      <protection/>
    </xf>
    <xf numFmtId="0" fontId="29" fillId="2" borderId="0" xfId="33" applyFont="1" applyFill="1" applyBorder="1">
      <alignment/>
      <protection/>
    </xf>
    <xf numFmtId="0" fontId="29" fillId="3" borderId="18" xfId="33" applyFont="1" applyFill="1" applyBorder="1" applyAlignment="1">
      <alignment horizontal="center" vertical="center"/>
      <protection/>
    </xf>
    <xf numFmtId="1" fontId="2" fillId="3" borderId="0" xfId="0" applyNumberFormat="1" applyFont="1" applyFill="1" applyBorder="1" applyAlignment="1">
      <alignment/>
    </xf>
    <xf numFmtId="1" fontId="2" fillId="3" borderId="0" xfId="21" applyNumberFormat="1" applyFont="1" applyFill="1" applyBorder="1">
      <alignment/>
      <protection/>
    </xf>
    <xf numFmtId="1" fontId="2" fillId="3" borderId="0" xfId="0" applyNumberFormat="1" applyFont="1" applyFill="1" applyBorder="1" applyAlignment="1">
      <alignment horizontal="left"/>
    </xf>
    <xf numFmtId="1" fontId="2" fillId="3" borderId="0" xfId="21" applyNumberFormat="1" applyFont="1" applyFill="1" applyBorder="1" applyAlignment="1">
      <alignment/>
      <protection/>
    </xf>
    <xf numFmtId="1" fontId="2" fillId="2" borderId="0" xfId="21" applyNumberFormat="1" applyFont="1" applyFill="1" applyBorder="1">
      <alignment/>
      <protection/>
    </xf>
    <xf numFmtId="1" fontId="33" fillId="2" borderId="0" xfId="21" applyNumberFormat="1" applyFont="1" applyFill="1" applyBorder="1">
      <alignment/>
      <protection/>
    </xf>
    <xf numFmtId="1" fontId="10" fillId="2" borderId="0" xfId="21" applyNumberFormat="1" applyFont="1" applyFill="1" applyBorder="1" applyAlignment="1">
      <alignment/>
      <protection/>
    </xf>
    <xf numFmtId="1" fontId="10" fillId="2" borderId="0" xfId="21" applyNumberFormat="1" applyFont="1" applyFill="1" applyBorder="1">
      <alignment/>
      <protection/>
    </xf>
    <xf numFmtId="1" fontId="34" fillId="2" borderId="0" xfId="21" applyNumberFormat="1" applyFont="1" applyFill="1" applyBorder="1">
      <alignment/>
      <protection/>
    </xf>
    <xf numFmtId="1" fontId="10" fillId="2" borderId="0" xfId="21" applyNumberFormat="1" applyFont="1" applyFill="1" applyBorder="1" applyAlignment="1">
      <alignment/>
      <protection/>
    </xf>
    <xf numFmtId="1" fontId="10" fillId="2" borderId="0" xfId="21" applyNumberFormat="1" applyFont="1" applyFill="1" applyBorder="1">
      <alignment/>
      <protection/>
    </xf>
    <xf numFmtId="1" fontId="34" fillId="2" borderId="0" xfId="21" applyNumberFormat="1" applyFont="1" applyFill="1" applyBorder="1">
      <alignment/>
      <protection/>
    </xf>
    <xf numFmtId="1" fontId="35" fillId="2" borderId="0" xfId="21" applyNumberFormat="1" applyFont="1" applyFill="1" applyBorder="1" applyAlignment="1">
      <alignment/>
      <protection/>
    </xf>
    <xf numFmtId="1" fontId="10" fillId="2" borderId="0" xfId="21" applyNumberFormat="1" applyFont="1" applyFill="1" applyBorder="1" applyAlignment="1">
      <alignment vertical="center"/>
      <protection/>
    </xf>
    <xf numFmtId="1" fontId="10" fillId="2" borderId="0" xfId="21" applyNumberFormat="1" applyFont="1" applyFill="1" applyBorder="1" applyAlignment="1">
      <alignment horizontal="left"/>
      <protection/>
    </xf>
    <xf numFmtId="0" fontId="10" fillId="2" borderId="0" xfId="21" applyFont="1" applyFill="1">
      <alignment/>
      <protection/>
    </xf>
    <xf numFmtId="1" fontId="34" fillId="2" borderId="0" xfId="21" applyNumberFormat="1" applyFont="1" applyFill="1" applyBorder="1" applyAlignment="1">
      <alignment horizontal="center"/>
      <protection/>
    </xf>
    <xf numFmtId="3" fontId="10" fillId="2" borderId="0" xfId="21" applyNumberFormat="1" applyFont="1" applyFill="1" applyBorder="1" applyAlignment="1">
      <alignment/>
      <protection/>
    </xf>
    <xf numFmtId="2" fontId="10" fillId="2" borderId="0" xfId="21" applyNumberFormat="1" applyFont="1" applyFill="1" applyBorder="1" applyAlignment="1" quotePrefix="1">
      <alignment horizontal="right"/>
      <protection/>
    </xf>
    <xf numFmtId="2" fontId="10" fillId="2" borderId="0" xfId="21" applyNumberFormat="1" applyFont="1" applyFill="1" applyBorder="1">
      <alignment/>
      <protection/>
    </xf>
    <xf numFmtId="3" fontId="10" fillId="2" borderId="19" xfId="21" applyNumberFormat="1" applyFont="1" applyFill="1" applyBorder="1" applyAlignment="1">
      <alignment/>
      <protection/>
    </xf>
    <xf numFmtId="1" fontId="10" fillId="2" borderId="20" xfId="21" applyNumberFormat="1" applyFont="1" applyFill="1" applyBorder="1" applyAlignment="1">
      <alignment/>
      <protection/>
    </xf>
    <xf numFmtId="2" fontId="10" fillId="2" borderId="0" xfId="21" applyNumberFormat="1" applyFont="1" applyFill="1" applyBorder="1" applyAlignment="1">
      <alignment/>
      <protection/>
    </xf>
    <xf numFmtId="3" fontId="10" fillId="2" borderId="21" xfId="21" applyNumberFormat="1" applyFont="1" applyFill="1" applyBorder="1" applyAlignment="1">
      <alignment/>
      <protection/>
    </xf>
    <xf numFmtId="1" fontId="10" fillId="2" borderId="22" xfId="21" applyNumberFormat="1" applyFont="1" applyFill="1" applyBorder="1" applyAlignment="1">
      <alignment/>
      <protection/>
    </xf>
    <xf numFmtId="3" fontId="10" fillId="2" borderId="18" xfId="21" applyNumberFormat="1" applyFont="1" applyFill="1" applyBorder="1" applyAlignment="1">
      <alignment/>
      <protection/>
    </xf>
    <xf numFmtId="1" fontId="10" fillId="2" borderId="24" xfId="21" applyNumberFormat="1" applyFont="1" applyFill="1" applyBorder="1" applyAlignment="1">
      <alignment/>
      <protection/>
    </xf>
    <xf numFmtId="1" fontId="36" fillId="2" borderId="0" xfId="21" applyNumberFormat="1" applyFont="1" applyFill="1" applyBorder="1">
      <alignment/>
      <protection/>
    </xf>
    <xf numFmtId="3" fontId="10" fillId="2" borderId="0" xfId="21" applyNumberFormat="1" applyFont="1" applyFill="1" applyBorder="1" applyAlignment="1">
      <alignment/>
      <protection/>
    </xf>
    <xf numFmtId="3" fontId="10" fillId="2" borderId="0" xfId="21" applyNumberFormat="1" applyFont="1" applyFill="1" applyProtection="1">
      <alignment/>
      <protection locked="0"/>
    </xf>
    <xf numFmtId="0" fontId="10" fillId="2" borderId="0" xfId="21" applyFont="1" applyFill="1">
      <alignment/>
      <protection/>
    </xf>
    <xf numFmtId="0" fontId="37" fillId="2" borderId="0" xfId="21" applyFont="1" applyFill="1">
      <alignment/>
      <protection/>
    </xf>
    <xf numFmtId="3" fontId="10" fillId="2" borderId="28" xfId="21" applyNumberFormat="1" applyFont="1" applyFill="1" applyBorder="1" applyAlignment="1">
      <alignment/>
      <protection/>
    </xf>
    <xf numFmtId="1" fontId="10" fillId="2" borderId="28" xfId="21" applyNumberFormat="1" applyFont="1" applyFill="1" applyBorder="1" applyAlignment="1">
      <alignment/>
      <protection/>
    </xf>
    <xf numFmtId="2" fontId="34" fillId="2" borderId="0" xfId="21" applyNumberFormat="1" applyFont="1" applyFill="1" applyBorder="1" applyAlignment="1">
      <alignment/>
      <protection/>
    </xf>
    <xf numFmtId="1" fontId="34" fillId="2" borderId="0" xfId="21" applyNumberFormat="1" applyFont="1" applyFill="1" applyBorder="1" applyAlignment="1">
      <alignment/>
      <protection/>
    </xf>
    <xf numFmtId="3" fontId="34" fillId="2" borderId="0" xfId="21" applyNumberFormat="1" applyFont="1" applyFill="1" applyBorder="1" applyAlignment="1">
      <alignment/>
      <protection/>
    </xf>
    <xf numFmtId="3" fontId="10" fillId="2" borderId="28" xfId="21" applyNumberFormat="1" applyFont="1" applyFill="1" applyBorder="1" applyAlignment="1">
      <alignment/>
      <protection/>
    </xf>
    <xf numFmtId="9" fontId="10" fillId="2" borderId="0" xfId="21" applyNumberFormat="1" applyFont="1" applyFill="1" applyBorder="1" applyAlignment="1">
      <alignment/>
      <protection/>
    </xf>
    <xf numFmtId="4" fontId="10" fillId="2" borderId="0" xfId="21" applyNumberFormat="1" applyFont="1" applyFill="1" applyProtection="1">
      <alignment/>
      <protection locked="0"/>
    </xf>
    <xf numFmtId="1" fontId="38" fillId="2" borderId="0" xfId="21" applyNumberFormat="1" applyFont="1" applyFill="1" applyBorder="1">
      <alignment/>
      <protection/>
    </xf>
    <xf numFmtId="4" fontId="10" fillId="2" borderId="0" xfId="21" applyNumberFormat="1" applyFont="1" applyFill="1" applyBorder="1" applyAlignment="1">
      <alignment/>
      <protection/>
    </xf>
    <xf numFmtId="2" fontId="10" fillId="3" borderId="0" xfId="21" applyNumberFormat="1" applyFont="1" applyFill="1" applyBorder="1" applyAlignment="1">
      <alignment/>
      <protection/>
    </xf>
    <xf numFmtId="1" fontId="10" fillId="3" borderId="0" xfId="21" applyNumberFormat="1" applyFont="1" applyFill="1" applyBorder="1" applyAlignment="1">
      <alignment/>
      <protection/>
    </xf>
    <xf numFmtId="4" fontId="10" fillId="3" borderId="0" xfId="21" applyNumberFormat="1" applyFont="1" applyFill="1" applyBorder="1" applyAlignment="1">
      <alignment/>
      <protection/>
    </xf>
    <xf numFmtId="1" fontId="10" fillId="3" borderId="0" xfId="21" applyNumberFormat="1" applyFont="1" applyFill="1" applyBorder="1">
      <alignment/>
      <protection/>
    </xf>
    <xf numFmtId="2" fontId="1" fillId="2" borderId="0" xfId="21" applyNumberFormat="1" applyFont="1" applyFill="1" applyBorder="1" applyAlignment="1">
      <alignment/>
      <protection/>
    </xf>
    <xf numFmtId="1" fontId="1" fillId="2" borderId="0" xfId="21" applyNumberFormat="1" applyFont="1" applyFill="1" applyBorder="1" applyAlignment="1">
      <alignment/>
      <protection/>
    </xf>
    <xf numFmtId="3" fontId="1" fillId="2" borderId="0" xfId="21" applyNumberFormat="1" applyFont="1" applyFill="1" applyBorder="1" applyAlignment="1">
      <alignment/>
      <protection/>
    </xf>
    <xf numFmtId="1" fontId="1" fillId="2" borderId="0" xfId="21" applyNumberFormat="1" applyFont="1" applyFill="1" applyBorder="1">
      <alignment/>
      <protection/>
    </xf>
    <xf numFmtId="1" fontId="39" fillId="2" borderId="0" xfId="21" applyNumberFormat="1" applyFont="1" applyFill="1" applyBorder="1" applyAlignment="1">
      <alignment/>
      <protection/>
    </xf>
    <xf numFmtId="1" fontId="1" fillId="2" borderId="0" xfId="21" applyNumberFormat="1" applyFont="1" applyFill="1" applyBorder="1">
      <alignment/>
      <protection/>
    </xf>
    <xf numFmtId="1" fontId="40" fillId="2" borderId="0" xfId="21" applyNumberFormat="1" applyFont="1" applyFill="1" applyBorder="1">
      <alignment/>
      <protection/>
    </xf>
    <xf numFmtId="2" fontId="35" fillId="2" borderId="0" xfId="21" applyNumberFormat="1" applyFont="1" applyFill="1" applyBorder="1" applyAlignment="1">
      <alignment/>
      <protection/>
    </xf>
    <xf numFmtId="3" fontId="35" fillId="2" borderId="0" xfId="21" applyNumberFormat="1" applyFont="1" applyFill="1" applyBorder="1" applyAlignment="1">
      <alignment/>
      <protection/>
    </xf>
    <xf numFmtId="3" fontId="35" fillId="2" borderId="0" xfId="21" applyNumberFormat="1" applyFont="1" applyFill="1" applyBorder="1" applyAlignment="1">
      <alignment horizontal="right"/>
      <protection/>
    </xf>
    <xf numFmtId="1" fontId="35" fillId="2" borderId="0" xfId="21" applyNumberFormat="1" applyFont="1" applyFill="1" applyBorder="1" applyAlignment="1">
      <alignment horizontal="right"/>
      <protection/>
    </xf>
    <xf numFmtId="3" fontId="10" fillId="2" borderId="0" xfId="21" applyNumberFormat="1" applyFont="1" applyFill="1" applyBorder="1" applyAlignment="1">
      <alignment horizontal="right"/>
      <protection/>
    </xf>
    <xf numFmtId="2" fontId="10" fillId="2" borderId="0" xfId="21" applyNumberFormat="1" applyFont="1" applyFill="1" applyBorder="1" applyAlignment="1">
      <alignment/>
      <protection/>
    </xf>
    <xf numFmtId="1" fontId="10" fillId="2" borderId="0" xfId="21" applyNumberFormat="1" applyFont="1" applyFill="1">
      <alignment/>
      <protection/>
    </xf>
    <xf numFmtId="0" fontId="10" fillId="2" borderId="0" xfId="21" applyFont="1" applyFill="1" applyBorder="1" applyAlignment="1">
      <alignment/>
      <protection/>
    </xf>
    <xf numFmtId="0" fontId="10" fillId="2" borderId="0" xfId="21" applyFont="1" applyFill="1" applyBorder="1">
      <alignment/>
      <protection/>
    </xf>
    <xf numFmtId="0" fontId="41" fillId="2" borderId="0" xfId="21" applyFont="1" applyFill="1" applyBorder="1" applyAlignment="1">
      <alignment horizontal="left"/>
      <protection/>
    </xf>
    <xf numFmtId="2" fontId="41" fillId="2" borderId="0" xfId="21" applyNumberFormat="1" applyFont="1" applyFill="1" applyBorder="1" applyAlignment="1">
      <alignment horizontal="center"/>
      <protection/>
    </xf>
    <xf numFmtId="0" fontId="41" fillId="2" borderId="0" xfId="21" applyFont="1" applyFill="1" applyBorder="1">
      <alignment/>
      <protection/>
    </xf>
    <xf numFmtId="2" fontId="35" fillId="2" borderId="0" xfId="21" applyNumberFormat="1" applyFont="1" applyFill="1" applyBorder="1" applyAlignment="1">
      <alignment horizontal="right"/>
      <protection/>
    </xf>
    <xf numFmtId="0" fontId="34" fillId="2" borderId="0" xfId="21" applyFont="1" applyFill="1" applyBorder="1">
      <alignment/>
      <protection/>
    </xf>
    <xf numFmtId="0" fontId="42" fillId="2" borderId="0" xfId="21" applyFont="1" applyFill="1" applyBorder="1">
      <alignment/>
      <protection/>
    </xf>
    <xf numFmtId="2" fontId="10" fillId="2" borderId="0" xfId="21" applyNumberFormat="1" applyFont="1" applyFill="1">
      <alignment/>
      <protection/>
    </xf>
    <xf numFmtId="0" fontId="34" fillId="2" borderId="0" xfId="21" applyFont="1" applyFill="1">
      <alignment/>
      <protection/>
    </xf>
    <xf numFmtId="2" fontId="2" fillId="3" borderId="0" xfId="21" applyNumberFormat="1" applyFont="1" applyFill="1">
      <alignment/>
      <protection/>
    </xf>
    <xf numFmtId="0" fontId="2" fillId="3" borderId="0" xfId="21" applyFont="1" applyFill="1">
      <alignment/>
      <protection/>
    </xf>
    <xf numFmtId="0" fontId="2" fillId="3" borderId="0" xfId="21" applyFont="1" applyFill="1" applyAlignment="1">
      <alignment horizontal="left"/>
      <protection/>
    </xf>
    <xf numFmtId="0" fontId="2" fillId="2" borderId="0" xfId="21" applyFont="1" applyFill="1">
      <alignment/>
      <protection/>
    </xf>
    <xf numFmtId="2" fontId="2" fillId="2" borderId="0" xfId="21" applyNumberFormat="1" applyFont="1" applyFill="1">
      <alignment/>
      <protection/>
    </xf>
    <xf numFmtId="0" fontId="33" fillId="2" borderId="0" xfId="21" applyFont="1" applyFill="1">
      <alignment/>
      <protection/>
    </xf>
    <xf numFmtId="1" fontId="43" fillId="2" borderId="0" xfId="21" applyNumberFormat="1" applyFont="1" applyFill="1" applyBorder="1">
      <alignment/>
      <protection/>
    </xf>
    <xf numFmtId="1" fontId="5" fillId="2" borderId="0" xfId="21" applyNumberFormat="1" applyFont="1" applyFill="1" applyBorder="1">
      <alignment/>
      <protection/>
    </xf>
    <xf numFmtId="1" fontId="43" fillId="2" borderId="0" xfId="21" applyNumberFormat="1" applyFont="1" applyFill="1" applyBorder="1">
      <alignment/>
      <protection/>
    </xf>
    <xf numFmtId="1" fontId="5" fillId="2" borderId="0" xfId="21" applyNumberFormat="1" applyFont="1" applyFill="1" applyBorder="1">
      <alignment/>
      <protection/>
    </xf>
    <xf numFmtId="1" fontId="44" fillId="2" borderId="0" xfId="21" applyNumberFormat="1" applyFont="1" applyFill="1" applyBorder="1" applyAlignment="1">
      <alignment horizontal="center"/>
      <protection/>
    </xf>
    <xf numFmtId="1" fontId="45" fillId="2" borderId="0" xfId="21" applyNumberFormat="1" applyFont="1" applyFill="1" applyBorder="1">
      <alignment/>
      <protection/>
    </xf>
    <xf numFmtId="2" fontId="5" fillId="2" borderId="0" xfId="21" applyNumberFormat="1" applyFont="1" applyFill="1" applyBorder="1">
      <alignment/>
      <protection/>
    </xf>
    <xf numFmtId="3" fontId="10" fillId="2" borderId="18" xfId="21" applyNumberFormat="1" applyFont="1" applyFill="1" applyBorder="1" applyAlignment="1">
      <alignment/>
      <protection/>
    </xf>
    <xf numFmtId="3" fontId="10" fillId="2" borderId="0" xfId="21" applyNumberFormat="1" applyFont="1" applyFill="1" applyProtection="1">
      <alignment/>
      <protection locked="0"/>
    </xf>
    <xf numFmtId="0" fontId="6" fillId="2" borderId="0" xfId="21" applyFont="1" applyFill="1">
      <alignment/>
      <protection/>
    </xf>
    <xf numFmtId="1" fontId="44" fillId="2" borderId="0" xfId="21" applyNumberFormat="1" applyFont="1" applyFill="1" applyBorder="1">
      <alignment/>
      <protection/>
    </xf>
    <xf numFmtId="1" fontId="3" fillId="2" borderId="0" xfId="21" applyNumberFormat="1" applyFont="1" applyFill="1" applyBorder="1">
      <alignment/>
      <protection/>
    </xf>
    <xf numFmtId="3" fontId="10" fillId="0" borderId="0" xfId="21" applyNumberFormat="1" applyFont="1" applyFill="1" applyBorder="1" applyAlignment="1">
      <alignment horizontal="right"/>
      <protection/>
    </xf>
    <xf numFmtId="0" fontId="46" fillId="2" borderId="0" xfId="21" applyFont="1" applyFill="1" applyBorder="1" applyAlignment="1">
      <alignment horizontal="left"/>
      <protection/>
    </xf>
    <xf numFmtId="2" fontId="39" fillId="2" borderId="0" xfId="21" applyNumberFormat="1" applyFont="1" applyFill="1" applyBorder="1" applyAlignment="1">
      <alignment horizontal="right"/>
      <protection/>
    </xf>
    <xf numFmtId="1" fontId="34" fillId="2" borderId="0" xfId="21" applyNumberFormat="1" applyFont="1" applyFill="1">
      <alignment/>
      <protection/>
    </xf>
    <xf numFmtId="0" fontId="41" fillId="2" borderId="0" xfId="21" applyFont="1" applyFill="1">
      <alignment/>
      <protection/>
    </xf>
    <xf numFmtId="0" fontId="42" fillId="2" borderId="0" xfId="21" applyFont="1" applyFill="1">
      <alignment/>
      <protection/>
    </xf>
    <xf numFmtId="2" fontId="47" fillId="2" borderId="0" xfId="21" applyNumberFormat="1" applyFont="1" applyFill="1">
      <alignment/>
      <protection/>
    </xf>
    <xf numFmtId="0" fontId="47" fillId="2" borderId="0" xfId="21" applyFont="1" applyFill="1">
      <alignment/>
      <protection/>
    </xf>
    <xf numFmtId="0" fontId="48" fillId="2" borderId="0" xfId="21" applyFont="1" applyFill="1">
      <alignment/>
      <protection/>
    </xf>
    <xf numFmtId="2" fontId="47" fillId="2" borderId="0" xfId="21" applyNumberFormat="1" applyFont="1" applyFill="1">
      <alignment/>
      <protection/>
    </xf>
    <xf numFmtId="0" fontId="47" fillId="2" borderId="0" xfId="21" applyFont="1" applyFill="1">
      <alignment/>
      <protection/>
    </xf>
    <xf numFmtId="0" fontId="48" fillId="2" borderId="0" xfId="21" applyFont="1" applyFill="1">
      <alignment/>
      <protection/>
    </xf>
    <xf numFmtId="1" fontId="44" fillId="2" borderId="0" xfId="21" applyNumberFormat="1" applyFont="1" applyFill="1" applyBorder="1" applyAlignment="1">
      <alignment horizontal="center"/>
      <protection/>
    </xf>
    <xf numFmtId="0" fontId="5" fillId="2" borderId="0" xfId="21" applyFont="1" applyFill="1">
      <alignment/>
      <protection/>
    </xf>
    <xf numFmtId="3" fontId="10" fillId="2" borderId="0" xfId="21" applyNumberFormat="1" applyFont="1" applyFill="1">
      <alignment/>
      <protection/>
    </xf>
    <xf numFmtId="3" fontId="34" fillId="2" borderId="0" xfId="21" applyNumberFormat="1" applyFont="1" applyFill="1" applyBorder="1" applyAlignment="1">
      <alignment/>
      <protection/>
    </xf>
    <xf numFmtId="1" fontId="10" fillId="3" borderId="0" xfId="21" applyNumberFormat="1" applyFont="1" applyFill="1" applyBorder="1">
      <alignment/>
      <protection/>
    </xf>
    <xf numFmtId="1" fontId="44" fillId="2" borderId="0" xfId="21" applyNumberFormat="1" applyFont="1" applyFill="1" applyBorder="1">
      <alignment/>
      <protection/>
    </xf>
    <xf numFmtId="1" fontId="3" fillId="2" borderId="0" xfId="21" applyNumberFormat="1" applyFont="1" applyFill="1" applyBorder="1">
      <alignment/>
      <protection/>
    </xf>
    <xf numFmtId="1" fontId="10" fillId="2" borderId="0" xfId="21" applyNumberFormat="1" applyFont="1" applyFill="1" applyBorder="1" applyAlignment="1">
      <alignment horizontal="right"/>
      <protection/>
    </xf>
    <xf numFmtId="1" fontId="10" fillId="2" borderId="0" xfId="21" applyNumberFormat="1" applyFont="1" applyFill="1">
      <alignment/>
      <protection/>
    </xf>
    <xf numFmtId="1" fontId="5" fillId="2" borderId="0" xfId="21" applyNumberFormat="1" applyFont="1" applyFill="1">
      <alignment/>
      <protection/>
    </xf>
    <xf numFmtId="2" fontId="7" fillId="2" borderId="0" xfId="21" applyNumberFormat="1" applyFont="1" applyFill="1" applyBorder="1" applyAlignment="1">
      <alignment/>
      <protection/>
    </xf>
    <xf numFmtId="0" fontId="7" fillId="2" borderId="0" xfId="21" applyFont="1" applyFill="1" applyBorder="1" applyAlignment="1">
      <alignment/>
      <protection/>
    </xf>
    <xf numFmtId="0" fontId="5" fillId="2" borderId="0" xfId="21" applyFont="1" applyFill="1" applyBorder="1">
      <alignment/>
      <protection/>
    </xf>
    <xf numFmtId="0" fontId="49" fillId="2" borderId="0" xfId="21" applyFont="1" applyFill="1" applyBorder="1">
      <alignment/>
      <protection/>
    </xf>
    <xf numFmtId="0" fontId="50" fillId="2" borderId="0" xfId="21" applyFont="1" applyFill="1" applyBorder="1">
      <alignment/>
      <protection/>
    </xf>
    <xf numFmtId="2" fontId="2" fillId="3" borderId="0" xfId="21" applyNumberFormat="1" applyFont="1" applyFill="1" applyAlignment="1">
      <alignment/>
      <protection/>
    </xf>
    <xf numFmtId="0" fontId="0" fillId="3" borderId="0" xfId="0" applyFill="1"/>
    <xf numFmtId="0" fontId="0" fillId="2" borderId="0" xfId="0" applyFill="1"/>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51" fillId="2" borderId="0" xfId="0" applyFont="1" applyFill="1" applyAlignment="1">
      <alignment vertical="top" wrapText="1"/>
    </xf>
    <xf numFmtId="0" fontId="51" fillId="2" borderId="0" xfId="0" applyFont="1" applyFill="1" applyAlignment="1">
      <alignment vertical="top"/>
    </xf>
    <xf numFmtId="0" fontId="51" fillId="2" borderId="0" xfId="0" applyFont="1" applyFill="1"/>
    <xf numFmtId="0" fontId="52" fillId="2" borderId="0" xfId="0" applyFont="1" applyFill="1"/>
    <xf numFmtId="0" fontId="0" fillId="2" borderId="0" xfId="0" applyFont="1" applyFill="1"/>
    <xf numFmtId="0" fontId="7" fillId="2" borderId="0" xfId="0" applyFont="1" applyFill="1" applyAlignment="1">
      <alignment horizontal="left" vertical="top"/>
    </xf>
    <xf numFmtId="0" fontId="53" fillId="2" borderId="0" xfId="0" applyFont="1" applyFill="1" applyAlignment="1">
      <alignment vertical="top" wrapText="1"/>
    </xf>
    <xf numFmtId="0" fontId="53" fillId="2" borderId="0" xfId="0" applyFont="1" applyFill="1" applyAlignment="1">
      <alignment vertical="top"/>
    </xf>
    <xf numFmtId="0" fontId="53" fillId="2" borderId="0" xfId="0" applyFont="1" applyFill="1"/>
    <xf numFmtId="0" fontId="53" fillId="2" borderId="0" xfId="0" applyFont="1" applyFill="1" applyAlignment="1">
      <alignment horizontal="left"/>
    </xf>
    <xf numFmtId="0" fontId="54" fillId="2" borderId="0" xfId="0" applyFont="1" applyFill="1" applyAlignment="1">
      <alignment horizontal="left" vertical="top"/>
    </xf>
    <xf numFmtId="0" fontId="54" fillId="2" borderId="0" xfId="0" applyFont="1" applyFill="1" applyAlignment="1">
      <alignment horizontal="left" vertical="top" wrapText="1" indent="1"/>
    </xf>
    <xf numFmtId="0" fontId="54" fillId="2" borderId="0" xfId="0" applyFont="1" applyFill="1" applyAlignment="1">
      <alignment horizontal="left" vertical="top" wrapText="1"/>
    </xf>
    <xf numFmtId="0" fontId="53" fillId="2" borderId="0" xfId="0" applyFont="1" applyFill="1" applyAlignment="1">
      <alignment horizontal="left" vertical="top"/>
    </xf>
    <xf numFmtId="0" fontId="53" fillId="2" borderId="0" xfId="0" applyFont="1" applyFill="1" applyAlignment="1">
      <alignment wrapText="1"/>
    </xf>
    <xf numFmtId="46" fontId="53" fillId="2" borderId="0" xfId="0" applyNumberFormat="1" applyFont="1" applyFill="1" applyAlignment="1" quotePrefix="1">
      <alignment horizontal="right"/>
    </xf>
    <xf numFmtId="0" fontId="53" fillId="2" borderId="0" xfId="0" applyFont="1" applyFill="1" applyAlignment="1">
      <alignment/>
    </xf>
    <xf numFmtId="0" fontId="0" fillId="2" borderId="0" xfId="0" applyFill="1" applyAlignment="1">
      <alignment/>
    </xf>
    <xf numFmtId="0" fontId="54" fillId="2" borderId="0" xfId="0" applyFont="1" applyFill="1" applyAlignment="1">
      <alignment vertical="top" wrapText="1"/>
    </xf>
    <xf numFmtId="0" fontId="54" fillId="2" borderId="0" xfId="0" applyFont="1" applyFill="1" applyAlignment="1">
      <alignment vertical="top"/>
    </xf>
    <xf numFmtId="3" fontId="53" fillId="2" borderId="0" xfId="0" applyNumberFormat="1" applyFont="1" applyFill="1" applyAlignment="1">
      <alignment vertical="top"/>
    </xf>
    <xf numFmtId="3" fontId="53" fillId="2" borderId="28" xfId="0" applyNumberFormat="1" applyFont="1" applyFill="1" applyBorder="1" applyAlignment="1">
      <alignment vertical="top"/>
    </xf>
    <xf numFmtId="0" fontId="53" fillId="2" borderId="28" xfId="0" applyFont="1" applyFill="1" applyBorder="1" applyAlignment="1">
      <alignment vertical="top"/>
    </xf>
    <xf numFmtId="0" fontId="53" fillId="2" borderId="0" xfId="0" applyFont="1" applyFill="1" applyBorder="1" applyAlignment="1">
      <alignment vertical="top"/>
    </xf>
    <xf numFmtId="0" fontId="53" fillId="2" borderId="0" xfId="0" applyFont="1" applyFill="1" applyAlignment="1">
      <alignment horizontal="left" vertical="top" wrapText="1" indent="1"/>
    </xf>
    <xf numFmtId="3" fontId="53" fillId="2" borderId="19" xfId="0" applyNumberFormat="1" applyFont="1" applyFill="1" applyBorder="1" applyAlignment="1">
      <alignment vertical="top"/>
    </xf>
    <xf numFmtId="0" fontId="53" fillId="2" borderId="20" xfId="0" applyFont="1" applyFill="1" applyBorder="1" applyAlignment="1">
      <alignment vertical="top"/>
    </xf>
    <xf numFmtId="3" fontId="53" fillId="2" borderId="21" xfId="0" applyNumberFormat="1" applyFont="1" applyFill="1" applyBorder="1" applyAlignment="1">
      <alignment vertical="top"/>
    </xf>
    <xf numFmtId="0" fontId="53" fillId="2" borderId="22" xfId="0" applyFont="1" applyFill="1" applyBorder="1" applyAlignment="1">
      <alignment vertical="top"/>
    </xf>
    <xf numFmtId="3" fontId="53" fillId="2" borderId="18" xfId="0" applyNumberFormat="1" applyFont="1" applyFill="1" applyBorder="1" applyAlignment="1">
      <alignment/>
    </xf>
    <xf numFmtId="0" fontId="53" fillId="2" borderId="24" xfId="0" applyFont="1" applyFill="1" applyBorder="1" applyAlignment="1">
      <alignment/>
    </xf>
    <xf numFmtId="0" fontId="53" fillId="2" borderId="0" xfId="0" applyFont="1" applyFill="1" applyBorder="1" applyAlignment="1">
      <alignment/>
    </xf>
    <xf numFmtId="0" fontId="53" fillId="2" borderId="0" xfId="0" applyFont="1" applyFill="1" applyAlignment="1">
      <alignment horizontal="left" vertical="top" indent="1"/>
    </xf>
    <xf numFmtId="3" fontId="53" fillId="2" borderId="0" xfId="0" applyNumberFormat="1" applyFont="1" applyFill="1" applyBorder="1" applyAlignment="1">
      <alignment vertical="top"/>
    </xf>
    <xf numFmtId="3" fontId="53" fillId="2" borderId="28" xfId="0" applyNumberFormat="1" applyFont="1" applyFill="1" applyBorder="1" applyAlignment="1">
      <alignment/>
    </xf>
    <xf numFmtId="0" fontId="53" fillId="2" borderId="28" xfId="0" applyFont="1" applyFill="1" applyBorder="1" applyAlignment="1">
      <alignment/>
    </xf>
    <xf numFmtId="0" fontId="53" fillId="2" borderId="0" xfId="0" applyFont="1" applyFill="1" applyBorder="1" applyAlignment="1">
      <alignment vertical="top" wrapText="1"/>
    </xf>
    <xf numFmtId="2" fontId="53" fillId="2" borderId="28" xfId="0" applyNumberFormat="1" applyFont="1" applyFill="1" applyBorder="1" applyAlignment="1">
      <alignment vertical="top"/>
    </xf>
    <xf numFmtId="9" fontId="53" fillId="2" borderId="0" xfId="0" applyNumberFormat="1" applyFont="1" applyFill="1" applyAlignment="1">
      <alignment wrapText="1"/>
    </xf>
    <xf numFmtId="2" fontId="53" fillId="2" borderId="0" xfId="0" applyNumberFormat="1" applyFont="1" applyFill="1" applyAlignment="1">
      <alignment/>
    </xf>
    <xf numFmtId="9" fontId="53" fillId="2" borderId="0" xfId="0" applyNumberFormat="1" applyFont="1" applyFill="1" applyAlignment="1">
      <alignment/>
    </xf>
    <xf numFmtId="9" fontId="53" fillId="2" borderId="0" xfId="0" applyNumberFormat="1" applyFont="1" applyFill="1" applyAlignment="1">
      <alignment horizontal="right"/>
    </xf>
    <xf numFmtId="9" fontId="53" fillId="2" borderId="0" xfId="0" applyNumberFormat="1" applyFont="1" applyFill="1" applyAlignment="1">
      <alignment vertical="top" wrapText="1"/>
    </xf>
    <xf numFmtId="2" fontId="53" fillId="2" borderId="0" xfId="0" applyNumberFormat="1" applyFont="1" applyFill="1" applyAlignment="1">
      <alignment vertical="top"/>
    </xf>
    <xf numFmtId="9" fontId="53" fillId="2" borderId="0" xfId="0" applyNumberFormat="1" applyFont="1" applyFill="1"/>
    <xf numFmtId="0" fontId="53" fillId="3" borderId="0" xfId="0" applyFont="1" applyFill="1" applyAlignment="1">
      <alignment vertical="top" wrapText="1"/>
    </xf>
    <xf numFmtId="4" fontId="53" fillId="3" borderId="0" xfId="0" applyNumberFormat="1" applyFont="1" applyFill="1" applyBorder="1" applyAlignment="1">
      <alignment vertical="top"/>
    </xf>
    <xf numFmtId="0" fontId="53" fillId="3" borderId="0" xfId="0" applyFont="1" applyFill="1" applyBorder="1" applyAlignment="1">
      <alignment vertical="top"/>
    </xf>
    <xf numFmtId="0" fontId="0" fillId="2" borderId="28" xfId="0" applyFill="1" applyBorder="1"/>
    <xf numFmtId="0" fontId="0" fillId="0" borderId="0" xfId="0" applyFill="1"/>
    <xf numFmtId="0" fontId="55" fillId="2" borderId="0" xfId="0" applyFont="1" applyFill="1"/>
    <xf numFmtId="2" fontId="10" fillId="2" borderId="0" xfId="21" applyNumberFormat="1" applyFont="1" applyFill="1" applyBorder="1" applyAlignment="1">
      <alignment horizontal="left"/>
      <protection/>
    </xf>
    <xf numFmtId="2" fontId="2" fillId="3" borderId="0" xfId="21" applyNumberFormat="1" applyFont="1" applyFill="1" applyBorder="1">
      <alignment/>
      <protection/>
    </xf>
    <xf numFmtId="0" fontId="2" fillId="3" borderId="0" xfId="21" applyFont="1" applyFill="1" applyBorder="1">
      <alignment/>
      <protection/>
    </xf>
    <xf numFmtId="2" fontId="2" fillId="3" borderId="0" xfId="21" applyNumberFormat="1" applyFont="1" applyFill="1" applyBorder="1" applyAlignment="1">
      <alignment horizontal="left"/>
      <protection/>
    </xf>
    <xf numFmtId="0" fontId="33" fillId="2" borderId="0" xfId="21" applyFont="1" applyFill="1" applyBorder="1">
      <alignment/>
      <protection/>
    </xf>
    <xf numFmtId="0" fontId="2" fillId="2" borderId="0" xfId="21" applyFont="1" applyFill="1" applyBorder="1">
      <alignment/>
      <protection/>
    </xf>
    <xf numFmtId="2" fontId="47" fillId="2" borderId="0" xfId="21" applyNumberFormat="1" applyFont="1" applyFill="1" applyBorder="1">
      <alignment/>
      <protection/>
    </xf>
    <xf numFmtId="0" fontId="47" fillId="2" borderId="0" xfId="21" applyFont="1" applyFill="1" applyBorder="1">
      <alignment/>
      <protection/>
    </xf>
    <xf numFmtId="0" fontId="48" fillId="2" borderId="0" xfId="21" applyFont="1" applyFill="1" applyBorder="1">
      <alignment/>
      <protection/>
    </xf>
    <xf numFmtId="1" fontId="7" fillId="2" borderId="0" xfId="21" applyNumberFormat="1" applyFont="1" applyFill="1" applyBorder="1">
      <alignment/>
      <protection/>
    </xf>
    <xf numFmtId="0" fontId="10" fillId="2" borderId="0" xfId="21" applyFont="1" applyFill="1" applyBorder="1">
      <alignment/>
      <protection/>
    </xf>
    <xf numFmtId="3" fontId="10" fillId="2" borderId="21" xfId="21" applyNumberFormat="1" applyFont="1" applyFill="1" applyBorder="1" applyAlignment="1">
      <alignment/>
      <protection/>
    </xf>
    <xf numFmtId="3" fontId="10" fillId="2" borderId="0" xfId="21" applyNumberFormat="1" applyFont="1" applyFill="1" applyBorder="1" applyProtection="1">
      <alignment/>
      <protection locked="0"/>
    </xf>
    <xf numFmtId="0" fontId="37" fillId="2" borderId="0" xfId="21" applyFont="1" applyFill="1" applyBorder="1">
      <alignment/>
      <protection/>
    </xf>
    <xf numFmtId="0" fontId="6" fillId="2" borderId="0" xfId="21" applyFont="1" applyFill="1" applyBorder="1">
      <alignment/>
      <protection/>
    </xf>
    <xf numFmtId="3" fontId="10" fillId="2" borderId="0" xfId="21" applyNumberFormat="1" applyFont="1" applyFill="1" applyBorder="1">
      <alignment/>
      <protection/>
    </xf>
    <xf numFmtId="3" fontId="10" fillId="2" borderId="31" xfId="21" applyNumberFormat="1" applyFont="1" applyFill="1" applyBorder="1" applyAlignment="1">
      <alignment/>
      <protection/>
    </xf>
    <xf numFmtId="1" fontId="10" fillId="2" borderId="31" xfId="21" applyNumberFormat="1" applyFont="1" applyFill="1" applyBorder="1" applyAlignment="1">
      <alignment/>
      <protection/>
    </xf>
    <xf numFmtId="4" fontId="10" fillId="2" borderId="0" xfId="21" applyNumberFormat="1" applyFont="1" applyFill="1" applyBorder="1" applyProtection="1">
      <alignment/>
      <protection locked="0"/>
    </xf>
    <xf numFmtId="1" fontId="56" fillId="2" borderId="0" xfId="21" applyNumberFormat="1" applyFont="1" applyFill="1" applyBorder="1">
      <alignment/>
      <protection/>
    </xf>
    <xf numFmtId="0" fontId="5" fillId="2" borderId="0" xfId="21" applyFont="1" applyFill="1" applyBorder="1">
      <alignment/>
      <protection/>
    </xf>
    <xf numFmtId="0" fontId="50" fillId="2" borderId="0" xfId="21" applyFont="1" applyFill="1" applyBorder="1">
      <alignment/>
      <protection/>
    </xf>
    <xf numFmtId="0" fontId="57" fillId="2" borderId="0" xfId="21" applyFont="1" applyFill="1" applyBorder="1">
      <alignment/>
      <protection/>
    </xf>
    <xf numFmtId="1" fontId="10" fillId="0" borderId="0" xfId="21" applyNumberFormat="1" applyFont="1" applyFill="1" applyBorder="1" applyAlignment="1">
      <alignment/>
      <protection/>
    </xf>
    <xf numFmtId="2" fontId="7" fillId="0" borderId="0" xfId="21" applyNumberFormat="1" applyFont="1" applyFill="1" applyBorder="1" applyAlignment="1">
      <alignment/>
      <protection/>
    </xf>
    <xf numFmtId="2" fontId="47" fillId="0" borderId="0" xfId="21" applyNumberFormat="1" applyFont="1" applyFill="1" applyBorder="1">
      <alignment/>
      <protection/>
    </xf>
    <xf numFmtId="0" fontId="0"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vertical="top" wrapText="1"/>
    </xf>
    <xf numFmtId="0" fontId="55" fillId="2" borderId="0" xfId="0" applyFont="1" applyFill="1" applyAlignment="1">
      <alignment horizontal="left" vertical="top" wrapText="1" indent="1"/>
    </xf>
    <xf numFmtId="3" fontId="0" fillId="2" borderId="0" xfId="0" applyNumberFormat="1" applyFill="1" applyAlignment="1">
      <alignment vertical="top"/>
    </xf>
    <xf numFmtId="3" fontId="0" fillId="2" borderId="28" xfId="0" applyNumberFormat="1" applyFill="1" applyBorder="1" applyAlignment="1">
      <alignment vertical="top"/>
    </xf>
    <xf numFmtId="0" fontId="0" fillId="2" borderId="28" xfId="0" applyFill="1" applyBorder="1" applyAlignment="1">
      <alignment vertical="top"/>
    </xf>
    <xf numFmtId="0" fontId="0" fillId="2" borderId="0" xfId="0" applyFill="1" applyAlignment="1">
      <alignment horizontal="left" vertical="top" wrapText="1" indent="1"/>
    </xf>
    <xf numFmtId="0" fontId="0" fillId="2" borderId="0" xfId="0" applyFill="1" applyAlignment="1">
      <alignment horizontal="left" indent="1"/>
    </xf>
    <xf numFmtId="3" fontId="0" fillId="2" borderId="19" xfId="0" applyNumberFormat="1"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3" fontId="0" fillId="2" borderId="18" xfId="0" applyNumberFormat="1" applyFill="1" applyBorder="1" applyAlignment="1">
      <alignment vertical="top"/>
    </xf>
    <xf numFmtId="0" fontId="0" fillId="2" borderId="24" xfId="0" applyFill="1" applyBorder="1" applyAlignment="1">
      <alignment vertical="top"/>
    </xf>
    <xf numFmtId="0" fontId="0" fillId="2" borderId="0" xfId="0" applyFill="1" applyAlignment="1">
      <alignment horizontal="left" vertical="top" indent="1"/>
    </xf>
    <xf numFmtId="3" fontId="0" fillId="2" borderId="41" xfId="0" applyNumberFormat="1" applyFill="1" applyBorder="1" applyAlignment="1">
      <alignment vertical="top"/>
    </xf>
    <xf numFmtId="0" fontId="0" fillId="2" borderId="41" xfId="0" applyFill="1" applyBorder="1" applyAlignment="1">
      <alignment vertical="top"/>
    </xf>
    <xf numFmtId="2" fontId="0" fillId="2" borderId="41" xfId="0" applyNumberFormat="1" applyFill="1" applyBorder="1" applyAlignment="1">
      <alignment vertical="top"/>
    </xf>
    <xf numFmtId="2" fontId="0" fillId="2" borderId="0" xfId="0" applyNumberFormat="1" applyFill="1" applyAlignment="1">
      <alignment vertical="top"/>
    </xf>
    <xf numFmtId="9" fontId="0" fillId="2" borderId="0" xfId="0" applyNumberFormat="1" applyFill="1"/>
    <xf numFmtId="4" fontId="0" fillId="3" borderId="0" xfId="0" applyNumberFormat="1" applyFill="1" applyBorder="1" applyAlignment="1">
      <alignment vertical="top"/>
    </xf>
    <xf numFmtId="0" fontId="0" fillId="3" borderId="0" xfId="0" applyFill="1" applyBorder="1" applyAlignment="1">
      <alignment vertical="top"/>
    </xf>
    <xf numFmtId="0" fontId="33" fillId="3" borderId="0" xfId="21" applyFont="1" applyFill="1">
      <alignment/>
      <protection/>
    </xf>
    <xf numFmtId="1" fontId="59" fillId="2" borderId="0" xfId="21" applyNumberFormat="1" applyFont="1" applyFill="1" applyBorder="1" applyAlignment="1">
      <alignment/>
      <protection/>
    </xf>
    <xf numFmtId="2" fontId="10" fillId="2" borderId="0" xfId="21" applyNumberFormat="1" applyFont="1" applyFill="1" applyBorder="1" applyAlignment="1" quotePrefix="1">
      <alignment/>
      <protection/>
    </xf>
    <xf numFmtId="1" fontId="10" fillId="2" borderId="21" xfId="21" applyNumberFormat="1" applyFont="1" applyFill="1" applyBorder="1">
      <alignment/>
      <protection/>
    </xf>
    <xf numFmtId="1" fontId="10" fillId="2" borderId="22" xfId="21" applyNumberFormat="1" applyFont="1" applyFill="1" applyBorder="1">
      <alignment/>
      <protection/>
    </xf>
    <xf numFmtId="0" fontId="53" fillId="2" borderId="0" xfId="21" applyFont="1" applyFill="1">
      <alignment/>
      <protection/>
    </xf>
    <xf numFmtId="4" fontId="35" fillId="2" borderId="0" xfId="21" applyNumberFormat="1" applyFont="1" applyFill="1" applyBorder="1" applyAlignment="1" quotePrefix="1">
      <alignment horizontal="left"/>
      <protection/>
    </xf>
    <xf numFmtId="0" fontId="9" fillId="2" borderId="0" xfId="21" applyFont="1" applyFill="1">
      <alignment/>
      <protection/>
    </xf>
    <xf numFmtId="1" fontId="49" fillId="2" borderId="0" xfId="21" applyNumberFormat="1" applyFont="1" applyFill="1" applyBorder="1">
      <alignment/>
      <protection/>
    </xf>
    <xf numFmtId="1" fontId="34" fillId="2" borderId="0" xfId="21" applyNumberFormat="1" applyFont="1" applyFill="1" applyBorder="1" applyAlignment="1">
      <alignment horizontal="center"/>
      <protection/>
    </xf>
    <xf numFmtId="1" fontId="50" fillId="2" borderId="0" xfId="21" applyNumberFormat="1" applyFont="1" applyFill="1" applyBorder="1">
      <alignment/>
      <protection/>
    </xf>
    <xf numFmtId="1" fontId="7" fillId="2" borderId="0" xfId="21" applyNumberFormat="1" applyFont="1" applyFill="1" applyBorder="1" applyAlignment="1">
      <alignment/>
      <protection/>
    </xf>
    <xf numFmtId="3" fontId="7" fillId="2" borderId="0" xfId="21" applyNumberFormat="1" applyFont="1" applyFill="1" applyBorder="1" applyAlignment="1">
      <alignment/>
      <protection/>
    </xf>
    <xf numFmtId="1" fontId="5" fillId="2" borderId="0" xfId="21" applyNumberFormat="1" applyFont="1" applyFill="1" applyBorder="1" applyAlignment="1">
      <alignment/>
      <protection/>
    </xf>
    <xf numFmtId="1" fontId="10" fillId="2" borderId="21" xfId="21" applyNumberFormat="1" applyFont="1" applyFill="1" applyBorder="1">
      <alignment/>
      <protection/>
    </xf>
    <xf numFmtId="1" fontId="10" fillId="2" borderId="22" xfId="21" applyNumberFormat="1" applyFont="1" applyFill="1" applyBorder="1">
      <alignment/>
      <protection/>
    </xf>
    <xf numFmtId="0" fontId="49" fillId="2" borderId="0" xfId="21" applyFont="1" applyFill="1">
      <alignment/>
      <protection/>
    </xf>
    <xf numFmtId="4" fontId="10" fillId="2" borderId="0" xfId="21" applyNumberFormat="1" applyFont="1" applyFill="1" applyBorder="1" applyAlignment="1" quotePrefix="1">
      <alignment horizontal="left"/>
      <protection/>
    </xf>
    <xf numFmtId="0" fontId="5" fillId="2" borderId="0" xfId="0" applyFont="1" applyFill="1" applyAlignment="1">
      <alignment horizontal="right" vertical="top" wrapText="1"/>
    </xf>
    <xf numFmtId="0" fontId="5" fillId="2" borderId="0" xfId="0" applyFont="1" applyFill="1" applyAlignment="1">
      <alignment vertical="top" wrapText="1"/>
    </xf>
    <xf numFmtId="0" fontId="5" fillId="2" borderId="0" xfId="0" applyFont="1" applyFill="1"/>
    <xf numFmtId="0" fontId="5" fillId="2" borderId="0" xfId="0" applyFont="1" applyFill="1" applyAlignment="1">
      <alignment horizontal="left" vertical="top" wrapText="1"/>
    </xf>
    <xf numFmtId="0" fontId="3" fillId="2" borderId="0" xfId="0" applyFont="1" applyFill="1" applyAlignment="1">
      <alignment wrapText="1"/>
    </xf>
    <xf numFmtId="0" fontId="5" fillId="2" borderId="0" xfId="0" applyFont="1" applyFill="1" applyAlignment="1">
      <alignment horizontal="right" wrapText="1"/>
    </xf>
    <xf numFmtId="0" fontId="5" fillId="2" borderId="0" xfId="0" applyFont="1" applyFill="1" applyAlignment="1">
      <alignment/>
    </xf>
    <xf numFmtId="2" fontId="5" fillId="2" borderId="0" xfId="0" applyNumberFormat="1" applyFont="1" applyFill="1" applyAlignment="1">
      <alignment vertical="top" wrapText="1"/>
    </xf>
    <xf numFmtId="0" fontId="5" fillId="2" borderId="0" xfId="0" applyFont="1" applyFill="1" applyAlignment="1">
      <alignment horizontal="left" vertical="top" wrapText="1" indent="1"/>
    </xf>
    <xf numFmtId="0" fontId="5" fillId="2" borderId="0" xfId="0" applyFont="1" applyFill="1" applyAlignment="1">
      <alignment horizontal="center" vertical="top" wrapText="1"/>
    </xf>
    <xf numFmtId="0" fontId="5" fillId="2" borderId="0" xfId="0" applyFont="1" applyFill="1" applyAlignment="1">
      <alignment wrapText="1"/>
    </xf>
    <xf numFmtId="0" fontId="5" fillId="2" borderId="0" xfId="0" applyFont="1" applyFill="1" applyBorder="1" applyAlignment="1">
      <alignment horizontal="right" vertical="top" wrapText="1"/>
    </xf>
    <xf numFmtId="0" fontId="3" fillId="2" borderId="0" xfId="0" applyFont="1" applyFill="1" applyAlignment="1">
      <alignment vertical="top" wrapText="1"/>
    </xf>
    <xf numFmtId="0" fontId="5" fillId="2" borderId="28" xfId="0" applyFont="1" applyFill="1" applyBorder="1" applyAlignment="1">
      <alignment horizontal="right" vertical="top" wrapText="1"/>
    </xf>
    <xf numFmtId="0" fontId="5" fillId="2" borderId="41" xfId="0" applyFont="1" applyFill="1" applyBorder="1" applyAlignment="1">
      <alignment horizontal="right" vertical="top" wrapText="1"/>
    </xf>
    <xf numFmtId="0" fontId="5" fillId="2" borderId="0" xfId="0"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3" borderId="0" xfId="0" applyFont="1" applyFill="1" applyBorder="1" applyAlignment="1">
      <alignment horizontal="right" vertical="top" wrapText="1"/>
    </xf>
    <xf numFmtId="0" fontId="5" fillId="2" borderId="28" xfId="0" applyFont="1" applyFill="1" applyBorder="1"/>
    <xf numFmtId="0" fontId="5" fillId="2" borderId="0" xfId="0" applyFont="1" applyFill="1" applyBorder="1" applyAlignment="1">
      <alignment vertical="top" wrapText="1"/>
    </xf>
    <xf numFmtId="10" fontId="5" fillId="3" borderId="0" xfId="0" applyNumberFormat="1" applyFont="1" applyFill="1" applyBorder="1" applyAlignment="1">
      <alignment horizontal="right" wrapText="1"/>
    </xf>
    <xf numFmtId="10" fontId="5" fillId="3" borderId="0" xfId="0" applyNumberFormat="1" applyFont="1" applyFill="1" applyBorder="1" applyAlignment="1">
      <alignment horizontal="right" vertical="top" wrapText="1"/>
    </xf>
    <xf numFmtId="0" fontId="53" fillId="3" borderId="0" xfId="0" applyFont="1" applyFill="1"/>
    <xf numFmtId="0" fontId="53" fillId="3" borderId="0" xfId="0" applyFont="1" applyFill="1" applyAlignment="1">
      <alignment horizontal="left" vertical="top" wrapText="1"/>
    </xf>
    <xf numFmtId="0" fontId="54" fillId="2" borderId="0" xfId="0" applyFont="1" applyFill="1"/>
    <xf numFmtId="0" fontId="53" fillId="2" borderId="0" xfId="0" applyFont="1" applyFill="1" applyAlignment="1">
      <alignment horizontal="right"/>
    </xf>
    <xf numFmtId="0" fontId="60" fillId="2" borderId="0" xfId="0" applyFont="1" applyFill="1"/>
    <xf numFmtId="0" fontId="53" fillId="2" borderId="28" xfId="0" applyFont="1" applyFill="1" applyBorder="1" applyAlignment="1">
      <alignment horizontal="right"/>
    </xf>
    <xf numFmtId="0" fontId="53" fillId="2" borderId="0" xfId="0" applyFont="1" applyFill="1" applyBorder="1" applyAlignment="1">
      <alignment horizontal="right"/>
    </xf>
    <xf numFmtId="2" fontId="53" fillId="3" borderId="0" xfId="0" applyNumberFormat="1" applyFont="1" applyFill="1" applyAlignment="1">
      <alignment horizontal="right"/>
    </xf>
    <xf numFmtId="0" fontId="53" fillId="2" borderId="28" xfId="0" applyFont="1" applyFill="1" applyBorder="1"/>
    <xf numFmtId="0" fontId="53" fillId="3" borderId="15" xfId="0" applyFont="1" applyFill="1" applyBorder="1"/>
    <xf numFmtId="0" fontId="53" fillId="3" borderId="15" xfId="0" applyFont="1" applyFill="1" applyBorder="1" applyAlignment="1">
      <alignment horizontal="center"/>
    </xf>
    <xf numFmtId="0" fontId="53" fillId="3" borderId="16" xfId="0" applyFont="1" applyFill="1" applyBorder="1"/>
    <xf numFmtId="0" fontId="53" fillId="3" borderId="16" xfId="0" applyFont="1" applyFill="1" applyBorder="1" applyAlignment="1">
      <alignment horizontal="center"/>
    </xf>
    <xf numFmtId="0" fontId="53" fillId="3" borderId="20" xfId="0" applyFont="1" applyFill="1" applyBorder="1" applyAlignment="1">
      <alignment horizontal="center"/>
    </xf>
    <xf numFmtId="0" fontId="53" fillId="3" borderId="22" xfId="0" applyFont="1" applyFill="1" applyBorder="1" applyAlignment="1">
      <alignment horizontal="center"/>
    </xf>
    <xf numFmtId="3" fontId="53" fillId="2" borderId="31" xfId="0" applyNumberFormat="1" applyFont="1" applyFill="1" applyBorder="1"/>
    <xf numFmtId="3" fontId="53" fillId="2" borderId="0" xfId="0" applyNumberFormat="1" applyFont="1" applyFill="1" applyBorder="1"/>
    <xf numFmtId="0" fontId="0" fillId="2" borderId="0" xfId="0" applyFont="1" applyFill="1" applyAlignment="1">
      <alignment horizontal="left" vertical="top" wrapText="1"/>
    </xf>
    <xf numFmtId="1" fontId="1" fillId="2" borderId="0" xfId="21" applyNumberFormat="1" applyFont="1" applyFill="1" applyBorder="1" applyAlignment="1">
      <alignment vertical="center"/>
      <protection/>
    </xf>
    <xf numFmtId="0" fontId="0" fillId="2" borderId="0" xfId="0" applyFont="1" applyFill="1" applyAlignment="1">
      <alignment horizontal="left"/>
    </xf>
    <xf numFmtId="0" fontId="0" fillId="2" borderId="0" xfId="0" applyFont="1" applyFill="1" applyAlignment="1">
      <alignment horizontal="left" vertical="top"/>
    </xf>
    <xf numFmtId="0" fontId="55" fillId="2" borderId="0" xfId="0" applyFont="1" applyFill="1" applyAlignment="1">
      <alignment horizontal="left" vertical="top"/>
    </xf>
    <xf numFmtId="1" fontId="5" fillId="2" borderId="0" xfId="21" applyNumberFormat="1" applyFont="1" applyFill="1" applyBorder="1" applyAlignment="1">
      <alignment horizontal="left"/>
      <protection/>
    </xf>
    <xf numFmtId="2" fontId="5" fillId="2" borderId="0" xfId="21" applyNumberFormat="1" applyFont="1" applyFill="1" applyBorder="1" applyAlignment="1">
      <alignment/>
      <protection/>
    </xf>
    <xf numFmtId="2" fontId="43" fillId="2" borderId="0" xfId="21" applyNumberFormat="1" applyFont="1" applyFill="1" applyBorder="1" applyAlignment="1">
      <alignment/>
      <protection/>
    </xf>
    <xf numFmtId="2" fontId="5" fillId="3" borderId="0" xfId="21" applyNumberFormat="1" applyFont="1" applyFill="1" applyBorder="1" applyAlignment="1">
      <alignment/>
      <protection/>
    </xf>
    <xf numFmtId="0" fontId="62" fillId="2" borderId="0" xfId="0" applyFont="1" applyFill="1" applyAlignment="1">
      <alignment vertical="top"/>
    </xf>
    <xf numFmtId="1" fontId="3" fillId="2" borderId="0" xfId="21" applyNumberFormat="1" applyFont="1" applyFill="1" applyBorder="1" applyAlignment="1">
      <alignment/>
      <protection/>
    </xf>
    <xf numFmtId="2" fontId="5" fillId="2" borderId="0" xfId="21" applyNumberFormat="1" applyFont="1" applyFill="1" applyBorder="1" applyAlignment="1" quotePrefix="1">
      <alignment horizontal="right"/>
      <protection/>
    </xf>
    <xf numFmtId="1" fontId="43" fillId="2" borderId="0" xfId="21" applyNumberFormat="1" applyFont="1" applyFill="1" applyBorder="1" applyAlignment="1">
      <alignment/>
      <protection/>
    </xf>
    <xf numFmtId="1" fontId="5" fillId="2" borderId="0" xfId="21" applyNumberFormat="1" applyFont="1" applyFill="1" applyBorder="1" applyAlignment="1">
      <alignment vertical="center"/>
      <protection/>
    </xf>
    <xf numFmtId="0" fontId="5" fillId="2" borderId="0" xfId="0" applyFont="1" applyFill="1" applyAlignment="1">
      <alignment vertical="center" wrapText="1"/>
    </xf>
    <xf numFmtId="0" fontId="5" fillId="2" borderId="22" xfId="0" applyFont="1" applyFill="1" applyBorder="1" applyAlignment="1">
      <alignment vertical="center" wrapText="1"/>
    </xf>
    <xf numFmtId="0" fontId="5" fillId="2" borderId="15" xfId="0" applyFont="1" applyFill="1" applyBorder="1" applyAlignment="1">
      <alignment horizontal="right" vertical="center" wrapText="1"/>
    </xf>
    <xf numFmtId="0" fontId="5" fillId="2" borderId="17" xfId="0" applyFont="1" applyFill="1" applyBorder="1" applyAlignment="1">
      <alignment horizontal="right" vertical="top" wrapText="1"/>
    </xf>
    <xf numFmtId="2" fontId="10" fillId="0" borderId="0" xfId="21" applyNumberFormat="1" applyFont="1" applyFill="1" applyBorder="1" applyAlignment="1">
      <alignment/>
      <protection/>
    </xf>
    <xf numFmtId="0" fontId="7" fillId="2" borderId="0" xfId="37" applyFont="1" applyFill="1" applyAlignment="1">
      <alignment vertical="top"/>
      <protection/>
    </xf>
    <xf numFmtId="0" fontId="4" fillId="2" borderId="0" xfId="37" applyFont="1" applyFill="1" applyAlignment="1">
      <alignment vertical="top"/>
      <protection/>
    </xf>
    <xf numFmtId="0" fontId="64" fillId="2" borderId="0" xfId="37" applyFont="1" applyFill="1" applyAlignment="1">
      <alignment vertical="top"/>
      <protection/>
    </xf>
    <xf numFmtId="0" fontId="4" fillId="2" borderId="0" xfId="37" applyFont="1" applyFill="1" applyAlignment="1">
      <alignment vertical="top" wrapText="1"/>
      <protection/>
    </xf>
    <xf numFmtId="0" fontId="7" fillId="2" borderId="0" xfId="37" applyFont="1" applyFill="1" applyAlignment="1">
      <alignment horizontal="left" vertical="top" indent="1"/>
      <protection/>
    </xf>
    <xf numFmtId="0" fontId="7" fillId="2" borderId="0" xfId="37" applyFont="1" applyFill="1" applyAlignment="1">
      <alignment horizontal="left" vertical="top" wrapText="1" indent="1"/>
      <protection/>
    </xf>
    <xf numFmtId="0" fontId="7" fillId="2" borderId="0" xfId="37" applyFont="1" applyFill="1" applyAlignment="1">
      <alignment horizontal="left" vertical="top"/>
      <protection/>
    </xf>
    <xf numFmtId="0" fontId="7" fillId="2" borderId="0" xfId="37" applyFont="1" applyFill="1" applyAlignment="1">
      <alignment vertical="top" wrapText="1"/>
      <protection/>
    </xf>
    <xf numFmtId="0" fontId="4" fillId="2" borderId="0" xfId="37" applyFont="1" applyFill="1" applyAlignment="1">
      <alignment horizontal="left" vertical="top" wrapText="1"/>
      <protection/>
    </xf>
    <xf numFmtId="0" fontId="7" fillId="2" borderId="0" xfId="37" applyFont="1" applyFill="1" applyAlignment="1">
      <alignment horizontal="left" vertical="top" wrapText="1"/>
      <protection/>
    </xf>
    <xf numFmtId="0" fontId="65" fillId="2" borderId="0" xfId="37" applyFont="1" applyFill="1" applyAlignment="1">
      <alignment horizontal="left" vertical="top" wrapText="1"/>
      <protection/>
    </xf>
    <xf numFmtId="0" fontId="55" fillId="2" borderId="0" xfId="0" applyFont="1" applyFill="1" applyAlignment="1">
      <alignment vertical="top" wrapText="1"/>
    </xf>
    <xf numFmtId="0" fontId="64" fillId="2" borderId="0" xfId="37" applyFont="1" applyFill="1" applyAlignment="1">
      <alignment horizontal="right" vertical="top"/>
      <protection/>
    </xf>
    <xf numFmtId="0" fontId="7" fillId="2" borderId="0" xfId="37" applyFont="1" applyFill="1" applyAlignment="1">
      <alignment vertical="top"/>
      <protection/>
    </xf>
    <xf numFmtId="0" fontId="1" fillId="3" borderId="0" xfId="37" applyFont="1" applyFill="1" applyAlignment="1">
      <alignment horizontal="left" vertical="top"/>
      <protection/>
    </xf>
    <xf numFmtId="0" fontId="2" fillId="3" borderId="48" xfId="22" applyFont="1" applyFill="1" applyBorder="1" applyAlignment="1">
      <alignment horizontal="center"/>
      <protection/>
    </xf>
    <xf numFmtId="0" fontId="2" fillId="3" borderId="41" xfId="22" applyFont="1" applyFill="1" applyBorder="1" applyAlignment="1">
      <alignment horizontal="center"/>
      <protection/>
    </xf>
    <xf numFmtId="0" fontId="2" fillId="3" borderId="30" xfId="22" applyFont="1" applyFill="1" applyBorder="1" applyAlignment="1">
      <alignment horizontal="center"/>
      <protection/>
    </xf>
    <xf numFmtId="0" fontId="2" fillId="3" borderId="49" xfId="22" applyFont="1" applyFill="1" applyBorder="1" applyAlignment="1">
      <alignment horizontal="center"/>
      <protection/>
    </xf>
    <xf numFmtId="0" fontId="2" fillId="3" borderId="40" xfId="22" applyFont="1" applyFill="1" applyBorder="1" applyAlignment="1">
      <alignment horizontal="center"/>
      <protection/>
    </xf>
    <xf numFmtId="0" fontId="2" fillId="3" borderId="50" xfId="22" applyFont="1" applyFill="1" applyBorder="1" applyAlignment="1">
      <alignment horizontal="center"/>
      <protection/>
    </xf>
    <xf numFmtId="165" fontId="2" fillId="3" borderId="49" xfId="22" applyNumberFormat="1" applyFont="1" applyFill="1" applyBorder="1" applyAlignment="1">
      <alignment horizontal="center"/>
      <protection/>
    </xf>
    <xf numFmtId="165" fontId="2" fillId="3" borderId="40" xfId="22" applyNumberFormat="1" applyFont="1" applyFill="1" applyBorder="1" applyAlignment="1">
      <alignment horizontal="center"/>
      <protection/>
    </xf>
    <xf numFmtId="165" fontId="2" fillId="3" borderId="50" xfId="22" applyNumberFormat="1" applyFont="1" applyFill="1" applyBorder="1" applyAlignment="1">
      <alignment horizontal="center"/>
      <protection/>
    </xf>
    <xf numFmtId="170" fontId="2" fillId="3" borderId="49" xfId="22" applyNumberFormat="1" applyFont="1" applyFill="1" applyBorder="1" applyAlignment="1">
      <alignment horizontal="center"/>
      <protection/>
    </xf>
    <xf numFmtId="170" fontId="2" fillId="3" borderId="40" xfId="22" applyNumberFormat="1" applyFont="1" applyFill="1" applyBorder="1" applyAlignment="1">
      <alignment horizontal="center"/>
      <protection/>
    </xf>
    <xf numFmtId="170" fontId="2" fillId="3" borderId="50" xfId="22" applyNumberFormat="1" applyFont="1" applyFill="1" applyBorder="1" applyAlignment="1">
      <alignment horizontal="center"/>
      <protection/>
    </xf>
    <xf numFmtId="170" fontId="2" fillId="3" borderId="48" xfId="23" applyNumberFormat="1" applyFont="1" applyFill="1" applyBorder="1" applyAlignment="1">
      <alignment horizontal="center"/>
      <protection/>
    </xf>
    <xf numFmtId="170" fontId="2" fillId="3" borderId="41" xfId="23" applyNumberFormat="1" applyFont="1" applyFill="1" applyBorder="1" applyAlignment="1">
      <alignment horizontal="center"/>
      <protection/>
    </xf>
    <xf numFmtId="170" fontId="2" fillId="3" borderId="30" xfId="23" applyNumberFormat="1" applyFont="1" applyFill="1" applyBorder="1" applyAlignment="1">
      <alignment horizontal="center"/>
      <protection/>
    </xf>
    <xf numFmtId="0" fontId="2" fillId="3" borderId="48" xfId="23" applyFont="1" applyFill="1" applyBorder="1" applyAlignment="1">
      <alignment horizontal="center"/>
      <protection/>
    </xf>
    <xf numFmtId="0" fontId="2" fillId="3" borderId="41" xfId="23" applyFont="1" applyFill="1" applyBorder="1" applyAlignment="1">
      <alignment horizontal="center"/>
      <protection/>
    </xf>
    <xf numFmtId="0" fontId="2" fillId="3" borderId="30" xfId="23" applyFont="1" applyFill="1" applyBorder="1" applyAlignment="1">
      <alignment horizontal="center"/>
      <protection/>
    </xf>
    <xf numFmtId="0" fontId="2" fillId="3" borderId="49" xfId="23" applyFont="1" applyFill="1" applyBorder="1" applyAlignment="1">
      <alignment horizontal="center"/>
      <protection/>
    </xf>
    <xf numFmtId="0" fontId="2" fillId="3" borderId="40" xfId="23" applyFont="1" applyFill="1" applyBorder="1" applyAlignment="1">
      <alignment horizontal="center"/>
      <protection/>
    </xf>
    <xf numFmtId="0" fontId="2" fillId="3" borderId="50" xfId="23" applyFont="1" applyFill="1" applyBorder="1" applyAlignment="1">
      <alignment horizontal="center"/>
      <protection/>
    </xf>
    <xf numFmtId="165" fontId="2" fillId="3" borderId="48" xfId="23" applyNumberFormat="1" applyFont="1" applyFill="1" applyBorder="1" applyAlignment="1">
      <alignment horizontal="center"/>
      <protection/>
    </xf>
    <xf numFmtId="165" fontId="2" fillId="3" borderId="41" xfId="23" applyNumberFormat="1" applyFont="1" applyFill="1" applyBorder="1" applyAlignment="1">
      <alignment horizontal="center"/>
      <protection/>
    </xf>
    <xf numFmtId="165" fontId="2" fillId="3" borderId="30" xfId="23" applyNumberFormat="1" applyFont="1" applyFill="1" applyBorder="1" applyAlignment="1">
      <alignment horizontal="center"/>
      <protection/>
    </xf>
    <xf numFmtId="0" fontId="2" fillId="3" borderId="49" xfId="24" applyFont="1" applyFill="1" applyBorder="1" applyAlignment="1">
      <alignment horizontal="center"/>
      <protection/>
    </xf>
    <xf numFmtId="0" fontId="2" fillId="3" borderId="40" xfId="24" applyFont="1" applyFill="1" applyBorder="1" applyAlignment="1">
      <alignment horizontal="center"/>
      <protection/>
    </xf>
    <xf numFmtId="0" fontId="2" fillId="3" borderId="50" xfId="24" applyFont="1" applyFill="1" applyBorder="1" applyAlignment="1">
      <alignment horizontal="center"/>
      <protection/>
    </xf>
    <xf numFmtId="0" fontId="2" fillId="3" borderId="48" xfId="24" applyFont="1" applyFill="1" applyBorder="1" applyAlignment="1">
      <alignment horizontal="center"/>
      <protection/>
    </xf>
    <xf numFmtId="0" fontId="2" fillId="3" borderId="41" xfId="24" applyFont="1" applyFill="1" applyBorder="1" applyAlignment="1">
      <alignment horizontal="center"/>
      <protection/>
    </xf>
    <xf numFmtId="0" fontId="2" fillId="3" borderId="30" xfId="24" applyFont="1" applyFill="1" applyBorder="1" applyAlignment="1">
      <alignment horizontal="center"/>
      <protection/>
    </xf>
    <xf numFmtId="0" fontId="2" fillId="3" borderId="49" xfId="25" applyFont="1" applyFill="1" applyBorder="1" applyAlignment="1">
      <alignment horizontal="center"/>
      <protection/>
    </xf>
    <xf numFmtId="0" fontId="2" fillId="3" borderId="40" xfId="25" applyFont="1" applyFill="1" applyBorder="1" applyAlignment="1">
      <alignment horizontal="center"/>
      <protection/>
    </xf>
    <xf numFmtId="0" fontId="2" fillId="3" borderId="50" xfId="25" applyFont="1" applyFill="1" applyBorder="1" applyAlignment="1">
      <alignment horizontal="center"/>
      <protection/>
    </xf>
    <xf numFmtId="0" fontId="2" fillId="3" borderId="48" xfId="25" applyFont="1" applyFill="1" applyBorder="1" applyAlignment="1">
      <alignment horizontal="center"/>
      <protection/>
    </xf>
    <xf numFmtId="0" fontId="2" fillId="3" borderId="41" xfId="25" applyFont="1" applyFill="1" applyBorder="1" applyAlignment="1">
      <alignment horizontal="center"/>
      <protection/>
    </xf>
    <xf numFmtId="0" fontId="2" fillId="3" borderId="30" xfId="25" applyFont="1" applyFill="1" applyBorder="1" applyAlignment="1">
      <alignment horizontal="center"/>
      <protection/>
    </xf>
    <xf numFmtId="165" fontId="2" fillId="3" borderId="48" xfId="25" applyNumberFormat="1" applyFont="1" applyFill="1" applyBorder="1" applyAlignment="1">
      <alignment horizontal="center"/>
      <protection/>
    </xf>
    <xf numFmtId="165" fontId="2" fillId="3" borderId="41" xfId="25" applyNumberFormat="1" applyFont="1" applyFill="1" applyBorder="1" applyAlignment="1">
      <alignment horizontal="center"/>
      <protection/>
    </xf>
    <xf numFmtId="165" fontId="2" fillId="3" borderId="30" xfId="25" applyNumberFormat="1" applyFont="1" applyFill="1" applyBorder="1" applyAlignment="1">
      <alignment horizontal="center"/>
      <protection/>
    </xf>
    <xf numFmtId="3" fontId="10" fillId="2" borderId="0" xfId="21" applyNumberFormat="1" applyFont="1" applyFill="1" applyBorder="1" applyAlignment="1">
      <alignment horizontal="center"/>
      <protection/>
    </xf>
    <xf numFmtId="0" fontId="2" fillId="3" borderId="48" xfId="31" applyFont="1" applyFill="1" applyBorder="1" applyAlignment="1">
      <alignment horizontal="center"/>
      <protection/>
    </xf>
    <xf numFmtId="0" fontId="2" fillId="3" borderId="41" xfId="31" applyFont="1" applyFill="1" applyBorder="1" applyAlignment="1">
      <alignment horizontal="center"/>
      <protection/>
    </xf>
    <xf numFmtId="0" fontId="2" fillId="3" borderId="30" xfId="31" applyFont="1" applyFill="1" applyBorder="1" applyAlignment="1">
      <alignment horizontal="center"/>
      <protection/>
    </xf>
    <xf numFmtId="0" fontId="0" fillId="2" borderId="0" xfId="0" applyFill="1" applyAlignment="1">
      <alignment horizontal="left" vertical="top" wrapText="1"/>
    </xf>
    <xf numFmtId="0" fontId="1" fillId="3" borderId="12" xfId="26" applyFont="1" applyFill="1" applyBorder="1" applyAlignment="1">
      <alignment horizontal="center"/>
      <protection/>
    </xf>
    <xf numFmtId="0" fontId="1" fillId="3" borderId="0" xfId="26" applyFont="1" applyFill="1" applyBorder="1" applyAlignment="1">
      <alignment horizontal="center"/>
      <protection/>
    </xf>
    <xf numFmtId="0" fontId="1" fillId="3" borderId="13" xfId="26" applyFont="1" applyFill="1" applyBorder="1" applyAlignment="1">
      <alignment horizontal="center"/>
      <protection/>
    </xf>
    <xf numFmtId="3" fontId="1" fillId="3" borderId="12" xfId="26" applyNumberFormat="1" applyFont="1" applyFill="1" applyBorder="1" applyAlignment="1">
      <alignment horizontal="center" vertical="center"/>
      <protection/>
    </xf>
    <xf numFmtId="3" fontId="1" fillId="3" borderId="0" xfId="26" applyNumberFormat="1" applyFont="1" applyFill="1" applyBorder="1" applyAlignment="1">
      <alignment horizontal="center" vertical="center"/>
      <protection/>
    </xf>
    <xf numFmtId="3" fontId="1" fillId="3" borderId="13" xfId="26" applyNumberFormat="1" applyFont="1" applyFill="1" applyBorder="1" applyAlignment="1">
      <alignment horizontal="center" vertical="center"/>
      <protection/>
    </xf>
    <xf numFmtId="0" fontId="1" fillId="3" borderId="9" xfId="26" applyFont="1" applyFill="1" applyBorder="1" applyAlignment="1">
      <alignment horizontal="center"/>
      <protection/>
    </xf>
    <xf numFmtId="0" fontId="1" fillId="3" borderId="4" xfId="26" applyFont="1" applyFill="1" applyBorder="1" applyAlignment="1">
      <alignment horizontal="center"/>
      <protection/>
    </xf>
    <xf numFmtId="0" fontId="1" fillId="3" borderId="5" xfId="26" applyFont="1" applyFill="1" applyBorder="1" applyAlignment="1">
      <alignment horizontal="center"/>
      <protection/>
    </xf>
    <xf numFmtId="3" fontId="1" fillId="3" borderId="12" xfId="26" applyNumberFormat="1" applyFont="1" applyFill="1" applyBorder="1" applyAlignment="1">
      <alignment horizontal="center"/>
      <protection/>
    </xf>
    <xf numFmtId="3" fontId="1" fillId="3" borderId="0" xfId="26" applyNumberFormat="1" applyFont="1" applyFill="1" applyBorder="1" applyAlignment="1">
      <alignment horizontal="center"/>
      <protection/>
    </xf>
    <xf numFmtId="3" fontId="1" fillId="3" borderId="13" xfId="26" applyNumberFormat="1" applyFont="1" applyFill="1" applyBorder="1" applyAlignment="1">
      <alignment horizontal="center"/>
      <protection/>
    </xf>
    <xf numFmtId="0" fontId="2" fillId="3" borderId="48" xfId="26" applyFont="1" applyFill="1" applyBorder="1" applyAlignment="1">
      <alignment horizontal="center" vertical="center"/>
      <protection/>
    </xf>
    <xf numFmtId="0" fontId="2" fillId="3" borderId="41" xfId="26" applyFont="1" applyFill="1" applyBorder="1" applyAlignment="1">
      <alignment horizontal="center" vertical="center"/>
      <protection/>
    </xf>
    <xf numFmtId="0" fontId="2" fillId="3" borderId="30" xfId="26" applyFont="1" applyFill="1" applyBorder="1" applyAlignment="1">
      <alignment horizontal="center" vertical="center"/>
      <protection/>
    </xf>
    <xf numFmtId="0" fontId="2" fillId="3" borderId="49" xfId="26" applyFont="1" applyFill="1" applyBorder="1" applyAlignment="1">
      <alignment horizontal="center" vertical="center"/>
      <protection/>
    </xf>
    <xf numFmtId="0" fontId="2" fillId="3" borderId="40" xfId="26" applyFont="1" applyFill="1" applyBorder="1" applyAlignment="1">
      <alignment horizontal="center" vertical="center"/>
      <protection/>
    </xf>
    <xf numFmtId="0" fontId="2" fillId="3" borderId="50" xfId="26" applyFont="1" applyFill="1" applyBorder="1" applyAlignment="1">
      <alignment horizontal="center" vertical="center"/>
      <protection/>
    </xf>
    <xf numFmtId="0" fontId="2" fillId="3" borderId="48" xfId="26" applyFont="1" applyFill="1" applyBorder="1" applyAlignment="1">
      <alignment horizontal="center"/>
      <protection/>
    </xf>
    <xf numFmtId="0" fontId="2" fillId="3" borderId="41" xfId="26" applyFont="1" applyFill="1" applyBorder="1" applyAlignment="1">
      <alignment horizontal="center"/>
      <protection/>
    </xf>
    <xf numFmtId="0" fontId="2" fillId="3" borderId="30" xfId="26" applyFont="1" applyFill="1" applyBorder="1" applyAlignment="1">
      <alignment horizontal="center"/>
      <protection/>
    </xf>
    <xf numFmtId="170" fontId="2" fillId="3" borderId="48" xfId="26" applyNumberFormat="1" applyFont="1" applyFill="1" applyBorder="1" applyAlignment="1">
      <alignment horizontal="center"/>
      <protection/>
    </xf>
    <xf numFmtId="0" fontId="2" fillId="3" borderId="49" xfId="26" applyFont="1" applyFill="1" applyBorder="1" applyAlignment="1">
      <alignment horizontal="center"/>
      <protection/>
    </xf>
    <xf numFmtId="0" fontId="0" fillId="0" borderId="40" xfId="0" applyBorder="1"/>
    <xf numFmtId="0" fontId="0" fillId="0" borderId="50" xfId="0" applyBorder="1"/>
    <xf numFmtId="170" fontId="2" fillId="3" borderId="41" xfId="26" applyNumberFormat="1" applyFont="1" applyFill="1" applyBorder="1" applyAlignment="1">
      <alignment horizontal="center"/>
      <protection/>
    </xf>
    <xf numFmtId="170" fontId="2" fillId="3" borderId="30" xfId="26" applyNumberFormat="1" applyFont="1" applyFill="1" applyBorder="1" applyAlignment="1">
      <alignment horizontal="center"/>
      <protection/>
    </xf>
    <xf numFmtId="170" fontId="2" fillId="3" borderId="48" xfId="26" applyNumberFormat="1" applyFont="1" applyFill="1" applyBorder="1" applyAlignment="1">
      <alignment horizontal="center" vertical="center"/>
      <protection/>
    </xf>
    <xf numFmtId="3" fontId="2" fillId="2" borderId="36" xfId="26" applyNumberFormat="1" applyFont="1" applyFill="1" applyBorder="1" applyAlignment="1">
      <alignment horizontal="center" vertical="center"/>
      <protection/>
    </xf>
    <xf numFmtId="3" fontId="2" fillId="2" borderId="37" xfId="26" applyNumberFormat="1" applyFont="1" applyFill="1" applyBorder="1" applyAlignment="1">
      <alignment horizontal="center" vertical="center"/>
      <protection/>
    </xf>
    <xf numFmtId="0" fontId="2" fillId="3" borderId="51" xfId="26" applyFont="1" applyFill="1" applyBorder="1" applyAlignment="1">
      <alignment horizontal="center"/>
      <protection/>
    </xf>
    <xf numFmtId="0" fontId="2" fillId="3" borderId="40" xfId="26" applyFont="1" applyFill="1" applyBorder="1" applyAlignment="1">
      <alignment horizontal="center"/>
      <protection/>
    </xf>
    <xf numFmtId="0" fontId="2" fillId="3" borderId="50" xfId="26" applyFont="1" applyFill="1" applyBorder="1" applyAlignment="1">
      <alignment horizontal="center"/>
      <protection/>
    </xf>
    <xf numFmtId="0" fontId="2" fillId="3" borderId="48" xfId="30" applyFont="1" applyFill="1" applyBorder="1" applyAlignment="1">
      <alignment horizontal="center"/>
      <protection/>
    </xf>
    <xf numFmtId="0" fontId="2" fillId="3" borderId="41" xfId="30" applyFont="1" applyFill="1" applyBorder="1" applyAlignment="1">
      <alignment horizontal="center"/>
      <protection/>
    </xf>
    <xf numFmtId="0" fontId="2" fillId="3" borderId="30" xfId="30" applyFont="1" applyFill="1" applyBorder="1" applyAlignment="1">
      <alignment horizontal="center"/>
      <protection/>
    </xf>
    <xf numFmtId="165" fontId="2" fillId="3" borderId="48" xfId="30" applyNumberFormat="1" applyFont="1" applyFill="1" applyBorder="1" applyAlignment="1">
      <alignment horizontal="center"/>
      <protection/>
    </xf>
    <xf numFmtId="165" fontId="2" fillId="3" borderId="41" xfId="30" applyNumberFormat="1" applyFont="1" applyFill="1" applyBorder="1" applyAlignment="1">
      <alignment horizontal="center"/>
      <protection/>
    </xf>
    <xf numFmtId="165" fontId="2" fillId="3" borderId="30" xfId="30" applyNumberFormat="1" applyFont="1" applyFill="1" applyBorder="1" applyAlignment="1">
      <alignment horizontal="center"/>
      <protection/>
    </xf>
    <xf numFmtId="0" fontId="2" fillId="3" borderId="49" xfId="30" applyFont="1" applyFill="1" applyBorder="1" applyAlignment="1">
      <alignment horizontal="center"/>
      <protection/>
    </xf>
    <xf numFmtId="0" fontId="2" fillId="3" borderId="40" xfId="30" applyFont="1" applyFill="1" applyBorder="1" applyAlignment="1">
      <alignment horizontal="center"/>
      <protection/>
    </xf>
    <xf numFmtId="0" fontId="2" fillId="3" borderId="50" xfId="30" applyFont="1" applyFill="1" applyBorder="1" applyAlignment="1">
      <alignment horizontal="center"/>
      <protection/>
    </xf>
    <xf numFmtId="0" fontId="2" fillId="2" borderId="0" xfId="28" applyFont="1" applyFill="1" applyBorder="1" applyAlignment="1">
      <alignment horizontal="left" vertical="top" wrapText="1"/>
      <protection/>
    </xf>
    <xf numFmtId="0" fontId="2" fillId="3" borderId="49" xfId="28" applyFont="1" applyFill="1" applyBorder="1" applyAlignment="1">
      <alignment horizontal="center"/>
      <protection/>
    </xf>
    <xf numFmtId="0" fontId="2" fillId="3" borderId="40" xfId="28" applyFont="1" applyFill="1" applyBorder="1" applyAlignment="1">
      <alignment horizontal="center"/>
      <protection/>
    </xf>
    <xf numFmtId="0" fontId="2" fillId="3" borderId="50" xfId="28" applyFont="1" applyFill="1" applyBorder="1" applyAlignment="1">
      <alignment horizontal="center"/>
      <protection/>
    </xf>
    <xf numFmtId="168" fontId="63" fillId="3" borderId="48" xfId="28" applyNumberFormat="1" applyFont="1" applyFill="1" applyBorder="1" applyAlignment="1">
      <alignment horizontal="center" vertical="center"/>
      <protection/>
    </xf>
    <xf numFmtId="168" fontId="63" fillId="3" borderId="41" xfId="28" applyNumberFormat="1" applyFont="1" applyFill="1" applyBorder="1" applyAlignment="1">
      <alignment horizontal="center" vertical="center"/>
      <protection/>
    </xf>
    <xf numFmtId="168" fontId="63" fillId="3" borderId="30" xfId="28" applyNumberFormat="1" applyFont="1" applyFill="1" applyBorder="1" applyAlignment="1">
      <alignment horizontal="center" vertical="center"/>
      <protection/>
    </xf>
    <xf numFmtId="0" fontId="1" fillId="2" borderId="0" xfId="0" applyFont="1" applyFill="1" applyAlignment="1">
      <alignment horizontal="left"/>
    </xf>
    <xf numFmtId="3" fontId="2" fillId="3" borderId="48" xfId="28" applyNumberFormat="1" applyFont="1" applyFill="1" applyBorder="1" applyAlignment="1">
      <alignment horizontal="center"/>
      <protection/>
    </xf>
    <xf numFmtId="0" fontId="2" fillId="3" borderId="41" xfId="28" applyFont="1" applyFill="1" applyBorder="1" applyAlignment="1">
      <alignment horizontal="center"/>
      <protection/>
    </xf>
    <xf numFmtId="0" fontId="2" fillId="3" borderId="30" xfId="28" applyFont="1" applyFill="1" applyBorder="1" applyAlignment="1">
      <alignment horizontal="center"/>
      <protection/>
    </xf>
    <xf numFmtId="170" fontId="2" fillId="3" borderId="48" xfId="28" applyNumberFormat="1" applyFont="1" applyFill="1" applyBorder="1" applyAlignment="1">
      <alignment horizontal="center"/>
      <protection/>
    </xf>
    <xf numFmtId="170" fontId="2" fillId="3" borderId="41" xfId="28" applyNumberFormat="1" applyFont="1" applyFill="1" applyBorder="1" applyAlignment="1">
      <alignment horizontal="center"/>
      <protection/>
    </xf>
    <xf numFmtId="3" fontId="2" fillId="3" borderId="41" xfId="28" applyNumberFormat="1" applyFont="1" applyFill="1" applyBorder="1" applyAlignment="1">
      <alignment horizontal="center"/>
      <protection/>
    </xf>
    <xf numFmtId="3" fontId="2" fillId="3" borderId="30" xfId="28" applyNumberFormat="1" applyFont="1" applyFill="1" applyBorder="1" applyAlignment="1">
      <alignment horizontal="center"/>
      <protection/>
    </xf>
    <xf numFmtId="0" fontId="5" fillId="2" borderId="0" xfId="0" applyFont="1" applyFill="1" applyAlignment="1">
      <alignment wrapText="1"/>
    </xf>
    <xf numFmtId="0" fontId="5" fillId="2" borderId="0" xfId="0" applyFont="1" applyFill="1" applyAlignment="1">
      <alignment horizontal="left" vertical="top" wrapText="1"/>
    </xf>
    <xf numFmtId="0" fontId="5" fillId="2" borderId="0" xfId="0" applyFont="1" applyFill="1" applyAlignment="1">
      <alignment horizontal="center" vertical="top" wrapText="1"/>
    </xf>
    <xf numFmtId="0" fontId="5" fillId="2" borderId="22" xfId="0" applyFont="1" applyFill="1" applyBorder="1" applyAlignment="1">
      <alignment horizontal="left" vertical="top" wrapText="1"/>
    </xf>
    <xf numFmtId="0" fontId="5" fillId="2" borderId="0" xfId="0" applyFont="1" applyFill="1" applyAlignment="1">
      <alignment vertical="top" wrapText="1"/>
    </xf>
    <xf numFmtId="0" fontId="5" fillId="2" borderId="0" xfId="0" applyFont="1" applyFill="1" applyAlignment="1">
      <alignment horizontal="justify" vertical="top" wrapText="1"/>
    </xf>
    <xf numFmtId="0" fontId="5" fillId="2" borderId="0" xfId="0" applyFont="1" applyFill="1" applyAlignment="1">
      <alignment horizontal="left" wrapText="1"/>
    </xf>
    <xf numFmtId="0" fontId="3" fillId="2" borderId="0" xfId="0" applyFont="1" applyFill="1" applyAlignment="1">
      <alignment wrapText="1"/>
    </xf>
    <xf numFmtId="0" fontId="5" fillId="2" borderId="0" xfId="0" applyFont="1" applyFill="1" applyAlignment="1">
      <alignment horizontal="right" vertical="top" wrapText="1"/>
    </xf>
    <xf numFmtId="0" fontId="4" fillId="3" borderId="0" xfId="0" applyFont="1" applyFill="1" applyAlignment="1">
      <alignment horizontal="left" vertical="top" wrapText="1"/>
    </xf>
    <xf numFmtId="0" fontId="3" fillId="2" borderId="0" xfId="0" applyFont="1" applyFill="1" applyAlignment="1">
      <alignment horizontal="left" wrapText="1"/>
    </xf>
    <xf numFmtId="0" fontId="5" fillId="3" borderId="0" xfId="0" applyFont="1" applyFill="1" applyAlignment="1">
      <alignment horizontal="left" wrapText="1"/>
    </xf>
    <xf numFmtId="0" fontId="3" fillId="2" borderId="0" xfId="0" applyFont="1" applyFill="1" applyAlignment="1">
      <alignment horizontal="left" vertical="top" wrapText="1"/>
    </xf>
    <xf numFmtId="0" fontId="5" fillId="3" borderId="0" xfId="0" applyFont="1" applyFill="1" applyAlignment="1">
      <alignment horizontal="left" vertical="top" wrapText="1"/>
    </xf>
    <xf numFmtId="0" fontId="5" fillId="3" borderId="0" xfId="0" applyFont="1" applyFill="1" applyBorder="1" applyAlignment="1">
      <alignment horizontal="left" vertical="top" wrapText="1"/>
    </xf>
    <xf numFmtId="3" fontId="26" fillId="3" borderId="48" xfId="27" applyNumberFormat="1" applyFont="1" applyFill="1" applyBorder="1" applyAlignment="1">
      <alignment horizontal="center" vertical="center"/>
      <protection/>
    </xf>
    <xf numFmtId="3" fontId="26" fillId="3" borderId="41" xfId="27" applyNumberFormat="1" applyFont="1" applyFill="1" applyBorder="1" applyAlignment="1">
      <alignment horizontal="center" vertical="center"/>
      <protection/>
    </xf>
    <xf numFmtId="3" fontId="26" fillId="3" borderId="30" xfId="27" applyNumberFormat="1" applyFont="1" applyFill="1" applyBorder="1" applyAlignment="1">
      <alignment horizontal="center" vertical="center"/>
      <protection/>
    </xf>
    <xf numFmtId="0" fontId="2" fillId="3" borderId="49" xfId="27" applyFont="1" applyFill="1" applyBorder="1" applyAlignment="1">
      <alignment horizontal="center" vertical="center"/>
      <protection/>
    </xf>
    <xf numFmtId="0" fontId="2" fillId="3" borderId="40" xfId="27" applyFont="1" applyFill="1" applyBorder="1" applyAlignment="1">
      <alignment horizontal="center" vertical="center"/>
      <protection/>
    </xf>
    <xf numFmtId="0" fontId="2" fillId="3" borderId="50" xfId="27" applyFont="1" applyFill="1" applyBorder="1" applyAlignment="1">
      <alignment horizontal="center" vertical="center"/>
      <protection/>
    </xf>
    <xf numFmtId="173" fontId="2" fillId="3" borderId="49" xfId="27" applyNumberFormat="1" applyFont="1" applyFill="1" applyBorder="1" applyAlignment="1">
      <alignment horizontal="center" vertical="center"/>
      <protection/>
    </xf>
    <xf numFmtId="173" fontId="2" fillId="3" borderId="40" xfId="27" applyNumberFormat="1" applyFont="1" applyFill="1" applyBorder="1" applyAlignment="1">
      <alignment horizontal="center" vertical="center"/>
      <protection/>
    </xf>
    <xf numFmtId="173" fontId="2" fillId="3" borderId="50" xfId="27" applyNumberFormat="1" applyFont="1" applyFill="1" applyBorder="1" applyAlignment="1">
      <alignment horizontal="center" vertical="center"/>
      <protection/>
    </xf>
    <xf numFmtId="0" fontId="2" fillId="3" borderId="48" xfId="27" applyFont="1" applyFill="1" applyBorder="1" applyAlignment="1">
      <alignment horizontal="center" vertical="center"/>
      <protection/>
    </xf>
    <xf numFmtId="0" fontId="2" fillId="3" borderId="41" xfId="27" applyFont="1" applyFill="1" applyBorder="1" applyAlignment="1">
      <alignment horizontal="center" vertical="center"/>
      <protection/>
    </xf>
    <xf numFmtId="0" fontId="2" fillId="3" borderId="30" xfId="27" applyFont="1" applyFill="1" applyBorder="1" applyAlignment="1">
      <alignment horizontal="center" vertical="center"/>
      <protection/>
    </xf>
    <xf numFmtId="0" fontId="23" fillId="2" borderId="0" xfId="27" applyFont="1" applyFill="1" applyBorder="1" applyAlignment="1">
      <alignment horizontal="left" vertical="center" wrapText="1"/>
      <protection/>
    </xf>
    <xf numFmtId="0" fontId="2" fillId="3" borderId="49" xfId="27" applyFont="1" applyFill="1" applyBorder="1" applyAlignment="1">
      <alignment horizontal="center" vertical="center"/>
      <protection/>
    </xf>
    <xf numFmtId="0" fontId="2" fillId="3" borderId="40" xfId="27" applyFont="1" applyFill="1" applyBorder="1" applyAlignment="1">
      <alignment horizontal="center" vertical="center"/>
      <protection/>
    </xf>
    <xf numFmtId="0" fontId="2" fillId="3" borderId="50" xfId="27" applyFont="1" applyFill="1" applyBorder="1" applyAlignment="1">
      <alignment horizontal="center" vertical="center"/>
      <protection/>
    </xf>
    <xf numFmtId="0" fontId="26" fillId="3" borderId="48" xfId="27" applyFont="1" applyFill="1" applyBorder="1" applyAlignment="1">
      <alignment horizontal="center" vertical="center"/>
      <protection/>
    </xf>
    <xf numFmtId="0" fontId="26" fillId="3" borderId="41" xfId="27" applyFont="1" applyFill="1" applyBorder="1" applyAlignment="1">
      <alignment horizontal="center" vertical="center"/>
      <protection/>
    </xf>
    <xf numFmtId="0" fontId="26" fillId="3" borderId="30" xfId="27" applyFont="1" applyFill="1" applyBorder="1" applyAlignment="1">
      <alignment horizontal="center" vertical="center"/>
      <protection/>
    </xf>
    <xf numFmtId="0" fontId="53" fillId="3" borderId="48" xfId="0" applyFont="1" applyFill="1" applyBorder="1" applyAlignment="1">
      <alignment horizontal="center"/>
    </xf>
    <xf numFmtId="0" fontId="53" fillId="3" borderId="41" xfId="0" applyFont="1" applyFill="1" applyBorder="1" applyAlignment="1">
      <alignment horizontal="center"/>
    </xf>
    <xf numFmtId="0" fontId="53" fillId="3" borderId="30" xfId="0" applyFont="1" applyFill="1" applyBorder="1" applyAlignment="1">
      <alignment horizontal="center"/>
    </xf>
    <xf numFmtId="0" fontId="0" fillId="2" borderId="0" xfId="0" applyFont="1" applyFill="1" applyAlignment="1">
      <alignment horizontal="left" vertical="top" wrapText="1"/>
    </xf>
    <xf numFmtId="0" fontId="54" fillId="3" borderId="0" xfId="0" applyFont="1" applyFill="1" applyAlignment="1">
      <alignment horizontal="left" vertical="top" wrapText="1"/>
    </xf>
    <xf numFmtId="0" fontId="2" fillId="3" borderId="49" xfId="29" applyFont="1" applyFill="1" applyBorder="1" applyAlignment="1">
      <alignment horizontal="center"/>
      <protection/>
    </xf>
    <xf numFmtId="0" fontId="2" fillId="3" borderId="40" xfId="29" applyFont="1" applyFill="1" applyBorder="1" applyAlignment="1">
      <alignment horizontal="center"/>
      <protection/>
    </xf>
    <xf numFmtId="0" fontId="2" fillId="3" borderId="50" xfId="29" applyFont="1" applyFill="1" applyBorder="1" applyAlignment="1">
      <alignment horizontal="center"/>
      <protection/>
    </xf>
    <xf numFmtId="0" fontId="29" fillId="2" borderId="0" xfId="0" applyFont="1" applyFill="1" applyBorder="1" applyAlignment="1">
      <alignment horizontal="left"/>
    </xf>
    <xf numFmtId="0" fontId="2" fillId="3" borderId="48" xfId="29" applyFont="1" applyFill="1" applyBorder="1" applyAlignment="1">
      <alignment horizontal="center" vertical="center"/>
      <protection/>
    </xf>
    <xf numFmtId="0" fontId="2" fillId="3" borderId="41" xfId="29" applyFont="1" applyFill="1" applyBorder="1" applyAlignment="1">
      <alignment horizontal="center" vertical="center"/>
      <protection/>
    </xf>
    <xf numFmtId="165" fontId="2" fillId="3" borderId="48" xfId="29" applyNumberFormat="1" applyFont="1" applyFill="1" applyBorder="1" applyAlignment="1">
      <alignment horizontal="center" vertical="center"/>
      <protection/>
    </xf>
    <xf numFmtId="165" fontId="2" fillId="3" borderId="41" xfId="29" applyNumberFormat="1" applyFont="1" applyFill="1" applyBorder="1" applyAlignment="1">
      <alignment horizontal="center" vertical="center"/>
      <protection/>
    </xf>
    <xf numFmtId="165" fontId="2" fillId="3" borderId="30" xfId="29" applyNumberFormat="1" applyFont="1" applyFill="1" applyBorder="1" applyAlignment="1">
      <alignment horizontal="center" vertical="center"/>
      <protection/>
    </xf>
    <xf numFmtId="0" fontId="2" fillId="3" borderId="48" xfId="29" applyFont="1" applyFill="1" applyBorder="1" applyAlignment="1">
      <alignment horizontal="center"/>
      <protection/>
    </xf>
    <xf numFmtId="0" fontId="2" fillId="3" borderId="41" xfId="29" applyFont="1" applyFill="1" applyBorder="1" applyAlignment="1">
      <alignment horizontal="center"/>
      <protection/>
    </xf>
    <xf numFmtId="0" fontId="2" fillId="3" borderId="30" xfId="29" applyFont="1" applyFill="1" applyBorder="1" applyAlignment="1">
      <alignment horizontal="center"/>
      <protection/>
    </xf>
    <xf numFmtId="0" fontId="2" fillId="3" borderId="49" xfId="32" applyFont="1" applyFill="1" applyBorder="1" applyAlignment="1">
      <alignment horizontal="center" vertical="center"/>
      <protection/>
    </xf>
    <xf numFmtId="0" fontId="2" fillId="3" borderId="40" xfId="32" applyFont="1" applyFill="1" applyBorder="1" applyAlignment="1">
      <alignment horizontal="center" vertical="center"/>
      <protection/>
    </xf>
    <xf numFmtId="0" fontId="2" fillId="3" borderId="50" xfId="32" applyFont="1" applyFill="1" applyBorder="1" applyAlignment="1">
      <alignment horizontal="center" vertical="center"/>
      <protection/>
    </xf>
    <xf numFmtId="0" fontId="2" fillId="3" borderId="48" xfId="32" applyFont="1" applyFill="1" applyBorder="1" applyAlignment="1">
      <alignment horizontal="center" vertical="center"/>
      <protection/>
    </xf>
    <xf numFmtId="0" fontId="2" fillId="3" borderId="41" xfId="32" applyFont="1" applyFill="1" applyBorder="1" applyAlignment="1">
      <alignment horizontal="center" vertical="center"/>
      <protection/>
    </xf>
    <xf numFmtId="0" fontId="2" fillId="3" borderId="30" xfId="32" applyFont="1" applyFill="1" applyBorder="1" applyAlignment="1">
      <alignment horizontal="center" vertical="center"/>
      <protection/>
    </xf>
    <xf numFmtId="166" fontId="2" fillId="3" borderId="48" xfId="32" applyNumberFormat="1" applyFont="1" applyFill="1" applyBorder="1" applyAlignment="1">
      <alignment horizontal="center"/>
      <protection/>
    </xf>
    <xf numFmtId="166" fontId="2" fillId="3" borderId="41" xfId="32" applyNumberFormat="1" applyFont="1" applyFill="1" applyBorder="1" applyAlignment="1">
      <alignment horizontal="center"/>
      <protection/>
    </xf>
    <xf numFmtId="166" fontId="2" fillId="3" borderId="30" xfId="32" applyNumberFormat="1" applyFont="1" applyFill="1" applyBorder="1" applyAlignment="1">
      <alignment horizontal="center"/>
      <protection/>
    </xf>
    <xf numFmtId="0" fontId="31" fillId="2" borderId="0" xfId="32" applyFont="1" applyFill="1" applyBorder="1" applyAlignment="1">
      <alignment horizontal="left" vertical="top" wrapText="1"/>
      <protection/>
    </xf>
    <xf numFmtId="0" fontId="29" fillId="2" borderId="0" xfId="32" applyFont="1" applyFill="1" applyBorder="1" applyAlignment="1">
      <alignment horizontal="left" vertical="top" wrapText="1"/>
      <protection/>
    </xf>
    <xf numFmtId="0" fontId="17" fillId="2" borderId="0" xfId="32" applyFont="1" applyFill="1" applyBorder="1" applyAlignment="1">
      <alignment horizontal="left" vertical="top" wrapText="1"/>
      <protection/>
    </xf>
    <xf numFmtId="0" fontId="1" fillId="2" borderId="0" xfId="32" applyFont="1" applyFill="1" applyBorder="1" applyAlignment="1">
      <alignment horizontal="left" vertical="top" wrapText="1"/>
      <protection/>
    </xf>
    <xf numFmtId="170" fontId="2" fillId="3" borderId="48" xfId="32" applyNumberFormat="1" applyFont="1" applyFill="1" applyBorder="1" applyAlignment="1">
      <alignment horizontal="center" vertical="center"/>
      <protection/>
    </xf>
    <xf numFmtId="170" fontId="2" fillId="3" borderId="41" xfId="32" applyNumberFormat="1" applyFont="1" applyFill="1" applyBorder="1" applyAlignment="1">
      <alignment horizontal="center" vertical="center"/>
      <protection/>
    </xf>
    <xf numFmtId="170" fontId="2" fillId="3" borderId="30" xfId="32" applyNumberFormat="1" applyFont="1" applyFill="1" applyBorder="1" applyAlignment="1">
      <alignment horizontal="center" vertical="center"/>
      <protection/>
    </xf>
    <xf numFmtId="0" fontId="1" fillId="3" borderId="52" xfId="32" applyFont="1" applyFill="1" applyBorder="1" applyAlignment="1">
      <alignment horizontal="center" vertical="center"/>
      <protection/>
    </xf>
    <xf numFmtId="0" fontId="1" fillId="3" borderId="53" xfId="32" applyFont="1" applyFill="1" applyBorder="1" applyAlignment="1">
      <alignment horizontal="center" vertical="center"/>
      <protection/>
    </xf>
    <xf numFmtId="0" fontId="1" fillId="3" borderId="54" xfId="32" applyFont="1" applyFill="1" applyBorder="1" applyAlignment="1">
      <alignment horizontal="center" vertical="center"/>
      <protection/>
    </xf>
    <xf numFmtId="0" fontId="1" fillId="3" borderId="55" xfId="32" applyFont="1" applyFill="1" applyBorder="1" applyAlignment="1">
      <alignment horizontal="center" vertical="center"/>
      <protection/>
    </xf>
    <xf numFmtId="0" fontId="2" fillId="3" borderId="49" xfId="32" applyFont="1" applyFill="1" applyBorder="1" applyAlignment="1">
      <alignment horizontal="center"/>
      <protection/>
    </xf>
    <xf numFmtId="0" fontId="2" fillId="3" borderId="40" xfId="32" applyFont="1" applyFill="1" applyBorder="1" applyAlignment="1">
      <alignment horizontal="center"/>
      <protection/>
    </xf>
    <xf numFmtId="0" fontId="2" fillId="3" borderId="50" xfId="32" applyFont="1" applyFill="1" applyBorder="1" applyAlignment="1">
      <alignment horizontal="center"/>
      <protection/>
    </xf>
    <xf numFmtId="165" fontId="2" fillId="3" borderId="48" xfId="32" applyNumberFormat="1" applyFont="1" applyFill="1" applyBorder="1" applyAlignment="1">
      <alignment horizontal="center" vertical="center"/>
      <protection/>
    </xf>
    <xf numFmtId="165" fontId="2" fillId="3" borderId="41" xfId="32" applyNumberFormat="1" applyFont="1" applyFill="1" applyBorder="1" applyAlignment="1">
      <alignment horizontal="center" vertical="center"/>
      <protection/>
    </xf>
    <xf numFmtId="165" fontId="2" fillId="3" borderId="30" xfId="32" applyNumberFormat="1" applyFont="1" applyFill="1" applyBorder="1" applyAlignment="1">
      <alignment horizontal="center" vertical="center"/>
      <protection/>
    </xf>
    <xf numFmtId="0" fontId="1" fillId="2" borderId="0" xfId="33" applyFont="1" applyFill="1" applyBorder="1" applyAlignment="1">
      <alignment horizontal="left" vertical="top" wrapText="1"/>
      <protection/>
    </xf>
    <xf numFmtId="0" fontId="1" fillId="3" borderId="48" xfId="33" applyFont="1" applyFill="1" applyBorder="1" applyAlignment="1">
      <alignment horizontal="center" vertical="center"/>
      <protection/>
    </xf>
    <xf numFmtId="0" fontId="1" fillId="3" borderId="41" xfId="33" applyFont="1" applyFill="1" applyBorder="1" applyAlignment="1">
      <alignment horizontal="center" vertical="center"/>
      <protection/>
    </xf>
    <xf numFmtId="0" fontId="1" fillId="3" borderId="30" xfId="33" applyFont="1" applyFill="1" applyBorder="1" applyAlignment="1">
      <alignment horizontal="center" vertical="center"/>
      <protection/>
    </xf>
    <xf numFmtId="0" fontId="29" fillId="2" borderId="0" xfId="33" applyFont="1" applyFill="1" applyBorder="1" applyAlignment="1">
      <alignment horizontal="left" vertical="top" wrapText="1"/>
      <protection/>
    </xf>
    <xf numFmtId="0" fontId="1" fillId="3" borderId="18" xfId="33" applyFont="1" applyFill="1" applyBorder="1" applyAlignment="1">
      <alignment horizontal="center" vertical="center"/>
      <protection/>
    </xf>
    <xf numFmtId="0" fontId="1" fillId="3" borderId="28" xfId="33" applyFont="1" applyFill="1" applyBorder="1" applyAlignment="1">
      <alignment horizontal="center" vertical="center"/>
      <protection/>
    </xf>
    <xf numFmtId="0" fontId="1" fillId="3" borderId="24" xfId="33" applyFont="1" applyFill="1" applyBorder="1" applyAlignment="1">
      <alignment horizontal="center" vertical="center"/>
      <protection/>
    </xf>
    <xf numFmtId="0" fontId="1" fillId="3" borderId="49" xfId="33" applyFont="1" applyFill="1" applyBorder="1" applyAlignment="1">
      <alignment horizontal="center"/>
      <protection/>
    </xf>
    <xf numFmtId="0" fontId="1" fillId="3" borderId="40" xfId="33" applyFont="1" applyFill="1" applyBorder="1" applyAlignment="1">
      <alignment horizontal="center"/>
      <protection/>
    </xf>
    <xf numFmtId="0" fontId="1" fillId="3" borderId="50" xfId="33" applyFont="1" applyFill="1" applyBorder="1" applyAlignment="1">
      <alignment horizontal="center"/>
      <protection/>
    </xf>
    <xf numFmtId="0" fontId="26" fillId="3" borderId="48" xfId="35" applyFont="1" applyFill="1" applyBorder="1" applyAlignment="1">
      <alignment horizontal="center" vertical="center"/>
      <protection/>
    </xf>
    <xf numFmtId="0" fontId="26" fillId="3" borderId="41" xfId="35" applyFont="1" applyFill="1" applyBorder="1" applyAlignment="1">
      <alignment horizontal="center" vertical="center"/>
      <protection/>
    </xf>
    <xf numFmtId="0" fontId="26" fillId="3" borderId="30" xfId="35" applyFont="1" applyFill="1" applyBorder="1" applyAlignment="1">
      <alignment horizontal="center" vertical="center"/>
      <protection/>
    </xf>
    <xf numFmtId="0" fontId="2" fillId="3" borderId="48" xfId="35" applyFont="1" applyFill="1" applyBorder="1" applyAlignment="1">
      <alignment horizontal="center" vertical="center"/>
      <protection/>
    </xf>
    <xf numFmtId="0" fontId="2" fillId="3" borderId="41" xfId="35" applyFont="1" applyFill="1" applyBorder="1" applyAlignment="1">
      <alignment horizontal="center" vertical="center"/>
      <protection/>
    </xf>
    <xf numFmtId="0" fontId="2" fillId="3" borderId="30" xfId="35" applyFont="1" applyFill="1" applyBorder="1" applyAlignment="1">
      <alignment horizontal="center" vertical="center"/>
      <protection/>
    </xf>
    <xf numFmtId="171" fontId="2" fillId="3" borderId="48" xfId="35" applyNumberFormat="1" applyFont="1" applyFill="1" applyBorder="1" applyAlignment="1">
      <alignment horizontal="center" vertical="center"/>
      <protection/>
    </xf>
    <xf numFmtId="171" fontId="2" fillId="3" borderId="41" xfId="35" applyNumberFormat="1" applyFont="1" applyFill="1" applyBorder="1" applyAlignment="1">
      <alignment horizontal="center" vertical="center"/>
      <protection/>
    </xf>
    <xf numFmtId="171" fontId="2" fillId="3" borderId="30" xfId="35" applyNumberFormat="1" applyFont="1" applyFill="1" applyBorder="1" applyAlignment="1">
      <alignment horizontal="center" vertical="center"/>
      <protection/>
    </xf>
    <xf numFmtId="0" fontId="2" fillId="3" borderId="49" xfId="35" applyFont="1" applyFill="1" applyBorder="1" applyAlignment="1">
      <alignment horizontal="center" vertical="center"/>
      <protection/>
    </xf>
    <xf numFmtId="0" fontId="2" fillId="3" borderId="40" xfId="35" applyFont="1" applyFill="1" applyBorder="1" applyAlignment="1">
      <alignment horizontal="center" vertical="center"/>
      <protection/>
    </xf>
    <xf numFmtId="0" fontId="2" fillId="3" borderId="50" xfId="35" applyFont="1" applyFill="1" applyBorder="1" applyAlignment="1">
      <alignment horizontal="center" vertical="center"/>
      <protection/>
    </xf>
    <xf numFmtId="0" fontId="2" fillId="3" borderId="18" xfId="35" applyFont="1" applyFill="1" applyBorder="1" applyAlignment="1">
      <alignment horizontal="center" vertical="center"/>
      <protection/>
    </xf>
    <xf numFmtId="0" fontId="2" fillId="3" borderId="28" xfId="35" applyFont="1" applyFill="1" applyBorder="1" applyAlignment="1">
      <alignment horizontal="center" vertical="center"/>
      <protection/>
    </xf>
    <xf numFmtId="0" fontId="2" fillId="3" borderId="24" xfId="35" applyFont="1" applyFill="1" applyBorder="1" applyAlignment="1">
      <alignment horizontal="center" vertical="center"/>
      <protection/>
    </xf>
    <xf numFmtId="0" fontId="2" fillId="3" borderId="49" xfId="35" applyFont="1" applyFill="1" applyBorder="1" applyAlignment="1">
      <alignment horizontal="center"/>
      <protection/>
    </xf>
    <xf numFmtId="0" fontId="2" fillId="3" borderId="40" xfId="35" applyFont="1" applyFill="1" applyBorder="1" applyAlignment="1">
      <alignment horizontal="center"/>
      <protection/>
    </xf>
    <xf numFmtId="0" fontId="2" fillId="3" borderId="50" xfId="35" applyFont="1" applyFill="1" applyBorder="1" applyAlignment="1">
      <alignment horizontal="center"/>
      <protection/>
    </xf>
    <xf numFmtId="3" fontId="26" fillId="3" borderId="48" xfId="35" applyNumberFormat="1" applyFont="1" applyFill="1" applyBorder="1" applyAlignment="1">
      <alignment horizontal="center" vertical="center"/>
      <protection/>
    </xf>
    <xf numFmtId="3" fontId="26" fillId="3" borderId="41" xfId="35" applyNumberFormat="1" applyFont="1" applyFill="1" applyBorder="1" applyAlignment="1">
      <alignment horizontal="center" vertical="center"/>
      <protection/>
    </xf>
    <xf numFmtId="3" fontId="26" fillId="3" borderId="30" xfId="35" applyNumberFormat="1" applyFont="1" applyFill="1" applyBorder="1" applyAlignment="1">
      <alignment horizontal="center" vertical="center"/>
      <protection/>
    </xf>
    <xf numFmtId="3" fontId="2" fillId="3" borderId="48" xfId="35" applyNumberFormat="1" applyFont="1" applyFill="1" applyBorder="1" applyAlignment="1">
      <alignment horizontal="center" vertical="center"/>
      <protection/>
    </xf>
    <xf numFmtId="3" fontId="2" fillId="3" borderId="41" xfId="35" applyNumberFormat="1" applyFont="1" applyFill="1" applyBorder="1" applyAlignment="1">
      <alignment horizontal="center" vertical="center"/>
      <protection/>
    </xf>
    <xf numFmtId="3" fontId="2" fillId="3" borderId="30" xfId="35" applyNumberFormat="1" applyFont="1" applyFill="1" applyBorder="1" applyAlignment="1">
      <alignment horizontal="center" vertical="center"/>
      <protection/>
    </xf>
    <xf numFmtId="0" fontId="2" fillId="2" borderId="0" xfId="36" applyFont="1" applyFill="1" applyBorder="1" applyAlignment="1">
      <alignment horizontal="left" vertical="top" wrapText="1"/>
      <protection/>
    </xf>
    <xf numFmtId="0" fontId="26" fillId="2" borderId="0" xfId="36" applyFont="1" applyFill="1" applyBorder="1" applyAlignment="1">
      <alignment horizontal="left"/>
      <protection/>
    </xf>
    <xf numFmtId="0" fontId="2" fillId="2" borderId="0" xfId="36" applyFont="1" applyFill="1" applyBorder="1" applyAlignment="1">
      <alignment horizontal="left"/>
      <protection/>
    </xf>
    <xf numFmtId="0" fontId="2" fillId="3" borderId="48" xfId="36" applyFont="1" applyFill="1" applyBorder="1" applyAlignment="1">
      <alignment horizontal="center" vertical="center"/>
      <protection/>
    </xf>
    <xf numFmtId="0" fontId="2" fillId="3" borderId="41" xfId="36" applyFont="1" applyFill="1" applyBorder="1" applyAlignment="1">
      <alignment horizontal="center" vertical="center"/>
      <protection/>
    </xf>
    <xf numFmtId="0" fontId="2" fillId="3" borderId="30" xfId="36" applyFont="1" applyFill="1" applyBorder="1" applyAlignment="1">
      <alignment horizontal="center" vertical="center"/>
      <protection/>
    </xf>
    <xf numFmtId="0" fontId="29" fillId="2" borderId="0" xfId="36" applyFont="1" applyFill="1" applyBorder="1" applyAlignment="1">
      <alignment horizontal="left" vertical="center" wrapText="1"/>
      <protection/>
    </xf>
    <xf numFmtId="0" fontId="1" fillId="3" borderId="9" xfId="36" applyFont="1" applyFill="1" applyBorder="1" applyAlignment="1">
      <alignment horizontal="center" vertical="center"/>
      <protection/>
    </xf>
    <xf numFmtId="0" fontId="1" fillId="3" borderId="4" xfId="36" applyFont="1" applyFill="1" applyBorder="1" applyAlignment="1">
      <alignment horizontal="center" vertical="center"/>
      <protection/>
    </xf>
    <xf numFmtId="0" fontId="1" fillId="3" borderId="5" xfId="36" applyFont="1" applyFill="1" applyBorder="1" applyAlignment="1">
      <alignment horizontal="center" vertical="center"/>
      <protection/>
    </xf>
    <xf numFmtId="0" fontId="21" fillId="3" borderId="6" xfId="36" applyFont="1" applyFill="1" applyBorder="1" applyAlignment="1">
      <alignment horizontal="center" vertical="center"/>
      <protection/>
    </xf>
    <xf numFmtId="0" fontId="21" fillId="3" borderId="7" xfId="36" applyFont="1" applyFill="1" applyBorder="1" applyAlignment="1">
      <alignment horizontal="center" vertical="center"/>
      <protection/>
    </xf>
    <xf numFmtId="0" fontId="21" fillId="3" borderId="8" xfId="36" applyFont="1" applyFill="1" applyBorder="1" applyAlignment="1">
      <alignment horizontal="center" vertical="center"/>
      <protection/>
    </xf>
    <xf numFmtId="3" fontId="2" fillId="2" borderId="36" xfId="36" applyNumberFormat="1" applyFont="1" applyFill="1" applyBorder="1" applyAlignment="1">
      <alignment horizontal="center" vertical="center"/>
      <protection/>
    </xf>
    <xf numFmtId="3" fontId="2" fillId="2" borderId="37" xfId="36" applyNumberFormat="1" applyFont="1" applyFill="1" applyBorder="1" applyAlignment="1">
      <alignment horizontal="center" vertical="center"/>
      <protection/>
    </xf>
    <xf numFmtId="3" fontId="2" fillId="2" borderId="42" xfId="36" applyNumberFormat="1" applyFont="1" applyFill="1" applyBorder="1" applyAlignment="1">
      <alignment horizontal="center" vertical="center"/>
      <protection/>
    </xf>
    <xf numFmtId="3" fontId="2" fillId="2" borderId="56" xfId="36" applyNumberFormat="1" applyFont="1" applyFill="1" applyBorder="1" applyAlignment="1">
      <alignment horizontal="center" vertical="center"/>
      <protection/>
    </xf>
    <xf numFmtId="0" fontId="1" fillId="3" borderId="6" xfId="36" applyFont="1" applyFill="1" applyBorder="1" applyAlignment="1">
      <alignment horizontal="center" vertical="center"/>
      <protection/>
    </xf>
    <xf numFmtId="0" fontId="1" fillId="3" borderId="7" xfId="36" applyFont="1" applyFill="1" applyBorder="1" applyAlignment="1">
      <alignment horizontal="center" vertical="center"/>
      <protection/>
    </xf>
    <xf numFmtId="0" fontId="1" fillId="3" borderId="8" xfId="36" applyFont="1" applyFill="1" applyBorder="1" applyAlignment="1">
      <alignment horizontal="center" vertical="center"/>
      <protection/>
    </xf>
    <xf numFmtId="0" fontId="1" fillId="2" borderId="0" xfId="36" applyFont="1" applyFill="1" applyBorder="1" applyAlignment="1">
      <alignment horizontal="left"/>
      <protection/>
    </xf>
    <xf numFmtId="0" fontId="2" fillId="3" borderId="9" xfId="36" applyFont="1" applyFill="1" applyBorder="1" applyAlignment="1">
      <alignment horizontal="center"/>
      <protection/>
    </xf>
    <xf numFmtId="0" fontId="2" fillId="3" borderId="4" xfId="36" applyFont="1" applyFill="1" applyBorder="1" applyAlignment="1">
      <alignment horizontal="center"/>
      <protection/>
    </xf>
    <xf numFmtId="0" fontId="2" fillId="3" borderId="5" xfId="36" applyFont="1" applyFill="1" applyBorder="1" applyAlignment="1">
      <alignment horizontal="center"/>
      <protection/>
    </xf>
    <xf numFmtId="0" fontId="2" fillId="3" borderId="6" xfId="36" applyFont="1" applyFill="1" applyBorder="1" applyAlignment="1">
      <alignment horizontal="center" vertical="center"/>
      <protection/>
    </xf>
    <xf numFmtId="0" fontId="2" fillId="3" borderId="7" xfId="36" applyFont="1" applyFill="1" applyBorder="1" applyAlignment="1">
      <alignment horizontal="center" vertical="center"/>
      <protection/>
    </xf>
    <xf numFmtId="0" fontId="2" fillId="3" borderId="8" xfId="36" applyFont="1" applyFill="1" applyBorder="1" applyAlignment="1">
      <alignment horizontal="center" vertical="center"/>
      <protection/>
    </xf>
  </cellXfs>
  <cellStyles count="24">
    <cellStyle name="Normal" xfId="0"/>
    <cellStyle name="Percent" xfId="15"/>
    <cellStyle name="Currency" xfId="16"/>
    <cellStyle name="Currency [0]" xfId="17"/>
    <cellStyle name="Comma" xfId="18"/>
    <cellStyle name="Comma [0]" xfId="19"/>
    <cellStyle name="Dezimal" xfId="20"/>
    <cellStyle name="Standard_300Seite10-41-04" xfId="21"/>
    <cellStyle name="Standard_301Seite11-13-04" xfId="22"/>
    <cellStyle name="Standard_302Seite15-17-04" xfId="23"/>
    <cellStyle name="Standard_303Seite19K-Zul04" xfId="24"/>
    <cellStyle name="Standard_303Seite20-21-04" xfId="25"/>
    <cellStyle name="Standard_304Seite23-27-04" xfId="26"/>
    <cellStyle name="Standard_305Seite29-31-04" xfId="27"/>
    <cellStyle name="Standard_307Seite33-35-04" xfId="28"/>
    <cellStyle name="Standard_308Seite37-39-04" xfId="29"/>
    <cellStyle name="Standard_309Seite42-43-04" xfId="30"/>
    <cellStyle name="Standard_310Seite44-45-04" xfId="31"/>
    <cellStyle name="Standard_440Seite65-70-04" xfId="32"/>
    <cellStyle name="Standard_441Seite71-04" xfId="33"/>
    <cellStyle name="Standard_442Seite72-04" xfId="34"/>
    <cellStyle name="Standard_504Seite82-86-04" xfId="35"/>
    <cellStyle name="Standard_ERBANF05" xfId="36"/>
    <cellStyle name="Standard 2" xfId="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tabSelected="1" zoomScale="75" zoomScaleNormal="75" workbookViewId="0" topLeftCell="A1">
      <selection activeCell="B1" sqref="B1:C1"/>
    </sheetView>
  </sheetViews>
  <sheetFormatPr defaultColWidth="11.421875" defaultRowHeight="12.75"/>
  <cols>
    <col min="1" max="1" width="2.7109375" style="850" customWidth="1"/>
    <col min="2" max="2" width="50.7109375" style="850" customWidth="1"/>
    <col min="3" max="3" width="8.140625" style="852" customWidth="1"/>
    <col min="4" max="16384" width="11.421875" style="850" customWidth="1"/>
  </cols>
  <sheetData>
    <row r="1" spans="2:3" ht="18" customHeight="1">
      <c r="B1" s="864" t="s">
        <v>382</v>
      </c>
      <c r="C1" s="864"/>
    </row>
    <row r="4" spans="1:2" ht="12.75">
      <c r="A4" s="851" t="s">
        <v>378</v>
      </c>
      <c r="B4" s="853" t="s">
        <v>384</v>
      </c>
    </row>
    <row r="6" spans="1:2" ht="12.75">
      <c r="A6" s="851"/>
      <c r="B6" s="863" t="s">
        <v>383</v>
      </c>
    </row>
    <row r="8" spans="2:3" ht="12.75">
      <c r="B8" s="850" t="s">
        <v>254</v>
      </c>
      <c r="C8" s="862" t="s">
        <v>392</v>
      </c>
    </row>
    <row r="10" spans="2:3" ht="12.75">
      <c r="B10" s="854" t="s">
        <v>87</v>
      </c>
      <c r="C10" s="852">
        <v>8</v>
      </c>
    </row>
    <row r="11" spans="2:3" ht="12.75">
      <c r="B11" s="854" t="s">
        <v>104</v>
      </c>
      <c r="C11" s="852">
        <v>12</v>
      </c>
    </row>
    <row r="12" spans="2:3" ht="12.75">
      <c r="B12" s="854" t="s">
        <v>107</v>
      </c>
      <c r="C12" s="852">
        <v>17</v>
      </c>
    </row>
    <row r="13" spans="2:3" ht="12.75">
      <c r="B13" s="854" t="s">
        <v>397</v>
      </c>
      <c r="C13" s="852">
        <v>22</v>
      </c>
    </row>
    <row r="14" spans="2:3" ht="12.75">
      <c r="B14" s="854" t="s">
        <v>108</v>
      </c>
      <c r="C14" s="852">
        <v>26</v>
      </c>
    </row>
    <row r="15" spans="2:3" ht="27.6">
      <c r="B15" s="855" t="s">
        <v>396</v>
      </c>
      <c r="C15" s="852">
        <v>30</v>
      </c>
    </row>
    <row r="17" ht="12.75">
      <c r="B17" s="850" t="s">
        <v>330</v>
      </c>
    </row>
    <row r="19" spans="2:3" ht="12.75">
      <c r="B19" s="854" t="s">
        <v>122</v>
      </c>
      <c r="C19" s="852">
        <v>36</v>
      </c>
    </row>
    <row r="20" spans="2:3" ht="12.75">
      <c r="B20" s="854" t="s">
        <v>126</v>
      </c>
      <c r="C20" s="852">
        <v>40</v>
      </c>
    </row>
    <row r="22" spans="2:3" ht="12.75">
      <c r="B22" s="850" t="s">
        <v>385</v>
      </c>
      <c r="C22" s="852">
        <v>46</v>
      </c>
    </row>
    <row r="24" ht="12.75">
      <c r="B24" s="856" t="s">
        <v>361</v>
      </c>
    </row>
    <row r="25" spans="2:3" ht="16.2" customHeight="1">
      <c r="B25" s="854" t="s">
        <v>135</v>
      </c>
      <c r="C25" s="852">
        <v>50</v>
      </c>
    </row>
    <row r="28" spans="1:2" ht="12.75">
      <c r="A28" s="851" t="s">
        <v>379</v>
      </c>
      <c r="B28" s="853" t="s">
        <v>386</v>
      </c>
    </row>
    <row r="29" ht="12.75">
      <c r="B29" s="857"/>
    </row>
    <row r="30" spans="1:2" ht="12.75">
      <c r="A30" s="851"/>
      <c r="B30" s="863" t="s">
        <v>383</v>
      </c>
    </row>
    <row r="31" ht="12.75">
      <c r="B31" s="857"/>
    </row>
    <row r="32" spans="2:3" ht="12.75">
      <c r="B32" s="857" t="s">
        <v>387</v>
      </c>
      <c r="C32" s="852">
        <v>56</v>
      </c>
    </row>
    <row r="33" spans="2:3" ht="12.75">
      <c r="B33" s="855" t="s">
        <v>388</v>
      </c>
      <c r="C33" s="852">
        <v>57</v>
      </c>
    </row>
    <row r="34" spans="2:3" ht="12.75">
      <c r="B34" s="855" t="s">
        <v>389</v>
      </c>
      <c r="C34" s="852">
        <v>62</v>
      </c>
    </row>
    <row r="35" spans="1:3" ht="12.75">
      <c r="A35" s="851"/>
      <c r="B35" s="857" t="s">
        <v>168</v>
      </c>
      <c r="C35" s="852">
        <v>63</v>
      </c>
    </row>
    <row r="36" spans="2:3" ht="12.75">
      <c r="B36" s="857" t="s">
        <v>179</v>
      </c>
      <c r="C36" s="852">
        <v>64</v>
      </c>
    </row>
    <row r="37" ht="12.75">
      <c r="B37" s="857"/>
    </row>
    <row r="38" ht="12.75">
      <c r="B38" s="855"/>
    </row>
    <row r="39" spans="1:2" ht="12.75">
      <c r="A39" s="851" t="s">
        <v>380</v>
      </c>
      <c r="B39" s="858" t="s">
        <v>390</v>
      </c>
    </row>
    <row r="40" ht="12.75">
      <c r="B40" s="859"/>
    </row>
    <row r="41" spans="2:3" ht="12.75">
      <c r="B41" s="859" t="s">
        <v>184</v>
      </c>
      <c r="C41" s="852">
        <v>68</v>
      </c>
    </row>
    <row r="42" spans="2:3" ht="12.75">
      <c r="B42" s="856" t="s">
        <v>189</v>
      </c>
      <c r="C42" s="852">
        <v>70</v>
      </c>
    </row>
    <row r="43" ht="12.75">
      <c r="B43" s="860"/>
    </row>
    <row r="45" spans="1:2" ht="12.75">
      <c r="A45" s="851" t="s">
        <v>381</v>
      </c>
      <c r="B45" s="858" t="s">
        <v>391</v>
      </c>
    </row>
  </sheetData>
  <mergeCells count="1">
    <mergeCell ref="B1:C1"/>
  </mergeCells>
  <printOptions horizontalCentered="1"/>
  <pageMargins left="0.3937007874015748" right="0.3937007874015748" top="0.5905511811023623" bottom="0.5905511811023623" header="0.3937007874015748" footer="0.3937007874015748"/>
  <pageSetup horizontalDpi="600" verticalDpi="600" orientation="portrait" paperSize="9" scale="80" r:id="rId1"/>
  <headerFooter alignWithMargins="0">
    <oddHeader>&amp;C&amp;"Helvetica,Fett"&amp;12 2011</oddHeader>
    <oddFooter>&amp;C&amp;"Helvetica"&amp;10 Eidg. Steuerverwaltung  -  Administration fédérale des contributions  -  Amministrazione federale delle contribuzioni&amp;R3</oddFooter>
  </headerFooter>
</worksheet>
</file>

<file path=xl/worksheets/sheet10.xml><?xml version="1.0" encoding="utf-8"?>
<worksheet xmlns="http://schemas.openxmlformats.org/spreadsheetml/2006/main" xmlns:r="http://schemas.openxmlformats.org/officeDocument/2006/relationships">
  <dimension ref="A1:V123"/>
  <sheetViews>
    <sheetView zoomScale="72" zoomScaleNormal="72" workbookViewId="0" topLeftCell="A1"/>
  </sheetViews>
  <sheetFormatPr defaultColWidth="10.28125" defaultRowHeight="12.75"/>
  <cols>
    <col min="1" max="1" width="27.8515625" style="63" customWidth="1"/>
    <col min="2" max="3" width="7.28125" style="63" customWidth="1"/>
    <col min="4" max="4" width="8.00390625" style="63" customWidth="1"/>
    <col min="5" max="16" width="7.28125" style="63" customWidth="1"/>
    <col min="17" max="17" width="8.57421875" style="63" bestFit="1" customWidth="1"/>
    <col min="18" max="19" width="7.28125" style="63" customWidth="1"/>
    <col min="20" max="20" width="9.421875" style="63" customWidth="1"/>
    <col min="21" max="252" width="12.7109375" style="63" customWidth="1"/>
    <col min="253" max="16384" width="10.28125" style="63" customWidth="1"/>
  </cols>
  <sheetData>
    <row r="1" spans="1:20" ht="18.9" customHeight="1">
      <c r="A1" s="534" t="s">
        <v>226</v>
      </c>
      <c r="B1" s="62"/>
      <c r="C1" s="62"/>
      <c r="D1" s="62"/>
      <c r="E1" s="62"/>
      <c r="F1" s="62"/>
      <c r="G1" s="62"/>
      <c r="H1" s="62"/>
      <c r="I1" s="62"/>
      <c r="J1" s="62"/>
      <c r="K1" s="62"/>
      <c r="L1" s="62"/>
      <c r="M1" s="62"/>
      <c r="N1" s="62"/>
      <c r="O1" s="62"/>
      <c r="P1" s="62"/>
      <c r="Q1" s="62"/>
      <c r="R1" s="62"/>
      <c r="S1" s="62"/>
      <c r="T1" s="62"/>
    </row>
    <row r="2" spans="1:20" ht="18.9" customHeight="1">
      <c r="A2" s="61"/>
      <c r="B2" s="62"/>
      <c r="C2" s="62"/>
      <c r="D2" s="62"/>
      <c r="E2" s="62"/>
      <c r="F2" s="62"/>
      <c r="G2" s="62"/>
      <c r="H2" s="62"/>
      <c r="I2" s="62"/>
      <c r="J2" s="62"/>
      <c r="K2" s="62"/>
      <c r="L2" s="62"/>
      <c r="M2" s="62"/>
      <c r="N2" s="62"/>
      <c r="O2" s="62"/>
      <c r="P2" s="62"/>
      <c r="Q2" s="62"/>
      <c r="R2" s="62"/>
      <c r="S2" s="62"/>
      <c r="T2" s="62"/>
    </row>
    <row r="3" spans="1:20" ht="18.9" customHeight="1">
      <c r="A3" s="61"/>
      <c r="B3" s="62"/>
      <c r="C3" s="62"/>
      <c r="D3" s="62"/>
      <c r="E3" s="62"/>
      <c r="F3" s="62"/>
      <c r="G3" s="62"/>
      <c r="H3" s="62"/>
      <c r="I3" s="62"/>
      <c r="J3" s="62"/>
      <c r="K3" s="62"/>
      <c r="L3" s="62"/>
      <c r="M3" s="62"/>
      <c r="N3" s="62"/>
      <c r="O3" s="62"/>
      <c r="P3" s="62"/>
      <c r="Q3" s="62"/>
      <c r="R3" s="62"/>
      <c r="S3" s="62"/>
      <c r="T3" s="62"/>
    </row>
    <row r="4" spans="2:20" ht="18.9" customHeight="1">
      <c r="B4" s="62"/>
      <c r="C4" s="62"/>
      <c r="D4" s="62"/>
      <c r="E4" s="62"/>
      <c r="F4" s="62"/>
      <c r="G4" s="62"/>
      <c r="H4" s="62"/>
      <c r="I4" s="62"/>
      <c r="J4" s="62"/>
      <c r="K4" s="62"/>
      <c r="L4" s="62"/>
      <c r="M4" s="62"/>
      <c r="N4" s="62"/>
      <c r="O4" s="62"/>
      <c r="P4" s="62"/>
      <c r="Q4" s="62"/>
      <c r="R4" s="62"/>
      <c r="S4" s="62"/>
      <c r="T4" s="62"/>
    </row>
    <row r="5" spans="1:22" ht="18.9" customHeight="1">
      <c r="A5" s="64" t="str">
        <f>'Page 13'!A3</f>
        <v xml:space="preserve">Effects of social deductions </v>
      </c>
      <c r="B5" s="62"/>
      <c r="C5" s="62"/>
      <c r="D5" s="62"/>
      <c r="E5" s="62"/>
      <c r="F5" s="62"/>
      <c r="H5" s="62"/>
      <c r="I5" s="62"/>
      <c r="J5" s="62"/>
      <c r="K5" s="62"/>
      <c r="L5" s="62"/>
      <c r="M5" s="62"/>
      <c r="N5" s="62"/>
      <c r="O5" s="62"/>
      <c r="P5" s="62"/>
      <c r="Q5" s="62"/>
      <c r="R5" s="62"/>
      <c r="S5" s="62"/>
      <c r="T5" s="62"/>
      <c r="U5" s="62"/>
      <c r="V5" s="62"/>
    </row>
    <row r="6" spans="1:22" ht="18.9" customHeight="1">
      <c r="A6" s="64"/>
      <c r="B6" s="62"/>
      <c r="C6" s="62"/>
      <c r="D6" s="62"/>
      <c r="E6" s="62"/>
      <c r="F6" s="62"/>
      <c r="H6" s="62"/>
      <c r="I6" s="62"/>
      <c r="J6" s="62"/>
      <c r="K6" s="62"/>
      <c r="L6" s="62"/>
      <c r="M6" s="62"/>
      <c r="N6" s="62"/>
      <c r="O6" s="62"/>
      <c r="P6" s="62"/>
      <c r="Q6" s="62"/>
      <c r="R6" s="62"/>
      <c r="S6" s="62"/>
      <c r="T6" s="62"/>
      <c r="U6" s="62"/>
      <c r="V6" s="62"/>
    </row>
    <row r="7" spans="1:20" ht="18.9" customHeight="1">
      <c r="A7" s="64" t="str">
        <f>'Page 13'!A5</f>
        <v>Cantonal, municipal and church tax burden on gross earned income</v>
      </c>
      <c r="B7" s="62"/>
      <c r="C7" s="62"/>
      <c r="D7" s="62"/>
      <c r="E7" s="62"/>
      <c r="F7" s="62"/>
      <c r="H7" s="62"/>
      <c r="I7" s="62"/>
      <c r="J7" s="62"/>
      <c r="K7" s="62"/>
      <c r="L7" s="62"/>
      <c r="M7" s="62"/>
      <c r="N7" s="62"/>
      <c r="O7" s="62"/>
      <c r="P7" s="62"/>
      <c r="Q7" s="62"/>
      <c r="R7" s="62"/>
      <c r="S7" s="62"/>
      <c r="T7" s="62"/>
    </row>
    <row r="8" spans="2:20" ht="18.9" customHeight="1">
      <c r="B8" s="62"/>
      <c r="C8" s="62"/>
      <c r="D8" s="62"/>
      <c r="E8" s="62"/>
      <c r="F8" s="62"/>
      <c r="G8" s="62"/>
      <c r="H8" s="62"/>
      <c r="I8" s="62"/>
      <c r="J8" s="62"/>
      <c r="K8" s="62"/>
      <c r="L8" s="62"/>
      <c r="M8" s="62"/>
      <c r="N8" s="62"/>
      <c r="O8" s="62"/>
      <c r="P8" s="62"/>
      <c r="Q8" s="62"/>
      <c r="R8" s="62"/>
      <c r="S8" s="62"/>
      <c r="T8" s="62"/>
    </row>
    <row r="9" spans="1:20" ht="18.9" customHeight="1" thickBot="1">
      <c r="A9" s="65">
        <v>6</v>
      </c>
      <c r="D9" s="66"/>
      <c r="E9" s="66"/>
      <c r="F9" s="66"/>
      <c r="G9" s="66"/>
      <c r="H9" s="66"/>
      <c r="I9" s="66"/>
      <c r="J9" s="66"/>
      <c r="K9" s="66"/>
      <c r="L9" s="66"/>
      <c r="M9" s="66"/>
      <c r="N9" s="66"/>
      <c r="O9" s="66"/>
      <c r="P9" s="66"/>
      <c r="Q9" s="66"/>
      <c r="R9" s="66"/>
      <c r="S9" s="66"/>
      <c r="T9" s="66"/>
    </row>
    <row r="10" spans="1:20" ht="18.9" customHeight="1" thickBot="1">
      <c r="A10" s="64" t="str">
        <f>'Page 9'!$A$11</f>
        <v>Cantonal capitals</v>
      </c>
      <c r="B10" s="889" t="str">
        <f>'Page 9'!$B$10:$N$10</f>
        <v>Gross earned income in 1'000 SFr.</v>
      </c>
      <c r="C10" s="890"/>
      <c r="D10" s="890"/>
      <c r="E10" s="890"/>
      <c r="F10" s="890"/>
      <c r="G10" s="890"/>
      <c r="H10" s="890"/>
      <c r="I10" s="890"/>
      <c r="J10" s="890"/>
      <c r="K10" s="890"/>
      <c r="L10" s="890"/>
      <c r="M10" s="890"/>
      <c r="N10" s="890"/>
      <c r="O10" s="890"/>
      <c r="P10" s="890"/>
      <c r="Q10" s="890"/>
      <c r="R10" s="890"/>
      <c r="S10" s="890"/>
      <c r="T10" s="891"/>
    </row>
    <row r="11" spans="1:20" ht="18.9" customHeight="1">
      <c r="A11" s="64" t="str">
        <f>'Pages 10-11'!$A$7</f>
        <v>Confederation</v>
      </c>
      <c r="B11" s="75" t="s">
        <v>43</v>
      </c>
      <c r="C11" s="75" t="s">
        <v>44</v>
      </c>
      <c r="D11" s="75" t="s">
        <v>26</v>
      </c>
      <c r="E11" s="75" t="s">
        <v>27</v>
      </c>
      <c r="F11" s="75" t="s">
        <v>28</v>
      </c>
      <c r="G11" s="75" t="s">
        <v>29</v>
      </c>
      <c r="H11" s="75" t="s">
        <v>30</v>
      </c>
      <c r="I11" s="75" t="s">
        <v>31</v>
      </c>
      <c r="J11" s="75" t="s">
        <v>32</v>
      </c>
      <c r="K11" s="75" t="s">
        <v>33</v>
      </c>
      <c r="L11" s="75" t="s">
        <v>34</v>
      </c>
      <c r="M11" s="75" t="s">
        <v>35</v>
      </c>
      <c r="N11" s="75" t="s">
        <v>36</v>
      </c>
      <c r="O11" s="75" t="s">
        <v>37</v>
      </c>
      <c r="P11" s="75" t="s">
        <v>38</v>
      </c>
      <c r="Q11" s="75" t="s">
        <v>39</v>
      </c>
      <c r="R11" s="75" t="s">
        <v>40</v>
      </c>
      <c r="S11" s="75" t="s">
        <v>41</v>
      </c>
      <c r="T11" s="75" t="s">
        <v>42</v>
      </c>
    </row>
    <row r="12" spans="1:20" ht="18.9" customHeight="1">
      <c r="A12" s="64"/>
      <c r="B12" s="67"/>
      <c r="C12" s="67"/>
      <c r="D12" s="67"/>
      <c r="E12" s="67"/>
      <c r="F12" s="67"/>
      <c r="G12" s="67"/>
      <c r="H12" s="67"/>
      <c r="I12" s="67"/>
      <c r="J12" s="67"/>
      <c r="K12" s="67"/>
      <c r="L12" s="67"/>
      <c r="M12" s="67"/>
      <c r="N12" s="67"/>
      <c r="O12" s="67"/>
      <c r="P12" s="67"/>
      <c r="Q12" s="67"/>
      <c r="R12" s="67"/>
      <c r="S12" s="67"/>
      <c r="T12" s="67"/>
    </row>
    <row r="13" spans="1:20" ht="18.9" customHeight="1">
      <c r="A13" s="64"/>
      <c r="B13" s="892" t="str">
        <f>'Page 13'!B13:$K$13</f>
        <v>Tax relief in Swiss francs</v>
      </c>
      <c r="C13" s="893"/>
      <c r="D13" s="893"/>
      <c r="E13" s="893"/>
      <c r="F13" s="893"/>
      <c r="G13" s="893"/>
      <c r="H13" s="893"/>
      <c r="I13" s="893"/>
      <c r="J13" s="893"/>
      <c r="K13" s="893"/>
      <c r="L13" s="893"/>
      <c r="M13" s="893"/>
      <c r="N13" s="893"/>
      <c r="O13" s="893"/>
      <c r="P13" s="893"/>
      <c r="Q13" s="893"/>
      <c r="R13" s="893"/>
      <c r="S13" s="893"/>
      <c r="T13" s="894"/>
    </row>
    <row r="14" spans="1:21" ht="18.9" customHeight="1">
      <c r="A14" s="24" t="str">
        <f>'Page 9'!$A$16</f>
        <v>Zurich</v>
      </c>
      <c r="B14" s="359">
        <v>0</v>
      </c>
      <c r="C14" s="389">
        <v>0</v>
      </c>
      <c r="D14" s="389">
        <v>64.4</v>
      </c>
      <c r="E14" s="359">
        <v>266.8</v>
      </c>
      <c r="F14" s="359">
        <v>547.4000000000001</v>
      </c>
      <c r="G14" s="359">
        <v>561.2</v>
      </c>
      <c r="H14" s="359">
        <v>611.8</v>
      </c>
      <c r="I14" s="359">
        <v>795.8000000000001</v>
      </c>
      <c r="J14" s="359">
        <v>726.8</v>
      </c>
      <c r="K14" s="359">
        <v>977.5</v>
      </c>
      <c r="L14" s="359">
        <v>1218.9999999999995</v>
      </c>
      <c r="M14" s="359">
        <v>1460.499999999999</v>
      </c>
      <c r="N14" s="359">
        <v>1642.1999999999998</v>
      </c>
      <c r="O14" s="359">
        <v>1642.1999999999998</v>
      </c>
      <c r="P14" s="359">
        <v>1902.0999999999985</v>
      </c>
      <c r="Q14" s="359">
        <v>2484</v>
      </c>
      <c r="R14" s="359">
        <v>3036</v>
      </c>
      <c r="S14" s="359">
        <v>3312</v>
      </c>
      <c r="T14" s="359">
        <v>3587.9999999999854</v>
      </c>
      <c r="U14" s="441"/>
    </row>
    <row r="15" spans="1:20" ht="18.9" customHeight="1">
      <c r="A15" s="24" t="str">
        <f>'Page 9'!$A$17</f>
        <v>Berne</v>
      </c>
      <c r="B15" s="359">
        <v>0</v>
      </c>
      <c r="C15" s="359">
        <v>0</v>
      </c>
      <c r="D15" s="359">
        <v>0</v>
      </c>
      <c r="E15" s="359">
        <v>37.10000000000001</v>
      </c>
      <c r="F15" s="359">
        <v>308.79999999999995</v>
      </c>
      <c r="G15" s="359">
        <v>665.45</v>
      </c>
      <c r="H15" s="359">
        <v>1134.0000000000002</v>
      </c>
      <c r="I15" s="359">
        <v>1394.3000000000002</v>
      </c>
      <c r="J15" s="359">
        <v>1703.0999999999997</v>
      </c>
      <c r="K15" s="359">
        <v>2165.300000000001</v>
      </c>
      <c r="L15" s="359">
        <v>2053.0500000000006</v>
      </c>
      <c r="M15" s="359">
        <v>1799.800000000001</v>
      </c>
      <c r="N15" s="359">
        <v>1816.5000000000018</v>
      </c>
      <c r="O15" s="359">
        <v>2029.3500000000022</v>
      </c>
      <c r="P15" s="359">
        <v>2342.2500000000036</v>
      </c>
      <c r="Q15" s="359">
        <v>2699.600000000002</v>
      </c>
      <c r="R15" s="359">
        <v>2789.5999999999985</v>
      </c>
      <c r="S15" s="359">
        <v>2990.949999999997</v>
      </c>
      <c r="T15" s="359">
        <v>3031.1500000000087</v>
      </c>
    </row>
    <row r="16" spans="1:20" ht="18.9" customHeight="1">
      <c r="A16" s="24" t="str">
        <f>'Page 9'!$A$18</f>
        <v>Lucerne</v>
      </c>
      <c r="B16" s="359">
        <v>0</v>
      </c>
      <c r="C16" s="359">
        <v>0</v>
      </c>
      <c r="D16" s="359">
        <v>0</v>
      </c>
      <c r="E16" s="359">
        <v>22.799999999999997</v>
      </c>
      <c r="F16" s="359">
        <v>199.5</v>
      </c>
      <c r="G16" s="359">
        <v>696.5</v>
      </c>
      <c r="H16" s="359">
        <v>1249.5000000000002</v>
      </c>
      <c r="I16" s="359">
        <v>1618.8000000000002</v>
      </c>
      <c r="J16" s="359">
        <v>1680</v>
      </c>
      <c r="K16" s="359">
        <v>1701</v>
      </c>
      <c r="L16" s="359">
        <v>1905.7999999999993</v>
      </c>
      <c r="M16" s="359">
        <v>2094.7999999999993</v>
      </c>
      <c r="N16" s="359">
        <v>2126.2999999999993</v>
      </c>
      <c r="O16" s="359">
        <v>2126.300000000001</v>
      </c>
      <c r="P16" s="359">
        <v>2520</v>
      </c>
      <c r="Q16" s="359">
        <v>2923.2000000000007</v>
      </c>
      <c r="R16" s="359">
        <v>2902.9000000000015</v>
      </c>
      <c r="S16" s="359">
        <v>2923.199999999997</v>
      </c>
      <c r="T16" s="359">
        <v>2923.2000000000116</v>
      </c>
    </row>
    <row r="17" spans="1:20" ht="18.9" customHeight="1">
      <c r="A17" s="24" t="str">
        <f>'Page 9'!$A$19</f>
        <v>Altdorf</v>
      </c>
      <c r="B17" s="359">
        <v>0</v>
      </c>
      <c r="C17" s="359">
        <v>0</v>
      </c>
      <c r="D17" s="359">
        <v>0</v>
      </c>
      <c r="E17" s="359">
        <v>0</v>
      </c>
      <c r="F17" s="359">
        <v>0</v>
      </c>
      <c r="G17" s="359">
        <v>511.66599999999994</v>
      </c>
      <c r="H17" s="359">
        <v>1188.8709999999999</v>
      </c>
      <c r="I17" s="359">
        <v>1685.4879999999998</v>
      </c>
      <c r="J17" s="359">
        <v>1685.4879999999998</v>
      </c>
      <c r="K17" s="359">
        <v>1685.4879999999998</v>
      </c>
      <c r="L17" s="359">
        <v>1685.4879999999998</v>
      </c>
      <c r="M17" s="359">
        <v>1595.1939999999995</v>
      </c>
      <c r="N17" s="359">
        <v>1504.8999999999996</v>
      </c>
      <c r="O17" s="359">
        <v>1489.8510000000024</v>
      </c>
      <c r="P17" s="359">
        <v>1745.684000000001</v>
      </c>
      <c r="Q17" s="359">
        <v>1896.173999999999</v>
      </c>
      <c r="R17" s="359">
        <v>1896.173999999999</v>
      </c>
      <c r="S17" s="359">
        <v>1896.1739999999918</v>
      </c>
      <c r="T17" s="359">
        <v>1896.173999999999</v>
      </c>
    </row>
    <row r="18" spans="1:20" ht="18.9" customHeight="1">
      <c r="A18" s="24" t="str">
        <f>'Page 9'!$A$20</f>
        <v>Schwyz</v>
      </c>
      <c r="B18" s="389">
        <v>48</v>
      </c>
      <c r="C18" s="389">
        <v>92.60000000000001</v>
      </c>
      <c r="D18" s="389">
        <v>150.9</v>
      </c>
      <c r="E18" s="359">
        <v>308.7</v>
      </c>
      <c r="F18" s="359">
        <v>517.05</v>
      </c>
      <c r="G18" s="359">
        <v>708.5500000000001</v>
      </c>
      <c r="H18" s="359">
        <v>887.15</v>
      </c>
      <c r="I18" s="359">
        <v>1031.6999999999998</v>
      </c>
      <c r="J18" s="359">
        <v>1137.9000000000003</v>
      </c>
      <c r="K18" s="359">
        <v>1203.9499999999994</v>
      </c>
      <c r="L18" s="359">
        <v>1272.35</v>
      </c>
      <c r="M18" s="359">
        <v>1188.7500000000005</v>
      </c>
      <c r="N18" s="359">
        <v>1353.4000000000005</v>
      </c>
      <c r="O18" s="359">
        <v>1642.4499999999998</v>
      </c>
      <c r="P18" s="359">
        <v>1821.8999999999996</v>
      </c>
      <c r="Q18" s="359">
        <v>1872.0499999999993</v>
      </c>
      <c r="R18" s="359">
        <v>1869.650000000005</v>
      </c>
      <c r="S18" s="359">
        <v>1872.4000000000087</v>
      </c>
      <c r="T18" s="359">
        <v>1872.0999999999913</v>
      </c>
    </row>
    <row r="19" spans="1:20" ht="18.9" customHeight="1">
      <c r="A19" s="24" t="str">
        <f>'Page 9'!$A$21</f>
        <v>Sarnen</v>
      </c>
      <c r="B19" s="359">
        <v>0</v>
      </c>
      <c r="C19" s="359">
        <v>0</v>
      </c>
      <c r="D19" s="389">
        <v>0</v>
      </c>
      <c r="E19" s="359">
        <v>13.55</v>
      </c>
      <c r="F19" s="359">
        <v>543.6</v>
      </c>
      <c r="G19" s="359">
        <v>1032.8</v>
      </c>
      <c r="H19" s="359">
        <v>1087.1999999999998</v>
      </c>
      <c r="I19" s="359">
        <v>978.55</v>
      </c>
      <c r="J19" s="359">
        <v>856.1000000000001</v>
      </c>
      <c r="K19" s="359">
        <v>570.75</v>
      </c>
      <c r="L19" s="359">
        <v>448.5</v>
      </c>
      <c r="M19" s="359">
        <v>421.3000000000002</v>
      </c>
      <c r="N19" s="359">
        <v>557.1999999999998</v>
      </c>
      <c r="O19" s="359">
        <v>693.1500000000015</v>
      </c>
      <c r="P19" s="359">
        <v>434.9499999999989</v>
      </c>
      <c r="Q19" s="359">
        <v>448.4499999999971</v>
      </c>
      <c r="R19" s="359">
        <v>434.8999999999978</v>
      </c>
      <c r="S19" s="359">
        <v>434.8500000000058</v>
      </c>
      <c r="T19" s="359">
        <v>448.5</v>
      </c>
    </row>
    <row r="20" spans="1:20" ht="18.9" customHeight="1">
      <c r="A20" s="24" t="str">
        <f>'Page 9'!$A$22</f>
        <v>Stans</v>
      </c>
      <c r="B20" s="359">
        <v>0</v>
      </c>
      <c r="C20" s="359">
        <v>0</v>
      </c>
      <c r="D20" s="359">
        <v>0</v>
      </c>
      <c r="E20" s="359">
        <v>19.849999999999994</v>
      </c>
      <c r="F20" s="359">
        <v>158.6</v>
      </c>
      <c r="G20" s="359">
        <v>431.25000000000006</v>
      </c>
      <c r="H20" s="359">
        <v>733.55</v>
      </c>
      <c r="I20" s="359">
        <v>1005.6</v>
      </c>
      <c r="J20" s="359">
        <v>1229.75</v>
      </c>
      <c r="K20" s="359">
        <v>1497.2000000000003</v>
      </c>
      <c r="L20" s="359">
        <v>1635.3500000000004</v>
      </c>
      <c r="M20" s="359">
        <v>1677.4499999999994</v>
      </c>
      <c r="N20" s="359">
        <v>1704.9000000000005</v>
      </c>
      <c r="O20" s="359">
        <v>1743.25</v>
      </c>
      <c r="P20" s="359">
        <v>1868.6000000000004</v>
      </c>
      <c r="Q20" s="359">
        <v>2060.899999999998</v>
      </c>
      <c r="R20" s="359">
        <v>2125.8499999999985</v>
      </c>
      <c r="S20" s="359">
        <v>1823.3499999999985</v>
      </c>
      <c r="T20" s="359">
        <v>1823.4000000000087</v>
      </c>
    </row>
    <row r="21" spans="1:20" ht="18.9" customHeight="1">
      <c r="A21" s="24" t="str">
        <f>'Page 9'!$A$23</f>
        <v>Glarus</v>
      </c>
      <c r="B21" s="390">
        <v>0</v>
      </c>
      <c r="C21" s="390">
        <v>0</v>
      </c>
      <c r="D21" s="390">
        <v>0</v>
      </c>
      <c r="E21" s="390">
        <v>410</v>
      </c>
      <c r="F21" s="390">
        <v>860</v>
      </c>
      <c r="G21" s="390">
        <v>920</v>
      </c>
      <c r="H21" s="390">
        <v>976.25</v>
      </c>
      <c r="I21" s="390">
        <v>1141.2499999999993</v>
      </c>
      <c r="J21" s="390">
        <v>1265</v>
      </c>
      <c r="K21" s="390">
        <v>1003.75</v>
      </c>
      <c r="L21" s="390">
        <v>1072.5</v>
      </c>
      <c r="M21" s="390">
        <v>1397.500000000001</v>
      </c>
      <c r="N21" s="390">
        <v>1754.999999999999</v>
      </c>
      <c r="O21" s="390">
        <v>1785.000000000001</v>
      </c>
      <c r="P21" s="390">
        <v>2024.9999999999982</v>
      </c>
      <c r="Q21" s="390">
        <v>2138.7499999999964</v>
      </c>
      <c r="R21" s="390">
        <v>2362.5</v>
      </c>
      <c r="S21" s="390">
        <v>2362.5000000000073</v>
      </c>
      <c r="T21" s="390">
        <v>2565</v>
      </c>
    </row>
    <row r="22" spans="1:20" ht="18.9" customHeight="1">
      <c r="A22" s="24" t="str">
        <f>'Page 9'!$A$24</f>
        <v>Zug</v>
      </c>
      <c r="B22" s="359">
        <v>0</v>
      </c>
      <c r="C22" s="359">
        <v>0</v>
      </c>
      <c r="D22" s="359">
        <v>0</v>
      </c>
      <c r="E22" s="359">
        <v>14.05</v>
      </c>
      <c r="F22" s="359">
        <v>78.45</v>
      </c>
      <c r="G22" s="359">
        <v>205.75</v>
      </c>
      <c r="H22" s="359">
        <v>387.75</v>
      </c>
      <c r="I22" s="359">
        <v>557.6</v>
      </c>
      <c r="J22" s="359">
        <v>693.6999999999999</v>
      </c>
      <c r="K22" s="359">
        <v>810.3</v>
      </c>
      <c r="L22" s="359">
        <v>796.5999999999999</v>
      </c>
      <c r="M22" s="359">
        <v>811.0500000000002</v>
      </c>
      <c r="N22" s="359">
        <v>845.1000000000001</v>
      </c>
      <c r="O22" s="359">
        <v>885.8000000000002</v>
      </c>
      <c r="P22" s="359">
        <v>1546.6000000000004</v>
      </c>
      <c r="Q22" s="418">
        <v>2627.7999999999993</v>
      </c>
      <c r="R22" s="359">
        <v>2936.2999999999993</v>
      </c>
      <c r="S22" s="359">
        <v>2249.5999999999913</v>
      </c>
      <c r="T22" s="359">
        <v>2249.5999999999913</v>
      </c>
    </row>
    <row r="23" spans="1:20" ht="18.9" customHeight="1">
      <c r="A23" s="24" t="str">
        <f>'Page 9'!$A$25</f>
        <v>Fribourg</v>
      </c>
      <c r="B23" s="359">
        <v>0</v>
      </c>
      <c r="C23" s="389">
        <v>106.89999999999999</v>
      </c>
      <c r="D23" s="389">
        <v>147.45</v>
      </c>
      <c r="E23" s="359">
        <v>296.55</v>
      </c>
      <c r="F23" s="359">
        <v>518.1</v>
      </c>
      <c r="G23" s="359">
        <v>740.4000000000001</v>
      </c>
      <c r="H23" s="359">
        <v>1162.3</v>
      </c>
      <c r="I23" s="359">
        <v>1588.4499999999998</v>
      </c>
      <c r="J23" s="359">
        <v>1565.7999999999997</v>
      </c>
      <c r="K23" s="359">
        <v>1446.4499999999994</v>
      </c>
      <c r="L23" s="359">
        <v>1606.6</v>
      </c>
      <c r="M23" s="359">
        <v>1876.1499999999996</v>
      </c>
      <c r="N23" s="359">
        <v>1984.8999999999996</v>
      </c>
      <c r="O23" s="359">
        <v>2562.7000000000007</v>
      </c>
      <c r="P23" s="359">
        <v>1943.949999999997</v>
      </c>
      <c r="Q23" s="359">
        <v>1977.3499999999985</v>
      </c>
      <c r="R23" s="359">
        <v>2414.050000000003</v>
      </c>
      <c r="S23" s="359">
        <v>2572.649999999994</v>
      </c>
      <c r="T23" s="359">
        <v>2065.100000000006</v>
      </c>
    </row>
    <row r="24" spans="1:20" ht="18.9" customHeight="1">
      <c r="A24" s="24" t="str">
        <f>'Page 9'!$A$26</f>
        <v>Solothurn</v>
      </c>
      <c r="B24" s="359">
        <v>0</v>
      </c>
      <c r="C24" s="359">
        <v>0</v>
      </c>
      <c r="D24" s="359">
        <v>0</v>
      </c>
      <c r="E24" s="359">
        <v>142.5</v>
      </c>
      <c r="F24" s="359">
        <v>675.0999999999999</v>
      </c>
      <c r="G24" s="359">
        <v>968.5999999999999</v>
      </c>
      <c r="H24" s="359">
        <v>1065.5</v>
      </c>
      <c r="I24" s="359">
        <v>1172.2000000000003</v>
      </c>
      <c r="J24" s="359">
        <v>1104.2500000000005</v>
      </c>
      <c r="K24" s="359">
        <v>975.7999999999997</v>
      </c>
      <c r="L24" s="359">
        <v>1059.0500000000002</v>
      </c>
      <c r="M24" s="359">
        <v>1484.5500000000002</v>
      </c>
      <c r="N24" s="359">
        <v>1677.6499999999996</v>
      </c>
      <c r="O24" s="359">
        <v>1719.1499999999996</v>
      </c>
      <c r="P24" s="359">
        <v>2040.1500000000015</v>
      </c>
      <c r="Q24" s="359">
        <v>2142.050000000003</v>
      </c>
      <c r="R24" s="359">
        <v>2346.100000000006</v>
      </c>
      <c r="S24" s="359">
        <v>2346.0999999999913</v>
      </c>
      <c r="T24" s="359">
        <v>2345.9000000000087</v>
      </c>
    </row>
    <row r="25" spans="1:20" ht="18.9" customHeight="1">
      <c r="A25" s="24" t="str">
        <f>'Page 9'!$A$27</f>
        <v>Basel</v>
      </c>
      <c r="B25" s="359">
        <v>0</v>
      </c>
      <c r="C25" s="359">
        <v>0</v>
      </c>
      <c r="D25" s="359">
        <v>0</v>
      </c>
      <c r="E25" s="374">
        <v>0</v>
      </c>
      <c r="F25" s="359">
        <v>0</v>
      </c>
      <c r="G25" s="359">
        <v>0</v>
      </c>
      <c r="H25" s="359">
        <v>0</v>
      </c>
      <c r="I25" s="359">
        <v>0</v>
      </c>
      <c r="J25" s="359">
        <v>299</v>
      </c>
      <c r="K25" s="359">
        <v>2539.65</v>
      </c>
      <c r="L25" s="359">
        <v>2687.0499999999997</v>
      </c>
      <c r="M25" s="359">
        <v>2687.05</v>
      </c>
      <c r="N25" s="359">
        <v>2687.05</v>
      </c>
      <c r="O25" s="359">
        <v>2687</v>
      </c>
      <c r="P25" s="359">
        <v>2687.0499999999993</v>
      </c>
      <c r="Q25" s="359">
        <v>2687.050000000003</v>
      </c>
      <c r="R25" s="359">
        <v>2687.050000000003</v>
      </c>
      <c r="S25" s="359">
        <v>2687.0499999999884</v>
      </c>
      <c r="T25" s="359">
        <v>2814.800000000003</v>
      </c>
    </row>
    <row r="26" spans="1:20" ht="18.9" customHeight="1">
      <c r="A26" s="24" t="str">
        <f>'Page 9'!$A$28</f>
        <v>Liestal</v>
      </c>
      <c r="B26" s="359">
        <v>0</v>
      </c>
      <c r="C26" s="359">
        <v>0</v>
      </c>
      <c r="D26" s="359">
        <v>0</v>
      </c>
      <c r="E26" s="359">
        <v>241.25</v>
      </c>
      <c r="F26" s="359">
        <v>301.65</v>
      </c>
      <c r="G26" s="359">
        <v>362.25</v>
      </c>
      <c r="H26" s="359">
        <v>422.65</v>
      </c>
      <c r="I26" s="359">
        <v>756</v>
      </c>
      <c r="J26" s="359">
        <v>1223.45</v>
      </c>
      <c r="K26" s="359">
        <v>2056.15</v>
      </c>
      <c r="L26" s="359">
        <v>1962.3499999999995</v>
      </c>
      <c r="M26" s="359">
        <v>1881.8000000000002</v>
      </c>
      <c r="N26" s="359">
        <v>1811.1000000000004</v>
      </c>
      <c r="O26" s="359">
        <v>1752.9999999999982</v>
      </c>
      <c r="P26" s="359">
        <v>1636.6500000000015</v>
      </c>
      <c r="Q26" s="359">
        <v>1554.4500000000007</v>
      </c>
      <c r="R26" s="359">
        <v>1486.7499999999927</v>
      </c>
      <c r="S26" s="359">
        <v>1466.9999999999854</v>
      </c>
      <c r="T26" s="359">
        <v>1451.749999999971</v>
      </c>
    </row>
    <row r="27" spans="1:20" ht="18.9" customHeight="1">
      <c r="A27" s="24" t="str">
        <f>'Page 9'!$A$29</f>
        <v>Schaffhausen</v>
      </c>
      <c r="B27" s="359">
        <v>0</v>
      </c>
      <c r="C27" s="359">
        <v>0</v>
      </c>
      <c r="D27" s="359">
        <v>0</v>
      </c>
      <c r="E27" s="359">
        <v>139.9</v>
      </c>
      <c r="F27" s="359">
        <v>426.7</v>
      </c>
      <c r="G27" s="359">
        <v>859.3499999999999</v>
      </c>
      <c r="H27" s="359">
        <v>1155.15</v>
      </c>
      <c r="I27" s="359">
        <v>1306.75</v>
      </c>
      <c r="J27" s="359">
        <v>1350.4999999999998</v>
      </c>
      <c r="K27" s="359">
        <v>1583.5500000000002</v>
      </c>
      <c r="L27" s="359">
        <v>1728.7000000000003</v>
      </c>
      <c r="M27" s="359">
        <v>1893.25</v>
      </c>
      <c r="N27" s="359">
        <v>2256.199999999999</v>
      </c>
      <c r="O27" s="359">
        <v>2499.6500000000005</v>
      </c>
      <c r="P27" s="359">
        <v>2821.3500000000004</v>
      </c>
      <c r="Q27" s="359">
        <v>3086.4999999999964</v>
      </c>
      <c r="R27" s="359">
        <v>3087.9000000000015</v>
      </c>
      <c r="S27" s="359">
        <v>3379.0499999999884</v>
      </c>
      <c r="T27" s="359">
        <v>2781.699999999997</v>
      </c>
    </row>
    <row r="28" spans="1:20" ht="18.9" customHeight="1">
      <c r="A28" s="24" t="str">
        <f>'Page 9'!$A$30</f>
        <v>Herisau</v>
      </c>
      <c r="B28" s="359">
        <v>0</v>
      </c>
      <c r="C28" s="359">
        <v>0</v>
      </c>
      <c r="D28" s="359">
        <v>0</v>
      </c>
      <c r="E28" s="359">
        <v>192.3</v>
      </c>
      <c r="F28" s="359">
        <v>545.7</v>
      </c>
      <c r="G28" s="359">
        <v>718.9499999999998</v>
      </c>
      <c r="H28" s="359">
        <v>800.9999999999999</v>
      </c>
      <c r="I28" s="359">
        <v>839.05</v>
      </c>
      <c r="J28" s="359">
        <v>866.4000000000005</v>
      </c>
      <c r="K28" s="359">
        <v>505.39999999999964</v>
      </c>
      <c r="L28" s="359">
        <v>501.60000000000036</v>
      </c>
      <c r="M28" s="359">
        <v>953</v>
      </c>
      <c r="N28" s="359">
        <v>1482</v>
      </c>
      <c r="O28" s="359">
        <v>1558</v>
      </c>
      <c r="P28" s="359">
        <v>1744.9500000000007</v>
      </c>
      <c r="Q28" s="359">
        <v>1756.349999999995</v>
      </c>
      <c r="R28" s="359">
        <v>1807.25</v>
      </c>
      <c r="S28" s="359">
        <v>1807.300000000003</v>
      </c>
      <c r="T28" s="359">
        <v>1620.300000000003</v>
      </c>
    </row>
    <row r="29" spans="1:20" ht="18.9" customHeight="1">
      <c r="A29" s="24" t="str">
        <f>'Page 9'!$A$31</f>
        <v>Appenzell</v>
      </c>
      <c r="B29" s="359">
        <v>107.94999999999999</v>
      </c>
      <c r="C29" s="359">
        <v>170.7</v>
      </c>
      <c r="D29" s="359">
        <v>211.89999999999998</v>
      </c>
      <c r="E29" s="359">
        <v>315.8</v>
      </c>
      <c r="F29" s="359">
        <v>400.4</v>
      </c>
      <c r="G29" s="359">
        <v>500.39999999999986</v>
      </c>
      <c r="H29" s="359">
        <v>604.35</v>
      </c>
      <c r="I29" s="359">
        <v>700.4500000000003</v>
      </c>
      <c r="J29" s="359">
        <v>765.3999999999999</v>
      </c>
      <c r="K29" s="359">
        <v>773.9500000000003</v>
      </c>
      <c r="L29" s="359">
        <v>866.1999999999998</v>
      </c>
      <c r="M29" s="359">
        <v>942.0500000000002</v>
      </c>
      <c r="N29" s="359">
        <v>1013.2500000000009</v>
      </c>
      <c r="O29" s="359">
        <v>1123.8000000000002</v>
      </c>
      <c r="P29" s="359">
        <v>1371.0999999999985</v>
      </c>
      <c r="Q29" s="359">
        <v>1451.7999999999993</v>
      </c>
      <c r="R29" s="359">
        <v>1451.6000000000058</v>
      </c>
      <c r="S29" s="359">
        <v>1370.9500000000044</v>
      </c>
      <c r="T29" s="359">
        <v>1290.2499999999854</v>
      </c>
    </row>
    <row r="30" spans="1:20" ht="18.9" customHeight="1">
      <c r="A30" s="24" t="str">
        <f>'Page 9'!$A$32</f>
        <v>St. Gall</v>
      </c>
      <c r="B30" s="359">
        <v>0</v>
      </c>
      <c r="C30" s="359">
        <v>0</v>
      </c>
      <c r="D30" s="359">
        <v>0</v>
      </c>
      <c r="E30" s="359">
        <v>0</v>
      </c>
      <c r="F30" s="359">
        <v>110</v>
      </c>
      <c r="G30" s="359">
        <v>529.95</v>
      </c>
      <c r="H30" s="359">
        <v>1012</v>
      </c>
      <c r="I30" s="359">
        <v>1417.9</v>
      </c>
      <c r="J30" s="359">
        <v>1356.05</v>
      </c>
      <c r="K30" s="359">
        <v>1644.7500000000002</v>
      </c>
      <c r="L30" s="359">
        <v>1824.0500000000002</v>
      </c>
      <c r="M30" s="359">
        <v>2013</v>
      </c>
      <c r="N30" s="359">
        <v>2618</v>
      </c>
      <c r="O30" s="359">
        <v>3037.9000000000015</v>
      </c>
      <c r="P30" s="359">
        <v>3432.0000000000036</v>
      </c>
      <c r="Q30" s="359">
        <v>3492.050000000003</v>
      </c>
      <c r="R30" s="359">
        <v>3567.2500000000073</v>
      </c>
      <c r="S30" s="359">
        <v>3567.300000000003</v>
      </c>
      <c r="T30" s="359">
        <v>3567.4500000000116</v>
      </c>
    </row>
    <row r="31" spans="1:20" ht="18.9" customHeight="1">
      <c r="A31" s="24" t="str">
        <f>'Page 9'!$A$33</f>
        <v>Chur</v>
      </c>
      <c r="B31" s="359">
        <v>0</v>
      </c>
      <c r="C31" s="359">
        <v>0</v>
      </c>
      <c r="D31" s="359">
        <v>0</v>
      </c>
      <c r="E31" s="359">
        <v>0</v>
      </c>
      <c r="F31" s="359">
        <v>0</v>
      </c>
      <c r="G31" s="359">
        <v>0</v>
      </c>
      <c r="H31" s="359">
        <v>185</v>
      </c>
      <c r="I31" s="359">
        <v>641</v>
      </c>
      <c r="J31" s="359">
        <v>1152</v>
      </c>
      <c r="K31" s="359">
        <v>1382</v>
      </c>
      <c r="L31" s="359">
        <v>1398</v>
      </c>
      <c r="M31" s="359">
        <v>1518</v>
      </c>
      <c r="N31" s="359">
        <v>1641</v>
      </c>
      <c r="O31" s="359">
        <v>1912</v>
      </c>
      <c r="P31" s="359">
        <v>2593</v>
      </c>
      <c r="Q31" s="359">
        <v>2619</v>
      </c>
      <c r="R31" s="359">
        <v>2746</v>
      </c>
      <c r="S31" s="359">
        <v>2747</v>
      </c>
      <c r="T31" s="359">
        <v>2794</v>
      </c>
    </row>
    <row r="32" spans="1:20" ht="18.9" customHeight="1">
      <c r="A32" s="24" t="str">
        <f>'Page 9'!$A$34</f>
        <v>Aarau</v>
      </c>
      <c r="B32" s="359">
        <v>0</v>
      </c>
      <c r="C32" s="359">
        <v>0</v>
      </c>
      <c r="D32" s="359">
        <v>0</v>
      </c>
      <c r="E32" s="359">
        <v>13.35</v>
      </c>
      <c r="F32" s="359">
        <v>235.34999999999997</v>
      </c>
      <c r="G32" s="359">
        <v>377.4000000000001</v>
      </c>
      <c r="H32" s="359">
        <v>477.30000000000007</v>
      </c>
      <c r="I32" s="359">
        <v>597.1499999999999</v>
      </c>
      <c r="J32" s="359">
        <v>717.0000000000002</v>
      </c>
      <c r="K32" s="359">
        <v>914.7</v>
      </c>
      <c r="L32" s="359">
        <v>1112.25</v>
      </c>
      <c r="M32" s="359">
        <v>1243.2000000000007</v>
      </c>
      <c r="N32" s="359">
        <v>1363.1999999999998</v>
      </c>
      <c r="O32" s="359">
        <v>1420.800000000001</v>
      </c>
      <c r="P32" s="359">
        <v>1642.7999999999993</v>
      </c>
      <c r="Q32" s="359">
        <v>1731.6000000000022</v>
      </c>
      <c r="R32" s="359">
        <v>1820.4000000000087</v>
      </c>
      <c r="S32" s="359">
        <v>1909.2000000000044</v>
      </c>
      <c r="T32" s="359">
        <v>1909.1999999999825</v>
      </c>
    </row>
    <row r="33" spans="1:20" ht="18.9" customHeight="1">
      <c r="A33" s="24" t="str">
        <f>'Page 9'!$A$35</f>
        <v>Frauenfeld</v>
      </c>
      <c r="B33" s="359">
        <v>0</v>
      </c>
      <c r="C33" s="359">
        <v>0</v>
      </c>
      <c r="D33" s="359">
        <v>0</v>
      </c>
      <c r="E33" s="359">
        <v>0</v>
      </c>
      <c r="F33" s="359">
        <v>0</v>
      </c>
      <c r="G33" s="359">
        <v>200.85000000000002</v>
      </c>
      <c r="H33" s="359">
        <v>524.5500000000001</v>
      </c>
      <c r="I33" s="359">
        <v>839.75</v>
      </c>
      <c r="J33" s="359">
        <v>1140.95</v>
      </c>
      <c r="K33" s="359">
        <v>1637.2000000000003</v>
      </c>
      <c r="L33" s="359">
        <v>1715.1000000000004</v>
      </c>
      <c r="M33" s="359">
        <v>1742.500000000001</v>
      </c>
      <c r="N33" s="359">
        <v>1837.0999999999995</v>
      </c>
      <c r="O33" s="359">
        <v>2069.7</v>
      </c>
      <c r="P33" s="359">
        <v>2109.25</v>
      </c>
      <c r="Q33" s="359">
        <v>2215.5999999999985</v>
      </c>
      <c r="R33" s="359">
        <v>2259.9000000000015</v>
      </c>
      <c r="S33" s="359">
        <v>2410.550000000003</v>
      </c>
      <c r="T33" s="359">
        <v>2410.699999999997</v>
      </c>
    </row>
    <row r="34" spans="1:20" ht="18.9" customHeight="1">
      <c r="A34" s="24" t="str">
        <f>'Page 9'!$A$36</f>
        <v>Bellinzona</v>
      </c>
      <c r="B34" s="359">
        <v>0</v>
      </c>
      <c r="C34" s="359">
        <v>0</v>
      </c>
      <c r="D34" s="359">
        <v>0</v>
      </c>
      <c r="E34" s="359">
        <v>0</v>
      </c>
      <c r="F34" s="359">
        <v>282.1</v>
      </c>
      <c r="G34" s="359">
        <v>590.75</v>
      </c>
      <c r="H34" s="359">
        <v>805.25</v>
      </c>
      <c r="I34" s="359">
        <v>1041.3</v>
      </c>
      <c r="J34" s="359">
        <v>969.2499999999999</v>
      </c>
      <c r="K34" s="359">
        <v>1229.3999999999999</v>
      </c>
      <c r="L34" s="359">
        <v>1730.0500000000002</v>
      </c>
      <c r="M34" s="359">
        <v>1968.25</v>
      </c>
      <c r="N34" s="359">
        <v>2483.9</v>
      </c>
      <c r="O34" s="359">
        <v>2810.249999999999</v>
      </c>
      <c r="P34" s="359">
        <v>4404.350000000002</v>
      </c>
      <c r="Q34" s="359">
        <v>4453.299999999999</v>
      </c>
      <c r="R34" s="359">
        <v>4934.75</v>
      </c>
      <c r="S34" s="359">
        <v>5054.899999999994</v>
      </c>
      <c r="T34" s="359">
        <v>5054.900000000009</v>
      </c>
    </row>
    <row r="35" spans="1:20" ht="18.9" customHeight="1">
      <c r="A35" s="24" t="str">
        <f>'Page 9'!$A$37</f>
        <v>Lausanne</v>
      </c>
      <c r="B35" s="359">
        <v>0</v>
      </c>
      <c r="C35" s="359">
        <v>0</v>
      </c>
      <c r="D35" s="359">
        <v>0</v>
      </c>
      <c r="E35" s="359">
        <v>0</v>
      </c>
      <c r="F35" s="359">
        <v>0</v>
      </c>
      <c r="G35" s="359">
        <v>0</v>
      </c>
      <c r="H35" s="359">
        <v>206.65</v>
      </c>
      <c r="I35" s="359">
        <v>747.25</v>
      </c>
      <c r="J35" s="359">
        <v>1263.8</v>
      </c>
      <c r="K35" s="359">
        <v>2362.8999999999996</v>
      </c>
      <c r="L35" s="359">
        <v>3367.999999999999</v>
      </c>
      <c r="M35" s="359">
        <v>3272.999999999998</v>
      </c>
      <c r="N35" s="359">
        <v>2505.1000000000004</v>
      </c>
      <c r="O35" s="359">
        <v>1963.3499999999985</v>
      </c>
      <c r="P35" s="359">
        <v>2651.8499999999985</v>
      </c>
      <c r="Q35" s="359">
        <v>4297.5999999999985</v>
      </c>
      <c r="R35" s="359">
        <v>5971.300000000003</v>
      </c>
      <c r="S35" s="359">
        <v>5252.349999999991</v>
      </c>
      <c r="T35" s="359">
        <v>5045.849999999991</v>
      </c>
    </row>
    <row r="36" spans="1:20" ht="18.9" customHeight="1">
      <c r="A36" s="24" t="str">
        <f>'Page 9'!$A$38</f>
        <v>Sion</v>
      </c>
      <c r="B36" s="359">
        <v>0</v>
      </c>
      <c r="C36" s="359">
        <v>0</v>
      </c>
      <c r="D36" s="359">
        <v>0</v>
      </c>
      <c r="E36" s="359">
        <v>0</v>
      </c>
      <c r="F36" s="359">
        <v>415.19999999999993</v>
      </c>
      <c r="G36" s="359">
        <v>990.7</v>
      </c>
      <c r="H36" s="359">
        <v>1461.1000000000001</v>
      </c>
      <c r="I36" s="359">
        <v>1860.1999999999998</v>
      </c>
      <c r="J36" s="359">
        <v>1819.550000000001</v>
      </c>
      <c r="K36" s="359">
        <v>1260.9500000000003</v>
      </c>
      <c r="L36" s="359">
        <v>1393.250000000001</v>
      </c>
      <c r="M36" s="359">
        <v>1713.2000000000016</v>
      </c>
      <c r="N36" s="359">
        <v>2376.399999999998</v>
      </c>
      <c r="O36" s="359">
        <v>2487.0999999999985</v>
      </c>
      <c r="P36" s="359">
        <v>3543.850000000002</v>
      </c>
      <c r="Q36" s="359">
        <v>3735.099999999995</v>
      </c>
      <c r="R36" s="359">
        <v>3653.850000000006</v>
      </c>
      <c r="S36" s="359">
        <v>3832.5500000000175</v>
      </c>
      <c r="T36" s="359">
        <v>3512.949999999997</v>
      </c>
    </row>
    <row r="37" spans="1:20" ht="18.9" customHeight="1">
      <c r="A37" s="24" t="str">
        <f>'Page 9'!$A$39</f>
        <v>Neuchâtel</v>
      </c>
      <c r="B37" s="359">
        <v>0</v>
      </c>
      <c r="C37" s="359">
        <v>42.300000000000004</v>
      </c>
      <c r="D37" s="359">
        <v>119.8</v>
      </c>
      <c r="E37" s="359">
        <v>232.5</v>
      </c>
      <c r="F37" s="359">
        <v>341.99999999999994</v>
      </c>
      <c r="G37" s="359">
        <v>464.75000000000006</v>
      </c>
      <c r="H37" s="359">
        <v>668.9000000000001</v>
      </c>
      <c r="I37" s="359">
        <v>928.0999999999999</v>
      </c>
      <c r="J37" s="418">
        <v>1097.8999999999996</v>
      </c>
      <c r="K37" s="359">
        <v>461.4499999999998</v>
      </c>
      <c r="L37" s="418">
        <v>208.39999999999964</v>
      </c>
      <c r="M37" s="359">
        <v>1156.1999999999998</v>
      </c>
      <c r="N37" s="359">
        <v>1935.2000000000007</v>
      </c>
      <c r="O37" s="359">
        <v>2063.699999999999</v>
      </c>
      <c r="P37" s="359">
        <v>1652.1000000000022</v>
      </c>
      <c r="Q37" s="359">
        <v>1760.3499999999985</v>
      </c>
      <c r="R37" s="359">
        <v>1868.4000000000087</v>
      </c>
      <c r="S37" s="359">
        <v>1586.8999999999942</v>
      </c>
      <c r="T37" s="359">
        <v>1586.8999999999942</v>
      </c>
    </row>
    <row r="38" spans="1:20" ht="18.9" customHeight="1">
      <c r="A38" s="24" t="str">
        <f>'Page 9'!$A$40</f>
        <v>Geneva</v>
      </c>
      <c r="B38" s="359">
        <v>0</v>
      </c>
      <c r="C38" s="359">
        <v>0</v>
      </c>
      <c r="D38" s="359">
        <v>0</v>
      </c>
      <c r="E38" s="359">
        <v>0</v>
      </c>
      <c r="F38" s="359">
        <v>0</v>
      </c>
      <c r="G38" s="359">
        <v>0</v>
      </c>
      <c r="H38" s="359">
        <v>0</v>
      </c>
      <c r="I38" s="359">
        <v>0</v>
      </c>
      <c r="J38" s="359">
        <v>0</v>
      </c>
      <c r="K38" s="359">
        <v>939.5999999999999</v>
      </c>
      <c r="L38" s="359">
        <v>1762.2499999999998</v>
      </c>
      <c r="M38" s="359">
        <v>2295.5000000000005</v>
      </c>
      <c r="N38" s="359">
        <v>2341.3500000000004</v>
      </c>
      <c r="O38" s="359">
        <v>3225.05</v>
      </c>
      <c r="P38" s="359">
        <v>3870.5</v>
      </c>
      <c r="Q38" s="359">
        <v>4054.149999999998</v>
      </c>
      <c r="R38" s="359">
        <v>4251.75</v>
      </c>
      <c r="S38" s="359">
        <v>4737.5</v>
      </c>
      <c r="T38" s="359">
        <v>4881.049999999988</v>
      </c>
    </row>
    <row r="39" spans="1:20" ht="18.9" customHeight="1">
      <c r="A39" s="24" t="str">
        <f>'Page 9'!$A$41</f>
        <v>Delémont</v>
      </c>
      <c r="B39" s="359">
        <v>0</v>
      </c>
      <c r="C39" s="359">
        <v>0</v>
      </c>
      <c r="D39" s="359">
        <v>0</v>
      </c>
      <c r="E39" s="359">
        <v>32.25</v>
      </c>
      <c r="F39" s="359">
        <v>243.95</v>
      </c>
      <c r="G39" s="359">
        <v>582.5000000000001</v>
      </c>
      <c r="H39" s="359">
        <v>758.35</v>
      </c>
      <c r="I39" s="359">
        <v>958.6499999999999</v>
      </c>
      <c r="J39" s="359">
        <v>1079.6500000000003</v>
      </c>
      <c r="K39" s="359">
        <v>1097.2499999999995</v>
      </c>
      <c r="L39" s="359">
        <v>1371.2999999999993</v>
      </c>
      <c r="M39" s="359">
        <v>1371.3000000000002</v>
      </c>
      <c r="N39" s="359">
        <v>1371.2999999999993</v>
      </c>
      <c r="O39" s="359">
        <v>1393.75</v>
      </c>
      <c r="P39" s="359">
        <v>1575.6000000000022</v>
      </c>
      <c r="Q39" s="359">
        <v>1601.3499999999985</v>
      </c>
      <c r="R39" s="359">
        <v>1896.5000000000073</v>
      </c>
      <c r="S39" s="359">
        <v>1896.5</v>
      </c>
      <c r="T39" s="359">
        <v>1925.699999999997</v>
      </c>
    </row>
    <row r="40" spans="1:20" ht="18.9" customHeight="1">
      <c r="A40" s="24"/>
      <c r="B40" s="67"/>
      <c r="C40" s="67"/>
      <c r="D40" s="67"/>
      <c r="E40" s="68"/>
      <c r="F40" s="68"/>
      <c r="G40" s="68"/>
      <c r="H40" s="68"/>
      <c r="I40" s="68"/>
      <c r="J40" s="68"/>
      <c r="K40" s="68"/>
      <c r="L40" s="68"/>
      <c r="M40" s="68"/>
      <c r="N40" s="68"/>
      <c r="O40" s="68"/>
      <c r="P40" s="68"/>
      <c r="Q40" s="68"/>
      <c r="R40" s="68"/>
      <c r="S40" s="68"/>
      <c r="T40" s="68"/>
    </row>
    <row r="41" spans="1:20" ht="18.9" customHeight="1">
      <c r="A41" s="24" t="str">
        <f>'Page 9'!$A$43</f>
        <v>Direct federal tax</v>
      </c>
      <c r="B41" s="359">
        <v>0</v>
      </c>
      <c r="C41" s="359">
        <v>0</v>
      </c>
      <c r="D41" s="359">
        <v>0</v>
      </c>
      <c r="E41" s="359">
        <v>0</v>
      </c>
      <c r="F41" s="359">
        <v>0</v>
      </c>
      <c r="G41" s="359">
        <v>0</v>
      </c>
      <c r="H41" s="359">
        <v>0</v>
      </c>
      <c r="I41" s="359">
        <v>35.4</v>
      </c>
      <c r="J41" s="359">
        <v>79.8</v>
      </c>
      <c r="K41" s="359">
        <v>168.5</v>
      </c>
      <c r="L41" s="359">
        <v>288.5</v>
      </c>
      <c r="M41" s="359">
        <v>507.1</v>
      </c>
      <c r="N41" s="359">
        <v>765.3</v>
      </c>
      <c r="O41" s="359">
        <v>818.5</v>
      </c>
      <c r="P41" s="359">
        <v>1124.9</v>
      </c>
      <c r="Q41" s="359">
        <v>1664.7000000000007</v>
      </c>
      <c r="R41" s="359">
        <v>1671.2000000000007</v>
      </c>
      <c r="S41" s="359">
        <v>1668</v>
      </c>
      <c r="T41" s="359">
        <v>1661.5</v>
      </c>
    </row>
    <row r="42" spans="1:20" ht="18.9" customHeight="1">
      <c r="A42" s="69"/>
      <c r="B42" s="70"/>
      <c r="C42" s="70"/>
      <c r="D42" s="70"/>
      <c r="E42" s="71"/>
      <c r="F42" s="71"/>
      <c r="G42" s="71"/>
      <c r="H42" s="71"/>
      <c r="I42" s="71"/>
      <c r="J42" s="71"/>
      <c r="K42" s="71"/>
      <c r="L42" s="71"/>
      <c r="M42" s="71"/>
      <c r="N42" s="71"/>
      <c r="O42" s="71"/>
      <c r="P42" s="71"/>
      <c r="Q42" s="71"/>
      <c r="R42" s="71"/>
      <c r="S42" s="71"/>
      <c r="T42" s="71"/>
    </row>
    <row r="43" spans="1:20" ht="18.9" customHeight="1">
      <c r="A43" s="64"/>
      <c r="B43" s="892" t="str">
        <f>'Page 13'!B43:$K$43</f>
        <v>Tax relief in percent</v>
      </c>
      <c r="C43" s="893"/>
      <c r="D43" s="893"/>
      <c r="E43" s="893"/>
      <c r="F43" s="893"/>
      <c r="G43" s="893"/>
      <c r="H43" s="893"/>
      <c r="I43" s="893"/>
      <c r="J43" s="893"/>
      <c r="K43" s="893"/>
      <c r="L43" s="893"/>
      <c r="M43" s="893"/>
      <c r="N43" s="893"/>
      <c r="O43" s="893"/>
      <c r="P43" s="893"/>
      <c r="Q43" s="893"/>
      <c r="R43" s="893"/>
      <c r="S43" s="893"/>
      <c r="T43" s="894"/>
    </row>
    <row r="44" spans="1:20" ht="18.9" customHeight="1">
      <c r="A44" s="24" t="str">
        <f>'Page 9'!$A$16</f>
        <v>Zurich</v>
      </c>
      <c r="B44" s="72">
        <v>0</v>
      </c>
      <c r="C44" s="72">
        <v>0</v>
      </c>
      <c r="D44" s="72">
        <v>57.295373665480426</v>
      </c>
      <c r="E44" s="72">
        <v>84.75222363405337</v>
      </c>
      <c r="F44" s="72">
        <v>89.85554826001314</v>
      </c>
      <c r="G44" s="72">
        <v>67.6144578313253</v>
      </c>
      <c r="H44" s="72">
        <v>53.107638888888886</v>
      </c>
      <c r="I44" s="72">
        <v>51.11767728674204</v>
      </c>
      <c r="J44" s="72">
        <v>39.066867340356914</v>
      </c>
      <c r="K44" s="72">
        <v>33.89507264468254</v>
      </c>
      <c r="L44" s="72">
        <v>30.567466586423922</v>
      </c>
      <c r="M44" s="72">
        <v>27.864692639371146</v>
      </c>
      <c r="N44" s="72">
        <v>24.784183519468755</v>
      </c>
      <c r="O44" s="72">
        <v>20.500337053404234</v>
      </c>
      <c r="P44" s="72">
        <v>12.096179283679275</v>
      </c>
      <c r="Q44" s="72">
        <v>9.9448708247757</v>
      </c>
      <c r="R44" s="72">
        <v>6.561983292447018</v>
      </c>
      <c r="S44" s="72">
        <v>4.702214385198246</v>
      </c>
      <c r="T44" s="72">
        <v>3.69249388443563</v>
      </c>
    </row>
    <row r="45" spans="1:20" ht="18.9" customHeight="1">
      <c r="A45" s="24" t="str">
        <f>'Page 9'!$A$17</f>
        <v>Berne</v>
      </c>
      <c r="B45" s="72">
        <v>0</v>
      </c>
      <c r="C45" s="72">
        <v>0</v>
      </c>
      <c r="D45" s="72">
        <v>0</v>
      </c>
      <c r="E45" s="72">
        <v>100</v>
      </c>
      <c r="F45" s="72">
        <v>100</v>
      </c>
      <c r="G45" s="72">
        <v>100</v>
      </c>
      <c r="H45" s="72">
        <v>98.07567567567568</v>
      </c>
      <c r="I45" s="72">
        <v>80.01492066224785</v>
      </c>
      <c r="J45" s="72">
        <v>66.54163980542694</v>
      </c>
      <c r="K45" s="72">
        <v>49.48691578105361</v>
      </c>
      <c r="L45" s="72">
        <v>34.0647762531318</v>
      </c>
      <c r="M45" s="72">
        <v>23.542646356697656</v>
      </c>
      <c r="N45" s="72">
        <v>19.613771210460694</v>
      </c>
      <c r="O45" s="72">
        <v>18.295371050698034</v>
      </c>
      <c r="P45" s="72">
        <v>11.132975424036976</v>
      </c>
      <c r="Q45" s="72">
        <v>8.261253417835023</v>
      </c>
      <c r="R45" s="72">
        <v>4.840211091225032</v>
      </c>
      <c r="S45" s="72">
        <v>3.5633081538693356</v>
      </c>
      <c r="T45" s="72">
        <v>2.7194299079423057</v>
      </c>
    </row>
    <row r="46" spans="1:20" ht="18.9" customHeight="1">
      <c r="A46" s="24" t="str">
        <f>'Page 9'!$A$18</f>
        <v>Lucerne</v>
      </c>
      <c r="B46" s="72">
        <v>0</v>
      </c>
      <c r="C46" s="72">
        <v>0</v>
      </c>
      <c r="D46" s="72">
        <v>0</v>
      </c>
      <c r="E46" s="72">
        <v>31.318681318681314</v>
      </c>
      <c r="F46" s="72">
        <v>79.95991983967936</v>
      </c>
      <c r="G46" s="72">
        <v>93.30207635632954</v>
      </c>
      <c r="H46" s="72">
        <v>93.99684044233808</v>
      </c>
      <c r="I46" s="72">
        <v>85.36623951906344</v>
      </c>
      <c r="J46" s="72">
        <v>68.2011935208866</v>
      </c>
      <c r="K46" s="72">
        <v>46.67306900809439</v>
      </c>
      <c r="L46" s="72">
        <v>38.487014822892675</v>
      </c>
      <c r="M46" s="72">
        <v>33.552768567904785</v>
      </c>
      <c r="N46" s="72">
        <v>28.2197271327706</v>
      </c>
      <c r="O46" s="72">
        <v>23.919768710697138</v>
      </c>
      <c r="P46" s="72">
        <v>15.529672767609538</v>
      </c>
      <c r="Q46" s="72">
        <v>11.73283242423148</v>
      </c>
      <c r="R46" s="72">
        <v>6.744248721034513</v>
      </c>
      <c r="S46" s="72">
        <v>4.77085781433607</v>
      </c>
      <c r="T46" s="72">
        <v>3.675977751984693</v>
      </c>
    </row>
    <row r="47" spans="1:20" ht="18.9" customHeight="1">
      <c r="A47" s="24" t="str">
        <f>'Page 9'!$A$19</f>
        <v>Altdorf</v>
      </c>
      <c r="B47" s="72">
        <v>0</v>
      </c>
      <c r="C47" s="72">
        <v>0</v>
      </c>
      <c r="D47" s="72">
        <v>0</v>
      </c>
      <c r="E47" s="72">
        <v>0</v>
      </c>
      <c r="F47" s="72">
        <v>0</v>
      </c>
      <c r="G47" s="72">
        <v>83.65120833919164</v>
      </c>
      <c r="H47" s="72">
        <v>92.24127162454583</v>
      </c>
      <c r="I47" s="72">
        <v>86.38978343200786</v>
      </c>
      <c r="J47" s="72">
        <v>64.49942464802503</v>
      </c>
      <c r="K47" s="72">
        <v>42.64311795137512</v>
      </c>
      <c r="L47" s="72">
        <v>31.850307214509705</v>
      </c>
      <c r="M47" s="72">
        <v>24.500458770972983</v>
      </c>
      <c r="N47" s="72">
        <v>19.50667768964407</v>
      </c>
      <c r="O47" s="72">
        <v>16.704773804833323</v>
      </c>
      <c r="P47" s="72">
        <v>11.489187250853904</v>
      </c>
      <c r="Q47" s="72">
        <v>8.650014483795252</v>
      </c>
      <c r="R47" s="72">
        <v>5.362512301042817</v>
      </c>
      <c r="S47" s="72">
        <v>3.879734440178362</v>
      </c>
      <c r="T47" s="72">
        <v>3.038601115397594</v>
      </c>
    </row>
    <row r="48" spans="1:20" ht="18.9" customHeight="1">
      <c r="A48" s="24" t="str">
        <f>'Page 9'!$A$20</f>
        <v>Schwyz</v>
      </c>
      <c r="B48" s="72">
        <v>100</v>
      </c>
      <c r="C48" s="72">
        <v>100</v>
      </c>
      <c r="D48" s="72">
        <v>100</v>
      </c>
      <c r="E48" s="72">
        <v>100</v>
      </c>
      <c r="F48" s="72">
        <v>97.25383240853945</v>
      </c>
      <c r="G48" s="72">
        <v>90.60162393708842</v>
      </c>
      <c r="H48" s="72">
        <v>81.59201692265245</v>
      </c>
      <c r="I48" s="72">
        <v>70.44244162228594</v>
      </c>
      <c r="J48" s="72">
        <v>60.64918452190599</v>
      </c>
      <c r="K48" s="72">
        <v>44.94279261623456</v>
      </c>
      <c r="L48" s="72">
        <v>36.65499906371087</v>
      </c>
      <c r="M48" s="72">
        <v>28.88119533527698</v>
      </c>
      <c r="N48" s="72">
        <v>26.841990440491074</v>
      </c>
      <c r="O48" s="72">
        <v>27.50412365091725</v>
      </c>
      <c r="P48" s="72">
        <v>15.94611981252215</v>
      </c>
      <c r="Q48" s="72">
        <v>10.754427034712544</v>
      </c>
      <c r="R48" s="72">
        <v>6.370078874295173</v>
      </c>
      <c r="S48" s="72">
        <v>4.526444550812528</v>
      </c>
      <c r="T48" s="72">
        <v>3.506369939728105</v>
      </c>
    </row>
    <row r="49" spans="1:20" ht="18.9" customHeight="1">
      <c r="A49" s="24" t="str">
        <f>'Page 9'!$A$21</f>
        <v>Sarnen</v>
      </c>
      <c r="B49" s="72">
        <v>0</v>
      </c>
      <c r="C49" s="72">
        <v>0</v>
      </c>
      <c r="D49" s="72">
        <v>0</v>
      </c>
      <c r="E49" s="72">
        <v>100</v>
      </c>
      <c r="F49" s="72">
        <v>100</v>
      </c>
      <c r="G49" s="72">
        <v>100</v>
      </c>
      <c r="H49" s="72">
        <v>71.42997930422784</v>
      </c>
      <c r="I49" s="72">
        <v>48.65140328634997</v>
      </c>
      <c r="J49" s="72">
        <v>33.68748278440169</v>
      </c>
      <c r="K49" s="72">
        <v>15.908299073235316</v>
      </c>
      <c r="L49" s="72">
        <v>9.456140165930487</v>
      </c>
      <c r="M49" s="72">
        <v>7.1927338534819825</v>
      </c>
      <c r="N49" s="72">
        <v>7.85452495066253</v>
      </c>
      <c r="O49" s="72">
        <v>8.3204292556448</v>
      </c>
      <c r="P49" s="72">
        <v>3.025055204910187</v>
      </c>
      <c r="Q49" s="72">
        <v>2.1925932444952787</v>
      </c>
      <c r="R49" s="72">
        <v>1.334505513388775</v>
      </c>
      <c r="S49" s="72">
        <v>0.9708076780539773</v>
      </c>
      <c r="T49" s="72">
        <v>0.7867033970326285</v>
      </c>
    </row>
    <row r="50" spans="1:20" ht="18.9" customHeight="1">
      <c r="A50" s="24" t="str">
        <f>'Page 9'!$A$22</f>
        <v>Stans</v>
      </c>
      <c r="B50" s="72">
        <v>0</v>
      </c>
      <c r="C50" s="72">
        <v>0</v>
      </c>
      <c r="D50" s="72">
        <v>0</v>
      </c>
      <c r="E50" s="72">
        <v>28.418038654259124</v>
      </c>
      <c r="F50" s="72">
        <v>76.0306807286673</v>
      </c>
      <c r="G50" s="72">
        <v>89.6103896103896</v>
      </c>
      <c r="H50" s="72">
        <v>86.50353773584905</v>
      </c>
      <c r="I50" s="72">
        <v>76.83961182853213</v>
      </c>
      <c r="J50" s="72">
        <v>66.74536622432088</v>
      </c>
      <c r="K50" s="72">
        <v>51.30208333333334</v>
      </c>
      <c r="L50" s="72">
        <v>40.08947723233439</v>
      </c>
      <c r="M50" s="72">
        <v>31.743733855630296</v>
      </c>
      <c r="N50" s="72">
        <v>26.220961081505074</v>
      </c>
      <c r="O50" s="72">
        <v>22.505599772781554</v>
      </c>
      <c r="P50" s="72">
        <v>12.902557587140254</v>
      </c>
      <c r="Q50" s="72">
        <v>9.490259463666098</v>
      </c>
      <c r="R50" s="72">
        <v>5.780622670830673</v>
      </c>
      <c r="S50" s="72">
        <v>3.5858587348458673</v>
      </c>
      <c r="T50" s="72">
        <v>2.848254752753724</v>
      </c>
    </row>
    <row r="51" spans="1:20" ht="18.9" customHeight="1">
      <c r="A51" s="24" t="str">
        <f>'Page 9'!$A$23</f>
        <v>Glarus</v>
      </c>
      <c r="B51" s="72">
        <v>0</v>
      </c>
      <c r="C51" s="72">
        <v>0</v>
      </c>
      <c r="D51" s="72">
        <v>0</v>
      </c>
      <c r="E51" s="72">
        <v>100.00000000000001</v>
      </c>
      <c r="F51" s="72">
        <v>100</v>
      </c>
      <c r="G51" s="72">
        <v>70.76923076923077</v>
      </c>
      <c r="H51" s="72">
        <v>54.048442906574394</v>
      </c>
      <c r="I51" s="72">
        <v>47.330222913426624</v>
      </c>
      <c r="J51" s="72">
        <v>41.9394944053046</v>
      </c>
      <c r="K51" s="72">
        <v>25.227772541627395</v>
      </c>
      <c r="L51" s="72">
        <v>20.962619105790374</v>
      </c>
      <c r="M51" s="72">
        <v>21.670866446985865</v>
      </c>
      <c r="N51" s="72">
        <v>22.50721385059313</v>
      </c>
      <c r="O51" s="72">
        <v>19.34959349593497</v>
      </c>
      <c r="P51" s="72">
        <v>11.688311688311678</v>
      </c>
      <c r="Q51" s="72">
        <v>8.28330751355537</v>
      </c>
      <c r="R51" s="72">
        <v>5.366269165247019</v>
      </c>
      <c r="S51" s="72">
        <v>3.710611563757741</v>
      </c>
      <c r="T51" s="72">
        <v>3.0518002944719584</v>
      </c>
    </row>
    <row r="52" spans="1:20" ht="18.9" customHeight="1">
      <c r="A52" s="24" t="str">
        <f>'Page 9'!$A$24</f>
        <v>Zug</v>
      </c>
      <c r="B52" s="72">
        <v>0</v>
      </c>
      <c r="C52" s="72">
        <v>0</v>
      </c>
      <c r="D52" s="72">
        <v>0</v>
      </c>
      <c r="E52" s="72">
        <v>100</v>
      </c>
      <c r="F52" s="72">
        <v>100</v>
      </c>
      <c r="G52" s="72">
        <v>100</v>
      </c>
      <c r="H52" s="72">
        <v>100</v>
      </c>
      <c r="I52" s="72">
        <v>95.43859649122807</v>
      </c>
      <c r="J52" s="72">
        <v>87.16466670855061</v>
      </c>
      <c r="K52" s="72">
        <v>65.44969912362183</v>
      </c>
      <c r="L52" s="72">
        <v>48.55688641004541</v>
      </c>
      <c r="M52" s="72">
        <v>38.796938531451815</v>
      </c>
      <c r="N52" s="72">
        <v>33.599045820494986</v>
      </c>
      <c r="O52" s="72">
        <v>29.643759516757864</v>
      </c>
      <c r="P52" s="72">
        <v>24.2882045322487</v>
      </c>
      <c r="Q52" s="72">
        <v>22.449563661060964</v>
      </c>
      <c r="R52" s="72">
        <v>10.697663404139817</v>
      </c>
      <c r="S52" s="72">
        <v>5.719014273384419</v>
      </c>
      <c r="T52" s="72">
        <v>4.50103642286051</v>
      </c>
    </row>
    <row r="53" spans="1:20" ht="18.9" customHeight="1">
      <c r="A53" s="24" t="str">
        <f>'Page 9'!$A$25</f>
        <v>Fribourg</v>
      </c>
      <c r="B53" s="72">
        <v>0</v>
      </c>
      <c r="C53" s="72">
        <v>100</v>
      </c>
      <c r="D53" s="72">
        <v>100</v>
      </c>
      <c r="E53" s="72">
        <v>100</v>
      </c>
      <c r="F53" s="72">
        <v>100</v>
      </c>
      <c r="G53" s="72">
        <v>81.03759645378426</v>
      </c>
      <c r="H53" s="72">
        <v>79.21622082126427</v>
      </c>
      <c r="I53" s="72">
        <v>72.87303589861222</v>
      </c>
      <c r="J53" s="72">
        <v>60.680514648891645</v>
      </c>
      <c r="K53" s="72">
        <v>38.33127956433596</v>
      </c>
      <c r="L53" s="72">
        <v>32.264607536976975</v>
      </c>
      <c r="M53" s="72">
        <v>28.752155089843296</v>
      </c>
      <c r="N53" s="72">
        <v>24.51886256392519</v>
      </c>
      <c r="O53" s="72">
        <v>26.21071256890962</v>
      </c>
      <c r="P53" s="72">
        <v>10.031633485050195</v>
      </c>
      <c r="Q53" s="72">
        <v>6.454787759292412</v>
      </c>
      <c r="R53" s="72">
        <v>4.429043207045231</v>
      </c>
      <c r="S53" s="72">
        <v>3.151809106451422</v>
      </c>
      <c r="T53" s="72">
        <v>1.9195358387407764</v>
      </c>
    </row>
    <row r="54" spans="1:20" ht="18.9" customHeight="1">
      <c r="A54" s="24" t="str">
        <f>'Page 9'!$A$26</f>
        <v>Solothurn</v>
      </c>
      <c r="B54" s="72">
        <v>0</v>
      </c>
      <c r="C54" s="72">
        <v>0</v>
      </c>
      <c r="D54" s="72">
        <v>0</v>
      </c>
      <c r="E54" s="72">
        <v>64.04494382022472</v>
      </c>
      <c r="F54" s="72">
        <v>89.40537677128857</v>
      </c>
      <c r="G54" s="72">
        <v>69.57583593721941</v>
      </c>
      <c r="H54" s="72">
        <v>51.72330097087378</v>
      </c>
      <c r="I54" s="72">
        <v>41.781468874195795</v>
      </c>
      <c r="J54" s="72">
        <v>32.04858440597293</v>
      </c>
      <c r="K54" s="72">
        <v>20.622827132184327</v>
      </c>
      <c r="L54" s="72">
        <v>17.31718882856956</v>
      </c>
      <c r="M54" s="72">
        <v>18.88608303490214</v>
      </c>
      <c r="N54" s="72">
        <v>17.341754487520735</v>
      </c>
      <c r="O54" s="72">
        <v>14.773264357346026</v>
      </c>
      <c r="P54" s="72">
        <v>9.34393456062692</v>
      </c>
      <c r="Q54" s="72">
        <v>6.493658069288329</v>
      </c>
      <c r="R54" s="72">
        <v>4.099194174010899</v>
      </c>
      <c r="S54" s="72">
        <v>2.8607103184812686</v>
      </c>
      <c r="T54" s="72">
        <v>2.196339185026066</v>
      </c>
    </row>
    <row r="55" spans="1:20" ht="18.9" customHeight="1">
      <c r="A55" s="24" t="str">
        <f>'Page 9'!$A$27</f>
        <v>Basel</v>
      </c>
      <c r="B55" s="72">
        <v>0</v>
      </c>
      <c r="C55" s="72">
        <v>0</v>
      </c>
      <c r="D55" s="72">
        <v>0</v>
      </c>
      <c r="E55" s="72">
        <v>0</v>
      </c>
      <c r="F55" s="72">
        <v>0</v>
      </c>
      <c r="G55" s="72">
        <v>0</v>
      </c>
      <c r="H55" s="72">
        <v>0</v>
      </c>
      <c r="I55" s="72">
        <v>0</v>
      </c>
      <c r="J55" s="72">
        <v>99.99999999999999</v>
      </c>
      <c r="K55" s="72">
        <v>100</v>
      </c>
      <c r="L55" s="72">
        <v>56.52247078745044</v>
      </c>
      <c r="M55" s="72">
        <v>38.56105506364536</v>
      </c>
      <c r="N55" s="72">
        <v>29.33588803004498</v>
      </c>
      <c r="O55" s="72">
        <v>23.624262566050344</v>
      </c>
      <c r="P55" s="72">
        <v>11.969415527432924</v>
      </c>
      <c r="Q55" s="72">
        <v>8.002817463508494</v>
      </c>
      <c r="R55" s="72">
        <v>4.815035820906226</v>
      </c>
      <c r="S55" s="72">
        <v>3.4382621424568067</v>
      </c>
      <c r="T55" s="72">
        <v>2.796724767825546</v>
      </c>
    </row>
    <row r="56" spans="1:20" ht="18.9" customHeight="1">
      <c r="A56" s="24" t="str">
        <f>'Page 9'!$A$28</f>
        <v>Liestal</v>
      </c>
      <c r="B56" s="72">
        <v>0</v>
      </c>
      <c r="C56" s="72">
        <v>0</v>
      </c>
      <c r="D56" s="72">
        <v>0</v>
      </c>
      <c r="E56" s="72">
        <v>100</v>
      </c>
      <c r="F56" s="72">
        <v>100</v>
      </c>
      <c r="G56" s="72">
        <v>100</v>
      </c>
      <c r="H56" s="72">
        <v>100</v>
      </c>
      <c r="I56" s="72">
        <v>100</v>
      </c>
      <c r="J56" s="72">
        <v>100</v>
      </c>
      <c r="K56" s="72">
        <v>86.67692437399882</v>
      </c>
      <c r="L56" s="72">
        <v>52.15270949052541</v>
      </c>
      <c r="M56" s="72">
        <v>35.12229719010424</v>
      </c>
      <c r="N56" s="72">
        <v>25.402368980244475</v>
      </c>
      <c r="O56" s="72">
        <v>19.35369906267594</v>
      </c>
      <c r="P56" s="72">
        <v>8.251344218160375</v>
      </c>
      <c r="Q56" s="72">
        <v>4.891237653514915</v>
      </c>
      <c r="R56" s="72">
        <v>2.5771900264869316</v>
      </c>
      <c r="S56" s="72">
        <v>1.736831543323393</v>
      </c>
      <c r="T56" s="72">
        <v>1.3001167351240817</v>
      </c>
    </row>
    <row r="57" spans="1:20" ht="18.9" customHeight="1">
      <c r="A57" s="24" t="str">
        <f>'Page 9'!$A$29</f>
        <v>Schaffhausen</v>
      </c>
      <c r="B57" s="72">
        <v>0</v>
      </c>
      <c r="C57" s="72">
        <v>0</v>
      </c>
      <c r="D57" s="72">
        <v>0</v>
      </c>
      <c r="E57" s="72">
        <v>69.98499249624813</v>
      </c>
      <c r="F57" s="72">
        <v>87.67207725498254</v>
      </c>
      <c r="G57" s="72">
        <v>91.35704034444267</v>
      </c>
      <c r="H57" s="72">
        <v>76.37607854805117</v>
      </c>
      <c r="I57" s="72">
        <v>63.38523476911137</v>
      </c>
      <c r="J57" s="72">
        <v>51.36641119753533</v>
      </c>
      <c r="K57" s="72">
        <v>39.86481383581301</v>
      </c>
      <c r="L57" s="72">
        <v>31.84694601291416</v>
      </c>
      <c r="M57" s="72">
        <v>27.674440700759373</v>
      </c>
      <c r="N57" s="72">
        <v>27.055028599522732</v>
      </c>
      <c r="O57" s="72">
        <v>25.568989678910818</v>
      </c>
      <c r="P57" s="72">
        <v>15.323430371496851</v>
      </c>
      <c r="Q57" s="72">
        <v>10.554716794019722</v>
      </c>
      <c r="R57" s="72">
        <v>6.03689703609646</v>
      </c>
      <c r="S57" s="72">
        <v>4.504643219939036</v>
      </c>
      <c r="T57" s="72">
        <v>2.862707464476007</v>
      </c>
    </row>
    <row r="58" spans="1:20" ht="18.9" customHeight="1">
      <c r="A58" s="24" t="str">
        <f>'Page 9'!$A$30</f>
        <v>Herisau</v>
      </c>
      <c r="B58" s="72">
        <v>0</v>
      </c>
      <c r="C58" s="72">
        <v>0</v>
      </c>
      <c r="D58" s="72">
        <v>0</v>
      </c>
      <c r="E58" s="72">
        <v>100</v>
      </c>
      <c r="F58" s="72">
        <v>87.77545439922793</v>
      </c>
      <c r="G58" s="72">
        <v>62.566356278826895</v>
      </c>
      <c r="H58" s="72">
        <v>46.28720023114706</v>
      </c>
      <c r="I58" s="72">
        <v>35.90286692340607</v>
      </c>
      <c r="J58" s="72">
        <v>29.434346865975893</v>
      </c>
      <c r="K58" s="72">
        <v>13.067366488694677</v>
      </c>
      <c r="L58" s="72">
        <v>9.84484941266524</v>
      </c>
      <c r="M58" s="72">
        <v>14.476462456897206</v>
      </c>
      <c r="N58" s="72">
        <v>17.972350230414747</v>
      </c>
      <c r="O58" s="72">
        <v>15.678776290630974</v>
      </c>
      <c r="P58" s="72">
        <v>9.109608171213338</v>
      </c>
      <c r="Q58" s="72">
        <v>6.124252927269793</v>
      </c>
      <c r="R58" s="72">
        <v>3.737052913236684</v>
      </c>
      <c r="S58" s="72">
        <v>2.651856688517258</v>
      </c>
      <c r="T58" s="72">
        <v>1.8614980216629093</v>
      </c>
    </row>
    <row r="59" spans="1:20" ht="18.9" customHeight="1">
      <c r="A59" s="24" t="str">
        <f>'Page 9'!$A$31</f>
        <v>Appenzell</v>
      </c>
      <c r="B59" s="72">
        <v>100</v>
      </c>
      <c r="C59" s="72">
        <v>95.57670772676371</v>
      </c>
      <c r="D59" s="72">
        <v>80.81617086193745</v>
      </c>
      <c r="E59" s="72">
        <v>68.26632079550367</v>
      </c>
      <c r="F59" s="72">
        <v>56.450021147610315</v>
      </c>
      <c r="G59" s="72">
        <v>48.43674378085373</v>
      </c>
      <c r="H59" s="72">
        <v>42.953091684434966</v>
      </c>
      <c r="I59" s="72">
        <v>38.33670844507691</v>
      </c>
      <c r="J59" s="72">
        <v>33.43599152523863</v>
      </c>
      <c r="K59" s="72">
        <v>24.21999687059929</v>
      </c>
      <c r="L59" s="72">
        <v>20.65577679742458</v>
      </c>
      <c r="M59" s="72">
        <v>17.935268919562116</v>
      </c>
      <c r="N59" s="72">
        <v>15.918713620260336</v>
      </c>
      <c r="O59" s="72">
        <v>14.696920159550123</v>
      </c>
      <c r="P59" s="72">
        <v>9.216301783301619</v>
      </c>
      <c r="Q59" s="72">
        <v>6.496083691107146</v>
      </c>
      <c r="R59" s="72">
        <v>3.841049964608693</v>
      </c>
      <c r="S59" s="72">
        <v>2.602887582862093</v>
      </c>
      <c r="T59" s="72">
        <v>1.9260955531487958</v>
      </c>
    </row>
    <row r="60" spans="1:20" ht="18.9" customHeight="1">
      <c r="A60" s="24" t="str">
        <f>'Page 9'!$A$32</f>
        <v>St. Gall</v>
      </c>
      <c r="B60" s="72">
        <v>0</v>
      </c>
      <c r="C60" s="72">
        <v>0</v>
      </c>
      <c r="D60" s="72">
        <v>0</v>
      </c>
      <c r="E60" s="72">
        <v>0</v>
      </c>
      <c r="F60" s="72">
        <v>99.99999999999999</v>
      </c>
      <c r="G60" s="72">
        <v>100</v>
      </c>
      <c r="H60" s="72">
        <v>100.00000000000001</v>
      </c>
      <c r="I60" s="72">
        <v>83.16129032258064</v>
      </c>
      <c r="J60" s="72">
        <v>66.45675079637343</v>
      </c>
      <c r="K60" s="72">
        <v>46.72585227272727</v>
      </c>
      <c r="L60" s="72">
        <v>36.61978900031118</v>
      </c>
      <c r="M60" s="72">
        <v>31.175468483816015</v>
      </c>
      <c r="N60" s="72">
        <v>31.233595800524938</v>
      </c>
      <c r="O60" s="72">
        <v>29.40666850585395</v>
      </c>
      <c r="P60" s="72">
        <v>16.720257234726702</v>
      </c>
      <c r="Q60" s="72">
        <v>10.971456399139145</v>
      </c>
      <c r="R60" s="72">
        <v>6.505425367010134</v>
      </c>
      <c r="S60" s="72">
        <v>4.570631262948716</v>
      </c>
      <c r="T60" s="72">
        <v>3.5222002928379226</v>
      </c>
    </row>
    <row r="61" spans="1:20" ht="18.9" customHeight="1">
      <c r="A61" s="24" t="str">
        <f>'Page 9'!$A$33</f>
        <v>Chur</v>
      </c>
      <c r="B61" s="72">
        <v>0</v>
      </c>
      <c r="C61" s="72">
        <v>0</v>
      </c>
      <c r="D61" s="72">
        <v>0</v>
      </c>
      <c r="E61" s="72">
        <v>0</v>
      </c>
      <c r="F61" s="72">
        <v>0</v>
      </c>
      <c r="G61" s="72">
        <v>0</v>
      </c>
      <c r="H61" s="72">
        <v>100</v>
      </c>
      <c r="I61" s="72">
        <v>100</v>
      </c>
      <c r="J61" s="72">
        <v>93.27935222672065</v>
      </c>
      <c r="K61" s="72">
        <v>56.77896466721446</v>
      </c>
      <c r="L61" s="72">
        <v>38.23851203501094</v>
      </c>
      <c r="M61" s="72">
        <v>30.54940631917891</v>
      </c>
      <c r="N61" s="72">
        <v>25.81812460667086</v>
      </c>
      <c r="O61" s="72">
        <v>24.002008536279188</v>
      </c>
      <c r="P61" s="72">
        <v>15.596992481203008</v>
      </c>
      <c r="Q61" s="72">
        <v>10.024496669983924</v>
      </c>
      <c r="R61" s="72">
        <v>5.978533016916679</v>
      </c>
      <c r="S61" s="72">
        <v>4.1528716343900705</v>
      </c>
      <c r="T61" s="72">
        <v>3.2311037098714035</v>
      </c>
    </row>
    <row r="62" spans="1:20" ht="18.9" customHeight="1">
      <c r="A62" s="24" t="str">
        <f>'Page 9'!$A$34</f>
        <v>Aarau</v>
      </c>
      <c r="B62" s="72">
        <v>0</v>
      </c>
      <c r="C62" s="72">
        <v>0</v>
      </c>
      <c r="D62" s="72">
        <v>0</v>
      </c>
      <c r="E62" s="72">
        <v>99.99999999999999</v>
      </c>
      <c r="F62" s="72">
        <v>86.87707641196013</v>
      </c>
      <c r="G62" s="72">
        <v>70.83333333333334</v>
      </c>
      <c r="H62" s="72">
        <v>57.33333333333335</v>
      </c>
      <c r="I62" s="72">
        <v>47.5229795869643</v>
      </c>
      <c r="J62" s="72">
        <v>41.14305388190739</v>
      </c>
      <c r="K62" s="72">
        <v>33.173756936133174</v>
      </c>
      <c r="L62" s="72">
        <v>27.880132350729433</v>
      </c>
      <c r="M62" s="72">
        <v>23.275014743463743</v>
      </c>
      <c r="N62" s="72">
        <v>20.053841740588723</v>
      </c>
      <c r="O62" s="72">
        <v>17.06666666666668</v>
      </c>
      <c r="P62" s="72">
        <v>9.75479411790902</v>
      </c>
      <c r="Q62" s="72">
        <v>6.554485390000595</v>
      </c>
      <c r="R62" s="72">
        <v>3.922886955172566</v>
      </c>
      <c r="S62" s="72">
        <v>2.8427381530242495</v>
      </c>
      <c r="T62" s="72">
        <v>2.154483655174262</v>
      </c>
    </row>
    <row r="63" spans="1:20" ht="18.9" customHeight="1">
      <c r="A63" s="24" t="str">
        <f>'Page 9'!$A$35</f>
        <v>Frauenfeld</v>
      </c>
      <c r="B63" s="72">
        <v>0</v>
      </c>
      <c r="C63" s="72">
        <v>0</v>
      </c>
      <c r="D63" s="72">
        <v>0</v>
      </c>
      <c r="E63" s="72">
        <v>0</v>
      </c>
      <c r="F63" s="72">
        <v>0</v>
      </c>
      <c r="G63" s="72">
        <v>100</v>
      </c>
      <c r="H63" s="72">
        <v>100</v>
      </c>
      <c r="I63" s="72">
        <v>88.2693015188942</v>
      </c>
      <c r="J63" s="72">
        <v>75.25807196332576</v>
      </c>
      <c r="K63" s="72">
        <v>56.42404190791287</v>
      </c>
      <c r="L63" s="72">
        <v>40.054648637287194</v>
      </c>
      <c r="M63" s="72">
        <v>30.809353313000052</v>
      </c>
      <c r="N63" s="72">
        <v>26.031386163165536</v>
      </c>
      <c r="O63" s="72">
        <v>24.008630439700024</v>
      </c>
      <c r="P63" s="72">
        <v>12.430202578268876</v>
      </c>
      <c r="Q63" s="72">
        <v>8.587413834201204</v>
      </c>
      <c r="R63" s="72">
        <v>5.0793286898123515</v>
      </c>
      <c r="S63" s="72">
        <v>3.7702782174563194</v>
      </c>
      <c r="T63" s="72">
        <v>2.8699407428130903</v>
      </c>
    </row>
    <row r="64" spans="1:20" ht="18.9" customHeight="1">
      <c r="A64" s="24" t="str">
        <f>'Page 9'!$A$36</f>
        <v>Bellinzona</v>
      </c>
      <c r="B64" s="72">
        <v>0</v>
      </c>
      <c r="C64" s="72">
        <v>0</v>
      </c>
      <c r="D64" s="72">
        <v>0</v>
      </c>
      <c r="E64" s="72">
        <v>0</v>
      </c>
      <c r="F64" s="72">
        <v>87.58149642968023</v>
      </c>
      <c r="G64" s="72">
        <v>93.65834324217201</v>
      </c>
      <c r="H64" s="72">
        <v>95.26767228630582</v>
      </c>
      <c r="I64" s="72">
        <v>96.3007490983076</v>
      </c>
      <c r="J64" s="72">
        <v>70.7920972866377</v>
      </c>
      <c r="K64" s="72">
        <v>57.11630932193546</v>
      </c>
      <c r="L64" s="72">
        <v>53.153803613125234</v>
      </c>
      <c r="M64" s="72">
        <v>44.12671367238731</v>
      </c>
      <c r="N64" s="72">
        <v>40.026750032228954</v>
      </c>
      <c r="O64" s="72">
        <v>35.337055339695944</v>
      </c>
      <c r="P64" s="72">
        <v>23.69172012210703</v>
      </c>
      <c r="Q64" s="72">
        <v>14.995311124168499</v>
      </c>
      <c r="R64" s="72">
        <v>9.091671165137802</v>
      </c>
      <c r="S64" s="72">
        <v>6.310153618766798</v>
      </c>
      <c r="T64" s="72">
        <v>4.758701747763115</v>
      </c>
    </row>
    <row r="65" spans="1:20" ht="18.9" customHeight="1">
      <c r="A65" s="24" t="str">
        <f>'Page 9'!$A$37</f>
        <v>Lausanne</v>
      </c>
      <c r="B65" s="72">
        <v>0</v>
      </c>
      <c r="C65" s="72">
        <v>0</v>
      </c>
      <c r="D65" s="72">
        <v>0</v>
      </c>
      <c r="E65" s="72">
        <v>0</v>
      </c>
      <c r="F65" s="72">
        <v>0</v>
      </c>
      <c r="G65" s="72">
        <v>0</v>
      </c>
      <c r="H65" s="72">
        <v>100</v>
      </c>
      <c r="I65" s="72">
        <v>88.39533920861182</v>
      </c>
      <c r="J65" s="72">
        <v>74.26036372183212</v>
      </c>
      <c r="K65" s="72">
        <v>59.01053893411916</v>
      </c>
      <c r="L65" s="72">
        <v>50.40105351370764</v>
      </c>
      <c r="M65" s="72">
        <v>36.81167896346948</v>
      </c>
      <c r="N65" s="72">
        <v>23.769807382104567</v>
      </c>
      <c r="O65" s="72">
        <v>15.949552184244185</v>
      </c>
      <c r="P65" s="72">
        <v>12.143699412700768</v>
      </c>
      <c r="Q65" s="72">
        <v>12.777793469874393</v>
      </c>
      <c r="R65" s="72">
        <v>10.002470759193114</v>
      </c>
      <c r="S65" s="72">
        <v>5.96781322398373</v>
      </c>
      <c r="T65" s="72">
        <v>4.273804341013302</v>
      </c>
    </row>
    <row r="66" spans="1:20" ht="18.9" customHeight="1">
      <c r="A66" s="24" t="str">
        <f>'Page 9'!$A$38</f>
        <v>Sion</v>
      </c>
      <c r="B66" s="72">
        <v>0</v>
      </c>
      <c r="C66" s="72">
        <v>0</v>
      </c>
      <c r="D66" s="72">
        <v>0</v>
      </c>
      <c r="E66" s="72">
        <v>0</v>
      </c>
      <c r="F66" s="72">
        <v>92.43098842386465</v>
      </c>
      <c r="G66" s="72">
        <v>96.68195569434957</v>
      </c>
      <c r="H66" s="72">
        <v>87.01685426716693</v>
      </c>
      <c r="I66" s="72">
        <v>78.41665964083973</v>
      </c>
      <c r="J66" s="72">
        <v>64.4773210489015</v>
      </c>
      <c r="K66" s="72">
        <v>35.72804805485508</v>
      </c>
      <c r="L66" s="72">
        <v>29.44097541390643</v>
      </c>
      <c r="M66" s="72">
        <v>28.53716227471102</v>
      </c>
      <c r="N66" s="72">
        <v>32.32251790292633</v>
      </c>
      <c r="O66" s="72">
        <v>28.34495805981034</v>
      </c>
      <c r="P66" s="72">
        <v>19.932225315672557</v>
      </c>
      <c r="Q66" s="72">
        <v>12.231411453992607</v>
      </c>
      <c r="R66" s="72">
        <v>6.787001263095338</v>
      </c>
      <c r="S66" s="72">
        <v>4.884108281147673</v>
      </c>
      <c r="T66" s="72">
        <v>3.4543317179128747</v>
      </c>
    </row>
    <row r="67" spans="1:20" ht="18.9" customHeight="1">
      <c r="A67" s="24" t="str">
        <f>'Page 9'!$A$39</f>
        <v>Neuchâtel</v>
      </c>
      <c r="B67" s="72">
        <v>0</v>
      </c>
      <c r="C67" s="72">
        <v>100</v>
      </c>
      <c r="D67" s="72">
        <v>100</v>
      </c>
      <c r="E67" s="72">
        <v>82.57858284496537</v>
      </c>
      <c r="F67" s="72">
        <v>60.96800071307602</v>
      </c>
      <c r="G67" s="72">
        <v>51.74237363616121</v>
      </c>
      <c r="H67" s="72">
        <v>46.38052974622106</v>
      </c>
      <c r="I67" s="72">
        <v>43.86416806484391</v>
      </c>
      <c r="J67" s="72">
        <v>37.114412724168815</v>
      </c>
      <c r="K67" s="72">
        <v>10.841703377386192</v>
      </c>
      <c r="L67" s="72">
        <v>3.2856669872451736</v>
      </c>
      <c r="M67" s="72">
        <v>12.95498473346592</v>
      </c>
      <c r="N67" s="72">
        <v>17.381229314208476</v>
      </c>
      <c r="O67" s="72">
        <v>15.358224616918823</v>
      </c>
      <c r="P67" s="72">
        <v>6.472211720967413</v>
      </c>
      <c r="Q67" s="72">
        <v>4.510196526045687</v>
      </c>
      <c r="R67" s="72">
        <v>2.764598519895164</v>
      </c>
      <c r="S67" s="72">
        <v>1.6370105293127881</v>
      </c>
      <c r="T67" s="72">
        <v>1.3010891056231944</v>
      </c>
    </row>
    <row r="68" spans="1:20" ht="18.9" customHeight="1">
      <c r="A68" s="24" t="str">
        <f>'Page 9'!$A$40</f>
        <v>Geneva</v>
      </c>
      <c r="B68" s="72">
        <v>0</v>
      </c>
      <c r="C68" s="72">
        <v>0</v>
      </c>
      <c r="D68" s="72">
        <v>0</v>
      </c>
      <c r="E68" s="72">
        <v>0</v>
      </c>
      <c r="F68" s="72">
        <v>0</v>
      </c>
      <c r="G68" s="72">
        <v>0</v>
      </c>
      <c r="H68" s="72">
        <v>0</v>
      </c>
      <c r="I68" s="72">
        <v>0</v>
      </c>
      <c r="J68" s="72">
        <v>0</v>
      </c>
      <c r="K68" s="72">
        <v>97.40825212523326</v>
      </c>
      <c r="L68" s="72">
        <v>77.80181452948058</v>
      </c>
      <c r="M68" s="72">
        <v>57.432728273515394</v>
      </c>
      <c r="N68" s="72">
        <v>41.439823008849565</v>
      </c>
      <c r="O68" s="72">
        <v>42.079957203063636</v>
      </c>
      <c r="P68" s="72">
        <v>20.320732081870947</v>
      </c>
      <c r="Q68" s="72">
        <v>13.151338603622154</v>
      </c>
      <c r="R68" s="72">
        <v>7.734574964481078</v>
      </c>
      <c r="S68" s="72">
        <v>5.894143056917206</v>
      </c>
      <c r="T68" s="72">
        <v>4.5575951905304475</v>
      </c>
    </row>
    <row r="69" spans="1:20" ht="18.9" customHeight="1">
      <c r="A69" s="24" t="str">
        <f>'Page 9'!$A$41</f>
        <v>Delémont</v>
      </c>
      <c r="B69" s="72">
        <v>0</v>
      </c>
      <c r="C69" s="72">
        <v>0</v>
      </c>
      <c r="D69" s="72">
        <v>0</v>
      </c>
      <c r="E69" s="72">
        <v>100</v>
      </c>
      <c r="F69" s="72">
        <v>100</v>
      </c>
      <c r="G69" s="72">
        <v>77.67702360314709</v>
      </c>
      <c r="H69" s="72">
        <v>58.474053512221445</v>
      </c>
      <c r="I69" s="72">
        <v>46.89609627238038</v>
      </c>
      <c r="J69" s="72">
        <v>38.00781525029924</v>
      </c>
      <c r="K69" s="72">
        <v>24.849116211656263</v>
      </c>
      <c r="L69" s="72">
        <v>21.740095438907993</v>
      </c>
      <c r="M69" s="72">
        <v>16.50488358237698</v>
      </c>
      <c r="N69" s="72">
        <v>13.301646579528086</v>
      </c>
      <c r="O69" s="72">
        <v>11.322095857026808</v>
      </c>
      <c r="P69" s="72">
        <v>6.674503574265299</v>
      </c>
      <c r="Q69" s="72">
        <v>4.555540699311836</v>
      </c>
      <c r="R69" s="72">
        <v>3.071916704326611</v>
      </c>
      <c r="S69" s="72">
        <v>2.1153144752648187</v>
      </c>
      <c r="T69" s="72">
        <v>1.6361101411301089</v>
      </c>
    </row>
    <row r="70" spans="1:20" ht="18.9" customHeight="1">
      <c r="A70" s="24"/>
      <c r="B70" s="72"/>
      <c r="C70" s="72"/>
      <c r="D70" s="72"/>
      <c r="E70" s="72"/>
      <c r="F70" s="72"/>
      <c r="G70" s="72"/>
      <c r="H70" s="72"/>
      <c r="I70" s="72"/>
      <c r="J70" s="72"/>
      <c r="K70" s="72"/>
      <c r="L70" s="72"/>
      <c r="M70" s="72"/>
      <c r="N70" s="72"/>
      <c r="O70" s="72"/>
      <c r="P70" s="72"/>
      <c r="Q70" s="72"/>
      <c r="R70" s="72"/>
      <c r="S70" s="72"/>
      <c r="T70" s="72"/>
    </row>
    <row r="71" spans="1:20" ht="18.9" customHeight="1">
      <c r="A71" s="24" t="str">
        <f>'Page 9'!$A$43</f>
        <v>Direct federal tax</v>
      </c>
      <c r="B71" s="72">
        <v>0</v>
      </c>
      <c r="C71" s="72">
        <v>0</v>
      </c>
      <c r="D71" s="72">
        <v>0</v>
      </c>
      <c r="E71" s="72">
        <v>0</v>
      </c>
      <c r="F71" s="72">
        <v>0</v>
      </c>
      <c r="G71" s="72">
        <v>0</v>
      </c>
      <c r="H71" s="72">
        <v>0</v>
      </c>
      <c r="I71" s="72">
        <v>100</v>
      </c>
      <c r="J71" s="72">
        <v>100</v>
      </c>
      <c r="K71" s="72">
        <v>100</v>
      </c>
      <c r="L71" s="72">
        <v>100.00000000000001</v>
      </c>
      <c r="M71" s="72">
        <v>99.99999999999999</v>
      </c>
      <c r="N71" s="72">
        <v>100</v>
      </c>
      <c r="O71" s="72">
        <v>76.45959831854273</v>
      </c>
      <c r="P71" s="72">
        <v>32.9989146058846</v>
      </c>
      <c r="Q71" s="72">
        <v>19.8611260245535</v>
      </c>
      <c r="R71" s="72">
        <v>8.357170003800535</v>
      </c>
      <c r="S71" s="72">
        <v>5.267146646456991</v>
      </c>
      <c r="T71" s="72">
        <v>3.8328892579904723</v>
      </c>
    </row>
    <row r="72" spans="1:20" ht="18.9" customHeight="1">
      <c r="A72" s="69"/>
      <c r="B72" s="73"/>
      <c r="C72" s="73"/>
      <c r="D72" s="73"/>
      <c r="E72" s="73"/>
      <c r="F72" s="73"/>
      <c r="G72" s="73"/>
      <c r="H72" s="73"/>
      <c r="I72" s="73"/>
      <c r="J72" s="73"/>
      <c r="K72" s="73"/>
      <c r="L72" s="73"/>
      <c r="M72" s="73"/>
      <c r="N72" s="73"/>
      <c r="O72" s="73"/>
      <c r="P72" s="73"/>
      <c r="Q72" s="73"/>
      <c r="R72" s="73"/>
      <c r="S72" s="73"/>
      <c r="T72" s="73"/>
    </row>
    <row r="94" spans="2:20" ht="12.75">
      <c r="B94" s="74"/>
      <c r="C94" s="74"/>
      <c r="D94" s="74"/>
      <c r="E94" s="74"/>
      <c r="F94" s="74"/>
      <c r="G94" s="74"/>
      <c r="H94" s="74"/>
      <c r="I94" s="74"/>
      <c r="J94" s="74"/>
      <c r="K94" s="74"/>
      <c r="L94" s="74"/>
      <c r="M94" s="74"/>
      <c r="N94" s="74"/>
      <c r="O94" s="74"/>
      <c r="P94" s="74"/>
      <c r="Q94" s="74"/>
      <c r="R94" s="74"/>
      <c r="S94" s="74"/>
      <c r="T94" s="74"/>
    </row>
    <row r="95" spans="2:20" ht="12.75">
      <c r="B95" s="74"/>
      <c r="C95" s="74"/>
      <c r="D95" s="74"/>
      <c r="E95" s="74"/>
      <c r="F95" s="74"/>
      <c r="G95" s="74"/>
      <c r="H95" s="74"/>
      <c r="I95" s="74"/>
      <c r="J95" s="74"/>
      <c r="K95" s="74"/>
      <c r="L95" s="74"/>
      <c r="M95" s="74"/>
      <c r="N95" s="74"/>
      <c r="O95" s="74"/>
      <c r="P95" s="74"/>
      <c r="Q95" s="74"/>
      <c r="R95" s="74"/>
      <c r="S95" s="74"/>
      <c r="T95" s="74"/>
    </row>
    <row r="96" spans="2:20" ht="12.75">
      <c r="B96" s="74"/>
      <c r="C96" s="74"/>
      <c r="D96" s="74"/>
      <c r="E96" s="74"/>
      <c r="F96" s="74"/>
      <c r="G96" s="74"/>
      <c r="H96" s="74"/>
      <c r="I96" s="74"/>
      <c r="J96" s="74"/>
      <c r="K96" s="74"/>
      <c r="L96" s="74"/>
      <c r="M96" s="74"/>
      <c r="N96" s="74"/>
      <c r="O96" s="74"/>
      <c r="P96" s="74"/>
      <c r="Q96" s="74"/>
      <c r="R96" s="74"/>
      <c r="S96" s="74"/>
      <c r="T96" s="74"/>
    </row>
    <row r="97" spans="2:20" ht="12.75">
      <c r="B97" s="74"/>
      <c r="C97" s="74"/>
      <c r="D97" s="74"/>
      <c r="E97" s="74"/>
      <c r="F97" s="74"/>
      <c r="G97" s="74"/>
      <c r="H97" s="74"/>
      <c r="I97" s="74"/>
      <c r="J97" s="74"/>
      <c r="K97" s="74"/>
      <c r="L97" s="74"/>
      <c r="M97" s="74"/>
      <c r="N97" s="74"/>
      <c r="O97" s="74"/>
      <c r="P97" s="74"/>
      <c r="Q97" s="74"/>
      <c r="R97" s="74"/>
      <c r="S97" s="74"/>
      <c r="T97" s="74"/>
    </row>
    <row r="98" spans="2:20" ht="12.75">
      <c r="B98" s="74"/>
      <c r="C98" s="74"/>
      <c r="D98" s="74"/>
      <c r="E98" s="74"/>
      <c r="F98" s="74"/>
      <c r="G98" s="74"/>
      <c r="H98" s="74"/>
      <c r="I98" s="74"/>
      <c r="J98" s="74"/>
      <c r="K98" s="74"/>
      <c r="L98" s="74"/>
      <c r="M98" s="74"/>
      <c r="N98" s="74"/>
      <c r="O98" s="74"/>
      <c r="P98" s="74"/>
      <c r="Q98" s="74"/>
      <c r="R98" s="74"/>
      <c r="S98" s="74"/>
      <c r="T98" s="74"/>
    </row>
    <row r="99" spans="2:20" ht="12.75">
      <c r="B99" s="74"/>
      <c r="C99" s="74"/>
      <c r="D99" s="74"/>
      <c r="E99" s="74"/>
      <c r="F99" s="74"/>
      <c r="G99" s="74"/>
      <c r="H99" s="74"/>
      <c r="I99" s="74"/>
      <c r="J99" s="74"/>
      <c r="K99" s="74"/>
      <c r="L99" s="74"/>
      <c r="M99" s="74"/>
      <c r="N99" s="74"/>
      <c r="O99" s="74"/>
      <c r="P99" s="74"/>
      <c r="Q99" s="74"/>
      <c r="R99" s="74"/>
      <c r="S99" s="74"/>
      <c r="T99" s="74"/>
    </row>
    <row r="100" spans="2:20" ht="12.75">
      <c r="B100" s="74"/>
      <c r="C100" s="74"/>
      <c r="D100" s="74"/>
      <c r="E100" s="74"/>
      <c r="F100" s="74"/>
      <c r="G100" s="74"/>
      <c r="H100" s="74"/>
      <c r="I100" s="74"/>
      <c r="J100" s="74"/>
      <c r="K100" s="74"/>
      <c r="L100" s="74"/>
      <c r="M100" s="74"/>
      <c r="N100" s="74"/>
      <c r="O100" s="74"/>
      <c r="P100" s="74"/>
      <c r="Q100" s="74"/>
      <c r="R100" s="74"/>
      <c r="S100" s="74"/>
      <c r="T100" s="74"/>
    </row>
    <row r="101" spans="2:20" ht="12.75">
      <c r="B101" s="74"/>
      <c r="C101" s="74"/>
      <c r="D101" s="74"/>
      <c r="E101" s="74"/>
      <c r="F101" s="74"/>
      <c r="G101" s="74"/>
      <c r="H101" s="74"/>
      <c r="I101" s="74"/>
      <c r="J101" s="74"/>
      <c r="K101" s="74"/>
      <c r="L101" s="74"/>
      <c r="M101" s="74"/>
      <c r="N101" s="74"/>
      <c r="O101" s="74"/>
      <c r="P101" s="74"/>
      <c r="Q101" s="74"/>
      <c r="R101" s="74"/>
      <c r="S101" s="74"/>
      <c r="T101" s="74"/>
    </row>
    <row r="102" spans="2:20" ht="12.75">
      <c r="B102" s="74"/>
      <c r="C102" s="74"/>
      <c r="D102" s="74"/>
      <c r="E102" s="74"/>
      <c r="F102" s="74"/>
      <c r="G102" s="74"/>
      <c r="H102" s="74"/>
      <c r="I102" s="74"/>
      <c r="J102" s="74"/>
      <c r="K102" s="74"/>
      <c r="L102" s="74"/>
      <c r="M102" s="74"/>
      <c r="N102" s="74"/>
      <c r="O102" s="74"/>
      <c r="P102" s="74"/>
      <c r="Q102" s="74"/>
      <c r="R102" s="74"/>
      <c r="S102" s="74"/>
      <c r="T102" s="74"/>
    </row>
    <row r="103" spans="2:20" ht="12.75">
      <c r="B103" s="74"/>
      <c r="C103" s="74"/>
      <c r="D103" s="74"/>
      <c r="E103" s="74"/>
      <c r="F103" s="74"/>
      <c r="G103" s="74"/>
      <c r="H103" s="74"/>
      <c r="I103" s="74"/>
      <c r="J103" s="74"/>
      <c r="K103" s="74"/>
      <c r="L103" s="74"/>
      <c r="M103" s="74"/>
      <c r="N103" s="74"/>
      <c r="O103" s="74"/>
      <c r="P103" s="74"/>
      <c r="Q103" s="74"/>
      <c r="R103" s="74"/>
      <c r="S103" s="74"/>
      <c r="T103" s="74"/>
    </row>
    <row r="104" spans="2:20" ht="12.75">
      <c r="B104" s="74"/>
      <c r="C104" s="74"/>
      <c r="D104" s="74"/>
      <c r="E104" s="74"/>
      <c r="F104" s="74"/>
      <c r="G104" s="74"/>
      <c r="H104" s="74"/>
      <c r="I104" s="74"/>
      <c r="J104" s="74"/>
      <c r="K104" s="74"/>
      <c r="L104" s="74"/>
      <c r="M104" s="74"/>
      <c r="N104" s="74"/>
      <c r="O104" s="74"/>
      <c r="P104" s="74"/>
      <c r="Q104" s="74"/>
      <c r="R104" s="74"/>
      <c r="S104" s="74"/>
      <c r="T104" s="74"/>
    </row>
    <row r="105" spans="2:20" ht="12.75">
      <c r="B105" s="74"/>
      <c r="C105" s="74"/>
      <c r="D105" s="74"/>
      <c r="E105" s="74"/>
      <c r="F105" s="74"/>
      <c r="G105" s="74"/>
      <c r="H105" s="74"/>
      <c r="I105" s="74"/>
      <c r="J105" s="74"/>
      <c r="K105" s="74"/>
      <c r="L105" s="74"/>
      <c r="M105" s="74"/>
      <c r="N105" s="74"/>
      <c r="O105" s="74"/>
      <c r="P105" s="74"/>
      <c r="Q105" s="74"/>
      <c r="R105" s="74"/>
      <c r="S105" s="74"/>
      <c r="T105" s="74"/>
    </row>
    <row r="106" spans="2:20" ht="12.75">
      <c r="B106" s="74"/>
      <c r="C106" s="74"/>
      <c r="D106" s="74"/>
      <c r="E106" s="74"/>
      <c r="F106" s="74"/>
      <c r="G106" s="74"/>
      <c r="H106" s="74"/>
      <c r="I106" s="74"/>
      <c r="J106" s="74"/>
      <c r="K106" s="74"/>
      <c r="L106" s="74"/>
      <c r="M106" s="74"/>
      <c r="N106" s="74"/>
      <c r="O106" s="74"/>
      <c r="P106" s="74"/>
      <c r="Q106" s="74"/>
      <c r="R106" s="74"/>
      <c r="S106" s="74"/>
      <c r="T106" s="74"/>
    </row>
    <row r="107" spans="2:20" ht="12.75">
      <c r="B107" s="74"/>
      <c r="C107" s="74"/>
      <c r="D107" s="74"/>
      <c r="E107" s="74"/>
      <c r="F107" s="74"/>
      <c r="G107" s="74"/>
      <c r="H107" s="74"/>
      <c r="I107" s="74"/>
      <c r="J107" s="74"/>
      <c r="K107" s="74"/>
      <c r="L107" s="74"/>
      <c r="M107" s="74"/>
      <c r="N107" s="74"/>
      <c r="O107" s="74"/>
      <c r="P107" s="74"/>
      <c r="Q107" s="74"/>
      <c r="R107" s="74"/>
      <c r="S107" s="74"/>
      <c r="T107" s="74"/>
    </row>
    <row r="108" spans="2:20" ht="12.75">
      <c r="B108" s="74"/>
      <c r="C108" s="74"/>
      <c r="D108" s="74"/>
      <c r="E108" s="74"/>
      <c r="F108" s="74"/>
      <c r="G108" s="74"/>
      <c r="H108" s="74"/>
      <c r="I108" s="74"/>
      <c r="J108" s="74"/>
      <c r="K108" s="74"/>
      <c r="L108" s="74"/>
      <c r="M108" s="74"/>
      <c r="N108" s="74"/>
      <c r="O108" s="74"/>
      <c r="P108" s="74"/>
      <c r="Q108" s="74"/>
      <c r="R108" s="74"/>
      <c r="S108" s="74"/>
      <c r="T108" s="74"/>
    </row>
    <row r="109" spans="2:20" ht="12.75">
      <c r="B109" s="74"/>
      <c r="C109" s="74"/>
      <c r="D109" s="74"/>
      <c r="E109" s="74"/>
      <c r="F109" s="74"/>
      <c r="G109" s="74"/>
      <c r="H109" s="74"/>
      <c r="I109" s="74"/>
      <c r="J109" s="74"/>
      <c r="K109" s="74"/>
      <c r="L109" s="74"/>
      <c r="M109" s="74"/>
      <c r="N109" s="74"/>
      <c r="O109" s="74"/>
      <c r="P109" s="74"/>
      <c r="Q109" s="74"/>
      <c r="R109" s="74"/>
      <c r="S109" s="74"/>
      <c r="T109" s="74"/>
    </row>
    <row r="110" spans="2:20" ht="12.75">
      <c r="B110" s="74"/>
      <c r="C110" s="74"/>
      <c r="D110" s="74"/>
      <c r="E110" s="74"/>
      <c r="F110" s="74"/>
      <c r="G110" s="74"/>
      <c r="H110" s="74"/>
      <c r="I110" s="74"/>
      <c r="J110" s="74"/>
      <c r="K110" s="74"/>
      <c r="L110" s="74"/>
      <c r="M110" s="74"/>
      <c r="N110" s="74"/>
      <c r="O110" s="74"/>
      <c r="P110" s="74"/>
      <c r="Q110" s="74"/>
      <c r="R110" s="74"/>
      <c r="S110" s="74"/>
      <c r="T110" s="74"/>
    </row>
    <row r="111" spans="2:20" ht="12.75">
      <c r="B111" s="74"/>
      <c r="C111" s="74"/>
      <c r="D111" s="74"/>
      <c r="E111" s="74"/>
      <c r="F111" s="74"/>
      <c r="G111" s="74"/>
      <c r="H111" s="74"/>
      <c r="I111" s="74"/>
      <c r="J111" s="74"/>
      <c r="K111" s="74"/>
      <c r="L111" s="74"/>
      <c r="M111" s="74"/>
      <c r="N111" s="74"/>
      <c r="O111" s="74"/>
      <c r="P111" s="74"/>
      <c r="Q111" s="74"/>
      <c r="R111" s="74"/>
      <c r="S111" s="74"/>
      <c r="T111" s="74"/>
    </row>
    <row r="112" spans="2:20" ht="12.75">
      <c r="B112" s="74"/>
      <c r="C112" s="74"/>
      <c r="D112" s="74"/>
      <c r="E112" s="74"/>
      <c r="F112" s="74"/>
      <c r="G112" s="74"/>
      <c r="H112" s="74"/>
      <c r="I112" s="74"/>
      <c r="J112" s="74"/>
      <c r="K112" s="74"/>
      <c r="L112" s="74"/>
      <c r="M112" s="74"/>
      <c r="N112" s="74"/>
      <c r="O112" s="74"/>
      <c r="P112" s="74"/>
      <c r="Q112" s="74"/>
      <c r="R112" s="74"/>
      <c r="S112" s="74"/>
      <c r="T112" s="74"/>
    </row>
    <row r="113" spans="2:20" ht="12.75">
      <c r="B113" s="74"/>
      <c r="C113" s="74"/>
      <c r="D113" s="74"/>
      <c r="E113" s="74"/>
      <c r="F113" s="74"/>
      <c r="G113" s="74"/>
      <c r="H113" s="74"/>
      <c r="I113" s="74"/>
      <c r="J113" s="74"/>
      <c r="K113" s="74"/>
      <c r="L113" s="74"/>
      <c r="M113" s="74"/>
      <c r="N113" s="74"/>
      <c r="O113" s="74"/>
      <c r="P113" s="74"/>
      <c r="Q113" s="74"/>
      <c r="R113" s="74"/>
      <c r="S113" s="74"/>
      <c r="T113" s="74"/>
    </row>
    <row r="114" spans="2:20" ht="12.75">
      <c r="B114" s="74"/>
      <c r="C114" s="74"/>
      <c r="D114" s="74"/>
      <c r="E114" s="74"/>
      <c r="F114" s="74"/>
      <c r="G114" s="74"/>
      <c r="H114" s="74"/>
      <c r="I114" s="74"/>
      <c r="J114" s="74"/>
      <c r="K114" s="74"/>
      <c r="L114" s="74"/>
      <c r="M114" s="74"/>
      <c r="N114" s="74"/>
      <c r="O114" s="74"/>
      <c r="P114" s="74"/>
      <c r="Q114" s="74"/>
      <c r="R114" s="74"/>
      <c r="S114" s="74"/>
      <c r="T114" s="74"/>
    </row>
    <row r="115" spans="2:20" ht="12.75">
      <c r="B115" s="74"/>
      <c r="C115" s="74"/>
      <c r="D115" s="74"/>
      <c r="E115" s="74"/>
      <c r="F115" s="74"/>
      <c r="G115" s="74"/>
      <c r="H115" s="74"/>
      <c r="I115" s="74"/>
      <c r="J115" s="74"/>
      <c r="K115" s="74"/>
      <c r="L115" s="74"/>
      <c r="M115" s="74"/>
      <c r="N115" s="74"/>
      <c r="O115" s="74"/>
      <c r="P115" s="74"/>
      <c r="Q115" s="74"/>
      <c r="R115" s="74"/>
      <c r="S115" s="74"/>
      <c r="T115" s="74"/>
    </row>
    <row r="116" spans="2:20" ht="12.75">
      <c r="B116" s="74"/>
      <c r="C116" s="74"/>
      <c r="D116" s="74"/>
      <c r="E116" s="74"/>
      <c r="F116" s="74"/>
      <c r="G116" s="74"/>
      <c r="H116" s="74"/>
      <c r="I116" s="74"/>
      <c r="J116" s="74"/>
      <c r="K116" s="74"/>
      <c r="L116" s="74"/>
      <c r="M116" s="74"/>
      <c r="N116" s="74"/>
      <c r="O116" s="74"/>
      <c r="P116" s="74"/>
      <c r="Q116" s="74"/>
      <c r="R116" s="74"/>
      <c r="S116" s="74"/>
      <c r="T116" s="74"/>
    </row>
    <row r="117" spans="2:20" ht="12.75">
      <c r="B117" s="74"/>
      <c r="C117" s="74"/>
      <c r="D117" s="74"/>
      <c r="E117" s="74"/>
      <c r="F117" s="74"/>
      <c r="G117" s="74"/>
      <c r="H117" s="74"/>
      <c r="I117" s="74"/>
      <c r="J117" s="74"/>
      <c r="K117" s="74"/>
      <c r="L117" s="74"/>
      <c r="M117" s="74"/>
      <c r="N117" s="74"/>
      <c r="O117" s="74"/>
      <c r="P117" s="74"/>
      <c r="Q117" s="74"/>
      <c r="R117" s="74"/>
      <c r="S117" s="74"/>
      <c r="T117" s="74"/>
    </row>
    <row r="118" spans="2:20" ht="12.75">
      <c r="B118" s="74"/>
      <c r="C118" s="74"/>
      <c r="D118" s="74"/>
      <c r="E118" s="74"/>
      <c r="F118" s="74"/>
      <c r="G118" s="74"/>
      <c r="H118" s="74"/>
      <c r="I118" s="74"/>
      <c r="J118" s="74"/>
      <c r="K118" s="74"/>
      <c r="L118" s="74"/>
      <c r="M118" s="74"/>
      <c r="N118" s="74"/>
      <c r="O118" s="74"/>
      <c r="P118" s="74"/>
      <c r="Q118" s="74"/>
      <c r="R118" s="74"/>
      <c r="S118" s="74"/>
      <c r="T118" s="74"/>
    </row>
    <row r="119" spans="2:20" ht="12.75">
      <c r="B119" s="74"/>
      <c r="C119" s="74"/>
      <c r="D119" s="74"/>
      <c r="E119" s="74"/>
      <c r="F119" s="74"/>
      <c r="G119" s="74"/>
      <c r="H119" s="74"/>
      <c r="I119" s="74"/>
      <c r="J119" s="74"/>
      <c r="K119" s="74"/>
      <c r="L119" s="74"/>
      <c r="M119" s="74"/>
      <c r="N119" s="74"/>
      <c r="O119" s="74"/>
      <c r="P119" s="74"/>
      <c r="Q119" s="74"/>
      <c r="R119" s="74"/>
      <c r="S119" s="74"/>
      <c r="T119" s="74"/>
    </row>
    <row r="120" spans="2:20" ht="12.75">
      <c r="B120" s="74"/>
      <c r="C120" s="74"/>
      <c r="D120" s="74"/>
      <c r="E120" s="74"/>
      <c r="F120" s="74"/>
      <c r="G120" s="74"/>
      <c r="H120" s="74"/>
      <c r="I120" s="74"/>
      <c r="J120" s="74"/>
      <c r="K120" s="74"/>
      <c r="L120" s="74"/>
      <c r="M120" s="74"/>
      <c r="N120" s="74"/>
      <c r="O120" s="74"/>
      <c r="P120" s="74"/>
      <c r="Q120" s="74"/>
      <c r="R120" s="74"/>
      <c r="S120" s="74"/>
      <c r="T120" s="74"/>
    </row>
    <row r="121" spans="2:20" ht="12.75">
      <c r="B121" s="74"/>
      <c r="C121" s="74"/>
      <c r="D121" s="74"/>
      <c r="E121" s="74"/>
      <c r="F121" s="74"/>
      <c r="G121" s="74"/>
      <c r="H121" s="74"/>
      <c r="I121" s="74"/>
      <c r="J121" s="74"/>
      <c r="K121" s="74"/>
      <c r="L121" s="74"/>
      <c r="M121" s="74"/>
      <c r="N121" s="74"/>
      <c r="O121" s="74"/>
      <c r="P121" s="74"/>
      <c r="Q121" s="74"/>
      <c r="R121" s="74"/>
      <c r="S121" s="74"/>
      <c r="T121" s="74"/>
    </row>
    <row r="122" spans="2:20" ht="12.75">
      <c r="B122" s="74"/>
      <c r="C122" s="74"/>
      <c r="D122" s="74"/>
      <c r="E122" s="74"/>
      <c r="F122" s="74"/>
      <c r="G122" s="74"/>
      <c r="H122" s="74"/>
      <c r="I122" s="74"/>
      <c r="J122" s="74"/>
      <c r="K122" s="74"/>
      <c r="L122" s="74"/>
      <c r="M122" s="74"/>
      <c r="N122" s="74"/>
      <c r="O122" s="74"/>
      <c r="P122" s="74"/>
      <c r="Q122" s="74"/>
      <c r="R122" s="74"/>
      <c r="S122" s="74"/>
      <c r="T122" s="74"/>
    </row>
    <row r="123" spans="2:20" ht="12.75">
      <c r="B123" s="74"/>
      <c r="C123" s="74"/>
      <c r="D123" s="74"/>
      <c r="E123" s="74"/>
      <c r="F123" s="74"/>
      <c r="G123" s="74"/>
      <c r="H123" s="74"/>
      <c r="I123" s="74"/>
      <c r="J123" s="74"/>
      <c r="K123" s="74"/>
      <c r="L123" s="74"/>
      <c r="M123" s="74"/>
      <c r="N123" s="74"/>
      <c r="O123" s="74"/>
      <c r="P123" s="74"/>
      <c r="Q123" s="74"/>
      <c r="R123" s="74"/>
      <c r="S123" s="74"/>
      <c r="T123" s="74"/>
    </row>
  </sheetData>
  <mergeCells count="3">
    <mergeCell ref="B10:T10"/>
    <mergeCell ref="B13:T13"/>
    <mergeCell ref="B43:T43"/>
  </mergeCells>
  <printOptions horizontalCentered="1"/>
  <pageMargins left="0.3937007874015748" right="0.3937007874015748" top="0.5905511811023623" bottom="0.5905511811023623" header="0.3937007874015748" footer="0.3937007874015748"/>
  <pageSetup horizontalDpi="600" verticalDpi="600" orientation="portrait" paperSize="9" scale="55" r:id="rId1"/>
  <headerFooter alignWithMargins="0">
    <oddHeader>&amp;C&amp;"Helvetica,Fett"&amp;12 2010</oddHeader>
    <oddFooter>&amp;L18&amp;C&amp;"Helvetica,Standard" Eidg. Steuerverwaltung  -  Administration fédérale des contributions  -  Amministrazione federale delle contribuzioni</oddFooter>
  </headerFooter>
</worksheet>
</file>

<file path=xl/worksheets/sheet11.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6" width="10.7109375" style="19" customWidth="1"/>
    <col min="17" max="21" width="12.7109375" style="19" customWidth="1"/>
    <col min="22" max="16384" width="10.28125" style="19" customWidth="1"/>
  </cols>
  <sheetData>
    <row r="1" spans="1:14" ht="20.25" customHeight="1">
      <c r="A1" s="17" t="s">
        <v>107</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7</v>
      </c>
      <c r="B10" s="868" t="str">
        <f>'Page 9'!$B$1:$N$10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0</v>
      </c>
      <c r="C16" s="25">
        <v>0</v>
      </c>
      <c r="D16" s="25">
        <v>1.748</v>
      </c>
      <c r="E16" s="25">
        <v>4.692</v>
      </c>
      <c r="F16" s="25">
        <v>6.808</v>
      </c>
      <c r="G16" s="25">
        <v>8.3145</v>
      </c>
      <c r="H16" s="25">
        <v>10.867500000000001</v>
      </c>
      <c r="I16" s="25">
        <v>14.5774</v>
      </c>
      <c r="J16" s="25">
        <v>17.755999999999993</v>
      </c>
      <c r="K16" s="25">
        <v>20.488400000000002</v>
      </c>
      <c r="L16" s="25">
        <v>23.768199999999997</v>
      </c>
      <c r="M16" s="25">
        <v>26.334999999999997</v>
      </c>
      <c r="N16" s="25">
        <v>26.862160000000003</v>
      </c>
    </row>
    <row r="17" spans="1:14" ht="18.9" customHeight="1">
      <c r="A17" s="24" t="str">
        <f>'Page 9'!$A$17</f>
        <v>Berne</v>
      </c>
      <c r="B17" s="25">
        <v>0</v>
      </c>
      <c r="C17" s="25">
        <v>0</v>
      </c>
      <c r="D17" s="25">
        <v>0</v>
      </c>
      <c r="E17" s="25">
        <v>2.6144999999999996</v>
      </c>
      <c r="F17" s="25">
        <v>10.5845</v>
      </c>
      <c r="G17" s="25">
        <v>16.808500000000002</v>
      </c>
      <c r="H17" s="25">
        <v>16.9065</v>
      </c>
      <c r="I17" s="25">
        <v>18.7151</v>
      </c>
      <c r="J17" s="25">
        <v>22.115899999999993</v>
      </c>
      <c r="K17" s="25">
        <v>24.771850000000008</v>
      </c>
      <c r="L17" s="25">
        <v>26.0649</v>
      </c>
      <c r="M17" s="25">
        <v>27.43234999999999</v>
      </c>
      <c r="N17" s="25">
        <v>27.884510000000002</v>
      </c>
    </row>
    <row r="18" spans="1:14" ht="18.9" customHeight="1">
      <c r="A18" s="24" t="str">
        <f>'Page 9'!$A$18</f>
        <v>Lucerne</v>
      </c>
      <c r="B18" s="25">
        <v>0</v>
      </c>
      <c r="C18" s="25">
        <v>0</v>
      </c>
      <c r="D18" s="25">
        <v>0</v>
      </c>
      <c r="E18" s="25">
        <v>1.82</v>
      </c>
      <c r="F18" s="25">
        <v>10.343000000000002</v>
      </c>
      <c r="G18" s="25">
        <v>10.945999999999998</v>
      </c>
      <c r="H18" s="25">
        <v>12.678999999999995</v>
      </c>
      <c r="I18" s="25">
        <v>13.7164</v>
      </c>
      <c r="J18" s="25">
        <v>16.313600000000005</v>
      </c>
      <c r="K18" s="25">
        <v>18.1184</v>
      </c>
      <c r="L18" s="25">
        <v>18.229400000000002</v>
      </c>
      <c r="M18" s="25">
        <v>18.249699999999997</v>
      </c>
      <c r="N18" s="25">
        <v>18.237520000000004</v>
      </c>
    </row>
    <row r="19" spans="1:14" ht="18.9" customHeight="1">
      <c r="A19" s="24" t="str">
        <f>'Page 9'!$A$19</f>
        <v>Altdorf</v>
      </c>
      <c r="B19" s="25">
        <v>0</v>
      </c>
      <c r="C19" s="25">
        <v>0</v>
      </c>
      <c r="D19" s="25">
        <v>0</v>
      </c>
      <c r="E19" s="25">
        <v>1.05343</v>
      </c>
      <c r="F19" s="25">
        <v>13.393609999999997</v>
      </c>
      <c r="G19" s="25">
        <v>13.24312</v>
      </c>
      <c r="H19" s="25">
        <v>12.866895000000008</v>
      </c>
      <c r="I19" s="25">
        <v>12.039199999999996</v>
      </c>
      <c r="J19" s="25">
        <v>13.032433999999999</v>
      </c>
      <c r="K19" s="25">
        <v>13.438757</v>
      </c>
      <c r="L19" s="25">
        <v>13.514001999999998</v>
      </c>
      <c r="M19" s="25">
        <v>13.529051000000006</v>
      </c>
      <c r="N19" s="25">
        <v>13.520021599999998</v>
      </c>
    </row>
    <row r="20" spans="1:14" ht="18.9" customHeight="1">
      <c r="A20" s="24" t="str">
        <f>'Page 9'!$A$20</f>
        <v>Schwyz</v>
      </c>
      <c r="B20" s="25">
        <v>0</v>
      </c>
      <c r="C20" s="25">
        <v>0</v>
      </c>
      <c r="D20" s="25">
        <v>0.5085000000000001</v>
      </c>
      <c r="E20" s="25">
        <v>3.5805</v>
      </c>
      <c r="F20" s="25">
        <v>6.544</v>
      </c>
      <c r="G20" s="25">
        <v>6.8565000000000005</v>
      </c>
      <c r="H20" s="25">
        <v>6.836500000000001</v>
      </c>
      <c r="I20" s="25">
        <v>10.401200000000001</v>
      </c>
      <c r="J20" s="25">
        <v>11.781100000000002</v>
      </c>
      <c r="K20" s="25">
        <v>11.945699999999999</v>
      </c>
      <c r="L20" s="25">
        <v>12.012550000000003</v>
      </c>
      <c r="M20" s="25">
        <v>12.025899999999993</v>
      </c>
      <c r="N20" s="25">
        <v>11.28289</v>
      </c>
    </row>
    <row r="21" spans="1:14" ht="18.9" customHeight="1">
      <c r="A21" s="24" t="str">
        <f>'Page 9'!$A$21</f>
        <v>Sarnen</v>
      </c>
      <c r="B21" s="25">
        <v>0</v>
      </c>
      <c r="C21" s="25">
        <v>0</v>
      </c>
      <c r="D21" s="25">
        <v>0</v>
      </c>
      <c r="E21" s="25">
        <v>5.1645</v>
      </c>
      <c r="F21" s="25">
        <v>10.871999999999998</v>
      </c>
      <c r="G21" s="25">
        <v>12.978250000000003</v>
      </c>
      <c r="H21" s="25">
        <v>11.27975</v>
      </c>
      <c r="I21" s="25">
        <v>12.095099999999999</v>
      </c>
      <c r="J21" s="25">
        <v>12.149400000000002</v>
      </c>
      <c r="K21" s="25">
        <v>12.135899999999998</v>
      </c>
      <c r="L21" s="25">
        <v>12.203849999999996</v>
      </c>
      <c r="M21" s="25">
        <v>12.217350000000007</v>
      </c>
      <c r="N21" s="25">
        <v>12.20927</v>
      </c>
    </row>
    <row r="22" spans="1:14" ht="18.9" customHeight="1">
      <c r="A22" s="24" t="str">
        <f>'Page 9'!$A$22</f>
        <v>Stans</v>
      </c>
      <c r="B22" s="25">
        <v>0</v>
      </c>
      <c r="C22" s="25">
        <v>0</v>
      </c>
      <c r="D22" s="25">
        <v>0</v>
      </c>
      <c r="E22" s="25">
        <v>1.677</v>
      </c>
      <c r="F22" s="25">
        <v>5.6195</v>
      </c>
      <c r="G22" s="25">
        <v>9.844499999999998</v>
      </c>
      <c r="H22" s="25">
        <v>11.822000000000001</v>
      </c>
      <c r="I22" s="25">
        <v>13.1619</v>
      </c>
      <c r="J22" s="25">
        <v>14.020400000000006</v>
      </c>
      <c r="K22" s="25">
        <v>14.963700000000003</v>
      </c>
      <c r="L22" s="25">
        <v>14.512899999999995</v>
      </c>
      <c r="M22" s="25">
        <v>13.169749999999999</v>
      </c>
      <c r="N22" s="25">
        <v>13.169770000000003</v>
      </c>
    </row>
    <row r="23" spans="1:14" ht="18.9" customHeight="1">
      <c r="A23" s="24" t="str">
        <f>'Page 9'!$A$23</f>
        <v>Glarus</v>
      </c>
      <c r="B23" s="25">
        <v>0</v>
      </c>
      <c r="C23" s="25">
        <v>0</v>
      </c>
      <c r="D23" s="25">
        <v>3.5000000000000004</v>
      </c>
      <c r="E23" s="25">
        <v>8.799999999999999</v>
      </c>
      <c r="F23" s="25">
        <v>10.850000000000003</v>
      </c>
      <c r="G23" s="25">
        <v>9.78125</v>
      </c>
      <c r="H23" s="25">
        <v>11.94375</v>
      </c>
      <c r="I23" s="25">
        <v>15.479999999999999</v>
      </c>
      <c r="J23" s="25">
        <v>16.7625</v>
      </c>
      <c r="K23" s="25">
        <v>17.83125</v>
      </c>
      <c r="L23" s="25">
        <v>19.643749999999997</v>
      </c>
      <c r="M23" s="25">
        <v>20.0875</v>
      </c>
      <c r="N23" s="25">
        <v>20.9785</v>
      </c>
    </row>
    <row r="24" spans="1:14" ht="18.9" customHeight="1">
      <c r="A24" s="24" t="str">
        <f>'Page 9'!$A$24</f>
        <v>Zug</v>
      </c>
      <c r="B24" s="25">
        <v>0</v>
      </c>
      <c r="C24" s="25">
        <v>0</v>
      </c>
      <c r="D24" s="25">
        <v>0</v>
      </c>
      <c r="E24" s="25">
        <v>0.0075</v>
      </c>
      <c r="F24" s="25">
        <v>1.517</v>
      </c>
      <c r="G24" s="25">
        <v>3.8185000000000002</v>
      </c>
      <c r="H24" s="25">
        <v>3.799750000000001</v>
      </c>
      <c r="I24" s="25">
        <v>5.1179</v>
      </c>
      <c r="J24" s="25">
        <v>7.980099999999999</v>
      </c>
      <c r="K24" s="25">
        <v>15.034550000000003</v>
      </c>
      <c r="L24" s="25">
        <v>12.973699999999996</v>
      </c>
      <c r="M24" s="25">
        <v>10.644200000000005</v>
      </c>
      <c r="N24" s="25">
        <v>10.637050000000004</v>
      </c>
    </row>
    <row r="25" spans="1:14" ht="18.9" customHeight="1">
      <c r="A25" s="24" t="str">
        <f>'Page 9'!$A$25</f>
        <v>Fribourg</v>
      </c>
      <c r="B25" s="25">
        <v>0</v>
      </c>
      <c r="C25" s="25">
        <v>0</v>
      </c>
      <c r="D25" s="25">
        <v>1.2719999999999998</v>
      </c>
      <c r="E25" s="25">
        <v>3.6295</v>
      </c>
      <c r="F25" s="25">
        <v>9.120000000000001</v>
      </c>
      <c r="G25" s="25">
        <v>10.985249999999999</v>
      </c>
      <c r="H25" s="25">
        <v>12.556500000000002</v>
      </c>
      <c r="I25" s="25">
        <v>20.0449</v>
      </c>
      <c r="J25" s="25">
        <v>22.027000000000005</v>
      </c>
      <c r="K25" s="25">
        <v>23.287800000000004</v>
      </c>
      <c r="L25" s="25">
        <v>26.842299999999998</v>
      </c>
      <c r="M25" s="25">
        <v>26.823499999999985</v>
      </c>
      <c r="N25" s="25">
        <v>22.352629999999998</v>
      </c>
    </row>
    <row r="26" spans="1:14" ht="18.9" customHeight="1">
      <c r="A26" s="24" t="str">
        <f>'Page 9'!$A$26</f>
        <v>Solothurn</v>
      </c>
      <c r="B26" s="25">
        <v>0</v>
      </c>
      <c r="C26" s="25">
        <v>0</v>
      </c>
      <c r="D26" s="25">
        <v>3</v>
      </c>
      <c r="E26" s="25">
        <v>12.011500000000002</v>
      </c>
      <c r="F26" s="25">
        <v>14.447999999999997</v>
      </c>
      <c r="G26" s="25">
        <v>12.794499999999998</v>
      </c>
      <c r="H26" s="25">
        <v>16.192500000000003</v>
      </c>
      <c r="I26" s="25">
        <v>19.637200000000004</v>
      </c>
      <c r="J26" s="25">
        <v>21.986499999999992</v>
      </c>
      <c r="K26" s="25">
        <v>23.9272</v>
      </c>
      <c r="L26" s="25">
        <v>24.77790000000001</v>
      </c>
      <c r="M26" s="25">
        <v>24.79844999999998</v>
      </c>
      <c r="N26" s="25">
        <v>23.431240000000006</v>
      </c>
    </row>
    <row r="27" spans="1:14" ht="18.9" customHeight="1">
      <c r="A27" s="24" t="str">
        <f>'Page 9'!$A$27</f>
        <v>Basel</v>
      </c>
      <c r="B27" s="25">
        <v>0</v>
      </c>
      <c r="C27" s="25">
        <v>0</v>
      </c>
      <c r="D27" s="25">
        <v>0</v>
      </c>
      <c r="E27" s="25">
        <v>0</v>
      </c>
      <c r="F27" s="25">
        <v>0</v>
      </c>
      <c r="G27" s="25">
        <v>15.434999999999999</v>
      </c>
      <c r="H27" s="25">
        <v>22.02825</v>
      </c>
      <c r="I27" s="25">
        <v>22.1507</v>
      </c>
      <c r="J27" s="25">
        <v>22.253999999999998</v>
      </c>
      <c r="K27" s="25">
        <v>22.2291</v>
      </c>
      <c r="L27" s="25">
        <v>22.346000000000007</v>
      </c>
      <c r="M27" s="25">
        <v>22.367149999999995</v>
      </c>
      <c r="N27" s="25">
        <v>25.15529</v>
      </c>
    </row>
    <row r="28" spans="1:14" ht="18.9" customHeight="1">
      <c r="A28" s="24" t="str">
        <f>'Page 9'!$A$28</f>
        <v>Liestal</v>
      </c>
      <c r="B28" s="25">
        <v>0</v>
      </c>
      <c r="C28" s="25">
        <v>0</v>
      </c>
      <c r="D28" s="25">
        <v>0</v>
      </c>
      <c r="E28" s="25">
        <v>0</v>
      </c>
      <c r="F28" s="25">
        <v>0</v>
      </c>
      <c r="G28" s="25">
        <v>12.738000000000001</v>
      </c>
      <c r="H28" s="25">
        <v>18.33975</v>
      </c>
      <c r="I28" s="25">
        <v>21.498</v>
      </c>
      <c r="J28" s="25">
        <v>23.8526</v>
      </c>
      <c r="K28" s="25">
        <v>25.8919</v>
      </c>
      <c r="L28" s="25">
        <v>26.770850000000006</v>
      </c>
      <c r="M28" s="25">
        <v>27.195249999999998</v>
      </c>
      <c r="N28" s="25">
        <v>27.975679999999997</v>
      </c>
    </row>
    <row r="29" spans="1:14" ht="18.9" customHeight="1">
      <c r="A29" s="24" t="str">
        <f>'Page 9'!$A$29</f>
        <v>Schaffhausen</v>
      </c>
      <c r="B29" s="25">
        <v>0</v>
      </c>
      <c r="C29" s="25">
        <v>0</v>
      </c>
      <c r="D29" s="25">
        <v>0.3005</v>
      </c>
      <c r="E29" s="25">
        <v>6.8205</v>
      </c>
      <c r="F29" s="25">
        <v>10.829500000000003</v>
      </c>
      <c r="G29" s="25">
        <v>12.029250000000003</v>
      </c>
      <c r="H29" s="25">
        <v>11.619999999999996</v>
      </c>
      <c r="I29" s="25">
        <v>15.878500000000004</v>
      </c>
      <c r="J29" s="25">
        <v>20.886199999999995</v>
      </c>
      <c r="K29" s="25">
        <v>21.9105</v>
      </c>
      <c r="L29" s="25">
        <v>23.474050000000002</v>
      </c>
      <c r="M29" s="25">
        <v>22.977049999999988</v>
      </c>
      <c r="N29" s="25">
        <v>19.833979999999997</v>
      </c>
    </row>
    <row r="30" spans="1:14" ht="18.9" customHeight="1">
      <c r="A30" s="24" t="str">
        <f>'Page 9'!$A$30</f>
        <v>Herisau</v>
      </c>
      <c r="B30" s="25">
        <v>0</v>
      </c>
      <c r="C30" s="25">
        <v>0</v>
      </c>
      <c r="D30" s="25">
        <v>3.982500000000001</v>
      </c>
      <c r="E30" s="25">
        <v>10.480500000000003</v>
      </c>
      <c r="F30" s="25">
        <v>12.227999999999998</v>
      </c>
      <c r="G30" s="25">
        <v>11.795250000000003</v>
      </c>
      <c r="H30" s="25">
        <v>12.194249999999997</v>
      </c>
      <c r="I30" s="25">
        <v>17.843300000000003</v>
      </c>
      <c r="J30" s="25">
        <v>19.024300000000004</v>
      </c>
      <c r="K30" s="25">
        <v>19.594299999999993</v>
      </c>
      <c r="L30" s="25">
        <v>19.791950000000007</v>
      </c>
      <c r="M30" s="25">
        <v>19.186949999999996</v>
      </c>
      <c r="N30" s="25">
        <v>17.752380000000002</v>
      </c>
    </row>
    <row r="31" spans="1:14" ht="18.9" customHeight="1">
      <c r="A31" s="24" t="str">
        <f>'Page 9'!$A$31</f>
        <v>Appenzell</v>
      </c>
      <c r="B31" s="25">
        <v>0</v>
      </c>
      <c r="C31" s="25">
        <v>1.238</v>
      </c>
      <c r="D31" s="25">
        <v>3.7459999999999996</v>
      </c>
      <c r="E31" s="25">
        <v>5.826</v>
      </c>
      <c r="F31" s="25">
        <v>8.178000000000003</v>
      </c>
      <c r="G31" s="25">
        <v>8.911999999999997</v>
      </c>
      <c r="H31" s="25">
        <v>10.897249999999998</v>
      </c>
      <c r="I31" s="25">
        <v>13.7233</v>
      </c>
      <c r="J31" s="25">
        <v>14.690300000000004</v>
      </c>
      <c r="K31" s="25">
        <v>15.443249999999997</v>
      </c>
      <c r="L31" s="25">
        <v>15.005400000000007</v>
      </c>
      <c r="M31" s="25">
        <v>14.444299999999988</v>
      </c>
      <c r="N31" s="25">
        <v>13.800960000000003</v>
      </c>
    </row>
    <row r="32" spans="1:14" ht="18.9" customHeight="1">
      <c r="A32" s="24" t="str">
        <f>'Page 9'!$A$32</f>
        <v>St. Gall</v>
      </c>
      <c r="B32" s="25">
        <v>0</v>
      </c>
      <c r="C32" s="25">
        <v>0</v>
      </c>
      <c r="D32" s="25">
        <v>0</v>
      </c>
      <c r="E32" s="25">
        <v>1.5470000000000002</v>
      </c>
      <c r="F32" s="25">
        <v>9.2675</v>
      </c>
      <c r="G32" s="25">
        <v>12.852750000000002</v>
      </c>
      <c r="H32" s="25">
        <v>13.2505</v>
      </c>
      <c r="I32" s="25">
        <v>19.471799999999995</v>
      </c>
      <c r="J32" s="25">
        <v>22.167800000000007</v>
      </c>
      <c r="K32" s="25">
        <v>22.905</v>
      </c>
      <c r="L32" s="25">
        <v>23.21335</v>
      </c>
      <c r="M32" s="25">
        <v>23.236199999999982</v>
      </c>
      <c r="N32" s="25">
        <v>21.391240000000003</v>
      </c>
    </row>
    <row r="33" spans="1:14" ht="18.9" customHeight="1">
      <c r="A33" s="24" t="str">
        <f>'Page 9'!$A$33</f>
        <v>Chur</v>
      </c>
      <c r="B33" s="25">
        <v>0</v>
      </c>
      <c r="C33" s="25">
        <v>0</v>
      </c>
      <c r="D33" s="25">
        <v>0</v>
      </c>
      <c r="E33" s="25">
        <v>0</v>
      </c>
      <c r="F33" s="25">
        <v>3.9</v>
      </c>
      <c r="G33" s="25">
        <v>11.425</v>
      </c>
      <c r="H33" s="25">
        <v>12.555</v>
      </c>
      <c r="I33" s="25">
        <v>15.498000000000001</v>
      </c>
      <c r="J33" s="25">
        <v>18.886</v>
      </c>
      <c r="K33" s="25">
        <v>19.613</v>
      </c>
      <c r="L33" s="25">
        <v>20.216</v>
      </c>
      <c r="M33" s="25">
        <v>20.291999999999998</v>
      </c>
      <c r="N33" s="25">
        <v>20.5852</v>
      </c>
    </row>
    <row r="34" spans="1:14" ht="18.9" customHeight="1">
      <c r="A34" s="24" t="str">
        <f>'Page 9'!$A$34</f>
        <v>Aarau</v>
      </c>
      <c r="B34" s="25">
        <v>0</v>
      </c>
      <c r="C34" s="25">
        <v>0</v>
      </c>
      <c r="D34" s="25">
        <v>1.488</v>
      </c>
      <c r="E34" s="25">
        <v>5.505</v>
      </c>
      <c r="F34" s="25">
        <v>6.9045000000000005</v>
      </c>
      <c r="G34" s="25">
        <v>10.034249999999997</v>
      </c>
      <c r="H34" s="25">
        <v>13.275749999999997</v>
      </c>
      <c r="I34" s="25">
        <v>16.321500000000004</v>
      </c>
      <c r="J34" s="25">
        <v>18.871</v>
      </c>
      <c r="K34" s="25">
        <v>19.844050000000003</v>
      </c>
      <c r="L34" s="25">
        <v>20.6138</v>
      </c>
      <c r="M34" s="25">
        <v>21.454599999999992</v>
      </c>
      <c r="N34" s="25">
        <v>21.962690000000006</v>
      </c>
    </row>
    <row r="35" spans="1:14" ht="18.9" customHeight="1">
      <c r="A35" s="24" t="str">
        <f>'Page 9'!$A$35</f>
        <v>Frauenfeld</v>
      </c>
      <c r="B35" s="25">
        <v>0</v>
      </c>
      <c r="C35" s="25">
        <v>0</v>
      </c>
      <c r="D35" s="25">
        <v>0</v>
      </c>
      <c r="E35" s="25">
        <v>0</v>
      </c>
      <c r="F35" s="25">
        <v>6.8285</v>
      </c>
      <c r="G35" s="25">
        <v>12.129750000000001</v>
      </c>
      <c r="H35" s="25">
        <v>13.193000000000001</v>
      </c>
      <c r="I35" s="25">
        <v>16.349399999999996</v>
      </c>
      <c r="J35" s="25">
        <v>17.45050000000001</v>
      </c>
      <c r="K35" s="25">
        <v>18.580450000000003</v>
      </c>
      <c r="L35" s="25">
        <v>19.225950000000005</v>
      </c>
      <c r="M35" s="25">
        <v>20.062399999999986</v>
      </c>
      <c r="N35" s="25">
        <v>20.05262</v>
      </c>
    </row>
    <row r="36" spans="1:14" ht="18.9" customHeight="1">
      <c r="A36" s="24" t="str">
        <f>'Page 9'!$A$36</f>
        <v>Bellinzona</v>
      </c>
      <c r="B36" s="25">
        <v>0</v>
      </c>
      <c r="C36" s="25">
        <v>0</v>
      </c>
      <c r="D36" s="25">
        <v>0</v>
      </c>
      <c r="E36" s="25">
        <v>0</v>
      </c>
      <c r="F36" s="25">
        <v>6.167</v>
      </c>
      <c r="G36" s="25">
        <v>5.92225</v>
      </c>
      <c r="H36" s="25">
        <v>11.737</v>
      </c>
      <c r="I36" s="25">
        <v>17.5874</v>
      </c>
      <c r="J36" s="25">
        <v>22.067800000000005</v>
      </c>
      <c r="K36" s="25">
        <v>23.965449999999997</v>
      </c>
      <c r="L36" s="25">
        <v>25.67644999999999</v>
      </c>
      <c r="M36" s="25">
        <v>26.11695000000001</v>
      </c>
      <c r="N36" s="25">
        <v>26.18988</v>
      </c>
    </row>
    <row r="37" spans="1:14" ht="18.9" customHeight="1">
      <c r="A37" s="24" t="str">
        <f>'Page 9'!$A$37</f>
        <v>Lausanne</v>
      </c>
      <c r="B37" s="25">
        <v>0</v>
      </c>
      <c r="C37" s="25">
        <v>0</v>
      </c>
      <c r="D37" s="25">
        <v>0</v>
      </c>
      <c r="E37" s="25">
        <v>0.117</v>
      </c>
      <c r="F37" s="25">
        <v>6.1875</v>
      </c>
      <c r="G37" s="25">
        <v>16.496750000000002</v>
      </c>
      <c r="H37" s="25">
        <v>25.6905</v>
      </c>
      <c r="I37" s="25">
        <v>17.323500000000003</v>
      </c>
      <c r="J37" s="25">
        <v>20.048100000000005</v>
      </c>
      <c r="K37" s="25">
        <v>23.81385</v>
      </c>
      <c r="L37" s="25">
        <v>28.957449999999994</v>
      </c>
      <c r="M37" s="25">
        <v>30.1587</v>
      </c>
      <c r="N37" s="25">
        <v>30.76526</v>
      </c>
    </row>
    <row r="38" spans="1:14" ht="18.9" customHeight="1">
      <c r="A38" s="24" t="str">
        <f>'Page 9'!$A$38</f>
        <v>Sion</v>
      </c>
      <c r="B38" s="25">
        <v>0</v>
      </c>
      <c r="C38" s="25">
        <v>0</v>
      </c>
      <c r="D38" s="25">
        <v>0</v>
      </c>
      <c r="E38" s="25">
        <v>0.7255000000000004</v>
      </c>
      <c r="F38" s="25">
        <v>6.139499999999999</v>
      </c>
      <c r="G38" s="25">
        <v>10.469749999999998</v>
      </c>
      <c r="H38" s="25">
        <v>9.235000000000003</v>
      </c>
      <c r="I38" s="25">
        <v>14.805600000000005</v>
      </c>
      <c r="J38" s="25">
        <v>23.250899999999998</v>
      </c>
      <c r="K38" s="25">
        <v>23.645150000000008</v>
      </c>
      <c r="L38" s="25">
        <v>24.287649999999992</v>
      </c>
      <c r="M38" s="25">
        <v>23.825899999999994</v>
      </c>
      <c r="N38" s="25">
        <v>22.76153</v>
      </c>
    </row>
    <row r="39" spans="1:14" ht="18.9" customHeight="1">
      <c r="A39" s="24" t="str">
        <f>'Page 9'!$A$39</f>
        <v>Neuchâtel</v>
      </c>
      <c r="B39" s="25">
        <v>0</v>
      </c>
      <c r="C39" s="25">
        <v>0.1405</v>
      </c>
      <c r="D39" s="25">
        <v>3.497</v>
      </c>
      <c r="E39" s="25">
        <v>6.737</v>
      </c>
      <c r="F39" s="25">
        <v>15.018500000000001</v>
      </c>
      <c r="G39" s="25">
        <v>19.45775</v>
      </c>
      <c r="H39" s="25">
        <v>17.874250000000004</v>
      </c>
      <c r="I39" s="25">
        <v>24.648</v>
      </c>
      <c r="J39" s="25">
        <v>26.583200000000005</v>
      </c>
      <c r="K39" s="25">
        <v>28.339199999999998</v>
      </c>
      <c r="L39" s="25">
        <v>29.888149999999996</v>
      </c>
      <c r="M39" s="25">
        <v>25.02815000000001</v>
      </c>
      <c r="N39" s="25">
        <v>25.011459999999996</v>
      </c>
    </row>
    <row r="40" spans="1:14" ht="18.9" customHeight="1">
      <c r="A40" s="24" t="str">
        <f>'Page 9'!$A$40</f>
        <v>Geneva</v>
      </c>
      <c r="B40" s="25">
        <v>0</v>
      </c>
      <c r="C40" s="25">
        <v>0</v>
      </c>
      <c r="D40" s="25">
        <v>0</v>
      </c>
      <c r="E40" s="25">
        <v>0</v>
      </c>
      <c r="F40" s="25">
        <v>0</v>
      </c>
      <c r="G40" s="25">
        <v>2.603</v>
      </c>
      <c r="H40" s="25">
        <v>14.13575</v>
      </c>
      <c r="I40" s="25">
        <v>19.164900000000003</v>
      </c>
      <c r="J40" s="25">
        <v>23.173799999999993</v>
      </c>
      <c r="K40" s="25">
        <v>23.881449999999997</v>
      </c>
      <c r="L40" s="25">
        <v>24.84535</v>
      </c>
      <c r="M40" s="25">
        <v>26.4295</v>
      </c>
      <c r="N40" s="25">
        <v>28.178510000000003</v>
      </c>
    </row>
    <row r="41" spans="1:14" ht="18.9" customHeight="1">
      <c r="A41" s="24" t="str">
        <f>'Page 9'!$A$41</f>
        <v>Delémont</v>
      </c>
      <c r="B41" s="25">
        <v>0</v>
      </c>
      <c r="C41" s="25">
        <v>0</v>
      </c>
      <c r="D41" s="25">
        <v>0.909</v>
      </c>
      <c r="E41" s="25">
        <v>8.081999999999999</v>
      </c>
      <c r="F41" s="25">
        <v>13.574</v>
      </c>
      <c r="G41" s="25">
        <v>16.65925</v>
      </c>
      <c r="H41" s="25">
        <v>19.895249999999997</v>
      </c>
      <c r="I41" s="25">
        <v>21.827199999999998</v>
      </c>
      <c r="J41" s="25">
        <v>23.03910000000001</v>
      </c>
      <c r="K41" s="25">
        <v>25.974249999999998</v>
      </c>
      <c r="L41" s="25">
        <v>27.91894999999998</v>
      </c>
      <c r="M41" s="25">
        <v>27.98635000000002</v>
      </c>
      <c r="N41" s="25">
        <v>28.557819999999996</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0.43499999999999994</v>
      </c>
      <c r="I43" s="25">
        <v>3.734</v>
      </c>
      <c r="J43" s="25">
        <v>8.096</v>
      </c>
      <c r="K43" s="25">
        <v>11.609</v>
      </c>
      <c r="L43" s="25">
        <v>11.674</v>
      </c>
      <c r="M43" s="25">
        <v>11.687</v>
      </c>
      <c r="N43" s="25">
        <v>11.679200000000002</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5" r:id="rId1"/>
  <headerFooter alignWithMargins="0">
    <oddHeader>&amp;C&amp;"Helvetica,Fett"&amp;12 2010</oddHeader>
    <oddFooter>&amp;C&amp;"Helvetica,Standard" Eidg. Steuerverwaltung  -  Administration fédérale des contributions  -  Amministrazione federale delle contribuzioni&amp;R19</oddFooter>
  </headerFooter>
</worksheet>
</file>

<file path=xl/worksheets/sheet12.xml><?xml version="1.0" encoding="utf-8"?>
<worksheet xmlns="http://schemas.openxmlformats.org/spreadsheetml/2006/main" xmlns:r="http://schemas.openxmlformats.org/officeDocument/2006/relationships">
  <dimension ref="A1:Z118"/>
  <sheetViews>
    <sheetView zoomScale="75" zoomScaleNormal="75" workbookViewId="0" topLeftCell="A1"/>
  </sheetViews>
  <sheetFormatPr defaultColWidth="12.7109375" defaultRowHeight="12.75"/>
  <cols>
    <col min="1" max="1" width="31.00390625" style="78" customWidth="1"/>
    <col min="2" max="8" width="11.57421875" style="78" bestFit="1" customWidth="1"/>
    <col min="9" max="12" width="13.57421875" style="78" bestFit="1" customWidth="1"/>
    <col min="13" max="13" width="13.57421875" style="78" customWidth="1"/>
    <col min="14" max="22" width="12.7109375" style="78" customWidth="1"/>
    <col min="23" max="23" width="14.28125" style="78" customWidth="1"/>
    <col min="24" max="24" width="13.00390625" style="78" bestFit="1" customWidth="1"/>
    <col min="25" max="25" width="15.28125" style="78" bestFit="1" customWidth="1"/>
    <col min="26" max="26" width="34.421875" style="78" bestFit="1" customWidth="1"/>
    <col min="27" max="16384" width="12.7109375" style="78" customWidth="1"/>
  </cols>
  <sheetData>
    <row r="1" spans="1:14" ht="18.9" customHeight="1">
      <c r="A1" s="76" t="str">
        <f>Page19!$A$1</f>
        <v>Married sole earner with 2 children</v>
      </c>
      <c r="B1" s="76"/>
      <c r="C1" s="76"/>
      <c r="D1" s="76"/>
      <c r="E1" s="76"/>
      <c r="F1" s="76"/>
      <c r="G1" s="76"/>
      <c r="H1" s="76"/>
      <c r="I1" s="76"/>
      <c r="J1" s="76"/>
      <c r="K1" s="76"/>
      <c r="L1" s="77"/>
      <c r="M1" s="77"/>
      <c r="N1" s="76" t="str">
        <f>A1</f>
        <v>Married sole earner with 2 children</v>
      </c>
    </row>
    <row r="2" spans="1:14" ht="18.9" customHeight="1">
      <c r="A2" s="76"/>
      <c r="B2" s="76"/>
      <c r="C2" s="76"/>
      <c r="D2" s="76"/>
      <c r="E2" s="76"/>
      <c r="F2" s="76"/>
      <c r="G2" s="76"/>
      <c r="H2" s="76"/>
      <c r="I2" s="76"/>
      <c r="J2" s="76"/>
      <c r="K2" s="76"/>
      <c r="L2" s="77"/>
      <c r="M2" s="77"/>
      <c r="N2" s="76"/>
    </row>
    <row r="3" spans="1:14" ht="18.9" customHeight="1">
      <c r="A3" s="80" t="str">
        <f>'Pages 10-11'!$A$3</f>
        <v>Cantonal, municipal and church tax burden on gross earned income</v>
      </c>
      <c r="B3" s="76"/>
      <c r="D3" s="76"/>
      <c r="E3" s="76"/>
      <c r="F3" s="76"/>
      <c r="G3" s="76"/>
      <c r="H3" s="76"/>
      <c r="I3" s="76"/>
      <c r="J3" s="76"/>
      <c r="K3" s="76"/>
      <c r="L3" s="77"/>
      <c r="M3" s="77"/>
      <c r="N3" s="80" t="str">
        <f>A3</f>
        <v>Cantonal, municipal and church tax burden on gross earned income</v>
      </c>
    </row>
    <row r="4" spans="1:13" ht="18.9" customHeight="1">
      <c r="A4" s="80"/>
      <c r="B4" s="77"/>
      <c r="C4" s="77"/>
      <c r="D4" s="77"/>
      <c r="E4" s="77"/>
      <c r="F4" s="77"/>
      <c r="G4" s="77"/>
      <c r="H4" s="77"/>
      <c r="I4" s="77"/>
      <c r="J4" s="77"/>
      <c r="K4" s="77"/>
      <c r="L4" s="77"/>
      <c r="M4" s="77"/>
    </row>
    <row r="5" spans="1:26" ht="18.9" customHeight="1" thickBot="1">
      <c r="A5" s="79">
        <v>8</v>
      </c>
      <c r="B5" s="77"/>
      <c r="C5" s="77"/>
      <c r="D5" s="77"/>
      <c r="E5" s="77"/>
      <c r="F5" s="77"/>
      <c r="G5" s="77"/>
      <c r="H5" s="77"/>
      <c r="I5" s="77"/>
      <c r="J5" s="77"/>
      <c r="K5" s="77"/>
      <c r="L5" s="77"/>
      <c r="M5" s="77"/>
      <c r="X5" s="81"/>
      <c r="Z5" s="81">
        <v>8</v>
      </c>
    </row>
    <row r="6" spans="1:26" ht="18.9" customHeight="1" thickBot="1">
      <c r="A6" s="80" t="str">
        <f>'Page 9'!$A$11</f>
        <v>Cantonal capitals</v>
      </c>
      <c r="B6" s="895" t="str">
        <f>'Pages 10-11'!$B$6:$M$6</f>
        <v xml:space="preserve">Gross earned income in Swiss francs </v>
      </c>
      <c r="C6" s="896"/>
      <c r="D6" s="896"/>
      <c r="E6" s="896"/>
      <c r="F6" s="896"/>
      <c r="G6" s="896"/>
      <c r="H6" s="896"/>
      <c r="I6" s="896"/>
      <c r="J6" s="896"/>
      <c r="K6" s="896"/>
      <c r="L6" s="896"/>
      <c r="M6" s="897"/>
      <c r="N6" s="895" t="str">
        <f>B6</f>
        <v xml:space="preserve">Gross earned income in Swiss francs </v>
      </c>
      <c r="O6" s="896"/>
      <c r="P6" s="896"/>
      <c r="Q6" s="896"/>
      <c r="R6" s="896"/>
      <c r="S6" s="896"/>
      <c r="T6" s="896"/>
      <c r="U6" s="896"/>
      <c r="V6" s="896"/>
      <c r="W6" s="896"/>
      <c r="X6" s="896"/>
      <c r="Y6" s="897"/>
      <c r="Z6" s="81" t="str">
        <f>A6</f>
        <v>Cantonal capitals</v>
      </c>
    </row>
    <row r="7" spans="1:26" ht="18.9" customHeight="1">
      <c r="A7" s="80" t="str">
        <f>'Page 9'!A13</f>
        <v>Confederation</v>
      </c>
      <c r="B7" s="86">
        <v>12500</v>
      </c>
      <c r="C7" s="86">
        <v>15000</v>
      </c>
      <c r="D7" s="86">
        <v>17500</v>
      </c>
      <c r="E7" s="86">
        <v>20000</v>
      </c>
      <c r="F7" s="86">
        <v>25000</v>
      </c>
      <c r="G7" s="86">
        <v>30000</v>
      </c>
      <c r="H7" s="86">
        <v>35000</v>
      </c>
      <c r="I7" s="86">
        <v>40000</v>
      </c>
      <c r="J7" s="86">
        <v>45000</v>
      </c>
      <c r="K7" s="86">
        <v>50000</v>
      </c>
      <c r="L7" s="86">
        <v>60000</v>
      </c>
      <c r="M7" s="442">
        <v>70000</v>
      </c>
      <c r="N7" s="86">
        <v>80000</v>
      </c>
      <c r="O7" s="86">
        <v>90000</v>
      </c>
      <c r="P7" s="86">
        <v>100000</v>
      </c>
      <c r="Q7" s="86">
        <v>125000</v>
      </c>
      <c r="R7" s="86">
        <v>150000</v>
      </c>
      <c r="S7" s="86">
        <v>175000</v>
      </c>
      <c r="T7" s="86">
        <v>200000</v>
      </c>
      <c r="U7" s="86">
        <v>250000</v>
      </c>
      <c r="V7" s="86">
        <v>300000</v>
      </c>
      <c r="W7" s="86">
        <v>400000</v>
      </c>
      <c r="X7" s="86">
        <v>500000</v>
      </c>
      <c r="Y7" s="86">
        <v>1000000</v>
      </c>
      <c r="Z7" s="81" t="str">
        <f>A7</f>
        <v>Confederation</v>
      </c>
    </row>
    <row r="8" spans="1:26" ht="18.9" customHeight="1">
      <c r="A8" s="80"/>
      <c r="B8" s="81"/>
      <c r="C8" s="81"/>
      <c r="D8" s="81"/>
      <c r="E8" s="81"/>
      <c r="F8" s="81"/>
      <c r="G8" s="81"/>
      <c r="H8" s="81"/>
      <c r="I8" s="81"/>
      <c r="J8" s="81"/>
      <c r="K8" s="81"/>
      <c r="L8" s="81"/>
      <c r="M8" s="81"/>
      <c r="Z8" s="81"/>
    </row>
    <row r="9" spans="1:26" ht="18.9" customHeight="1">
      <c r="A9" s="80"/>
      <c r="B9" s="898" t="str">
        <f>'Pages 10-11'!$B$9:$M$9</f>
        <v xml:space="preserve">Tax burden in Swiss francs </v>
      </c>
      <c r="C9" s="899"/>
      <c r="D9" s="899"/>
      <c r="E9" s="899"/>
      <c r="F9" s="899"/>
      <c r="G9" s="899"/>
      <c r="H9" s="899"/>
      <c r="I9" s="899"/>
      <c r="J9" s="899"/>
      <c r="K9" s="899"/>
      <c r="L9" s="899"/>
      <c r="M9" s="900"/>
      <c r="N9" s="898" t="str">
        <f>B9</f>
        <v xml:space="preserve">Tax burden in Swiss francs </v>
      </c>
      <c r="O9" s="899"/>
      <c r="P9" s="899"/>
      <c r="Q9" s="899"/>
      <c r="R9" s="899"/>
      <c r="S9" s="899"/>
      <c r="T9" s="899"/>
      <c r="U9" s="899"/>
      <c r="V9" s="899"/>
      <c r="W9" s="899"/>
      <c r="X9" s="899"/>
      <c r="Y9" s="900"/>
      <c r="Z9" s="81"/>
    </row>
    <row r="10" spans="1:26" ht="18.9" customHeight="1">
      <c r="A10" s="24" t="str">
        <f>'Page 9'!$A$16</f>
        <v>Zurich</v>
      </c>
      <c r="B10" s="14">
        <v>48</v>
      </c>
      <c r="C10" s="14">
        <v>48</v>
      </c>
      <c r="D10" s="14">
        <v>48</v>
      </c>
      <c r="E10" s="14">
        <v>48</v>
      </c>
      <c r="F10" s="14">
        <v>48</v>
      </c>
      <c r="G10" s="14">
        <v>48</v>
      </c>
      <c r="H10" s="14">
        <v>48</v>
      </c>
      <c r="I10" s="14">
        <v>222.79999999999998</v>
      </c>
      <c r="J10" s="14">
        <v>471.20000000000005</v>
      </c>
      <c r="K10" s="14">
        <v>692</v>
      </c>
      <c r="L10" s="14">
        <v>1372.8</v>
      </c>
      <c r="M10" s="14">
        <v>2147.9</v>
      </c>
      <c r="N10" s="14">
        <v>3035.7000000000003</v>
      </c>
      <c r="O10" s="14">
        <v>4153.5</v>
      </c>
      <c r="P10" s="14">
        <v>5209.200000000001</v>
      </c>
      <c r="Q10" s="14">
        <v>8686.800000000001</v>
      </c>
      <c r="R10" s="14">
        <v>12497.900000000001</v>
      </c>
      <c r="S10" s="14">
        <v>16759.800000000003</v>
      </c>
      <c r="T10" s="14">
        <v>21375.899999999998</v>
      </c>
      <c r="U10" s="14">
        <v>31240.600000000002</v>
      </c>
      <c r="V10" s="14">
        <v>41864.3</v>
      </c>
      <c r="W10" s="14">
        <v>65632.5</v>
      </c>
      <c r="X10" s="14">
        <v>91967.5</v>
      </c>
      <c r="Y10" s="14">
        <v>226278.30000000002</v>
      </c>
      <c r="Z10" s="81" t="str">
        <f>A10</f>
        <v>Zurich</v>
      </c>
    </row>
    <row r="11" spans="1:26" ht="18.9" customHeight="1">
      <c r="A11" s="24" t="str">
        <f>'Page 9'!$A$17</f>
        <v>Berne</v>
      </c>
      <c r="B11" s="387">
        <v>0</v>
      </c>
      <c r="C11" s="387">
        <v>0</v>
      </c>
      <c r="D11" s="387">
        <v>0</v>
      </c>
      <c r="E11" s="387">
        <v>0</v>
      </c>
      <c r="F11" s="387">
        <v>0</v>
      </c>
      <c r="G11" s="387">
        <v>0</v>
      </c>
      <c r="H11" s="387">
        <v>0</v>
      </c>
      <c r="I11" s="387">
        <v>0</v>
      </c>
      <c r="J11" s="387">
        <v>0</v>
      </c>
      <c r="K11" s="387">
        <v>261.45</v>
      </c>
      <c r="L11" s="387">
        <v>1319.9</v>
      </c>
      <c r="M11" s="387">
        <v>2908.65</v>
      </c>
      <c r="N11" s="387">
        <v>4681.6</v>
      </c>
      <c r="O11" s="387">
        <v>6445.049999999999</v>
      </c>
      <c r="P11" s="387">
        <v>8062.900000000001</v>
      </c>
      <c r="Q11" s="387">
        <v>12491</v>
      </c>
      <c r="R11" s="387">
        <v>17420.45</v>
      </c>
      <c r="S11" s="387">
        <v>22780.200000000004</v>
      </c>
      <c r="T11" s="387">
        <v>28478.399999999998</v>
      </c>
      <c r="U11" s="387">
        <v>40748.65</v>
      </c>
      <c r="V11" s="387">
        <v>53250.25000000001</v>
      </c>
      <c r="W11" s="387">
        <v>79315.15000000001</v>
      </c>
      <c r="X11" s="387">
        <v>106747.5</v>
      </c>
      <c r="Y11" s="387">
        <v>246170.05000000002</v>
      </c>
      <c r="Z11" s="81" t="str">
        <f aca="true" t="shared" si="0" ref="Z11:Z37">A11</f>
        <v>Berne</v>
      </c>
    </row>
    <row r="12" spans="1:26" ht="18.9" customHeight="1">
      <c r="A12" s="24" t="str">
        <f>'Page 9'!$A$18</f>
        <v>Lucerne</v>
      </c>
      <c r="B12" s="14">
        <v>50</v>
      </c>
      <c r="C12" s="14">
        <v>50</v>
      </c>
      <c r="D12" s="14">
        <v>50</v>
      </c>
      <c r="E12" s="14">
        <v>50</v>
      </c>
      <c r="F12" s="14">
        <v>50</v>
      </c>
      <c r="G12" s="14">
        <v>50</v>
      </c>
      <c r="H12" s="14">
        <v>50</v>
      </c>
      <c r="I12" s="14">
        <v>50</v>
      </c>
      <c r="J12" s="14">
        <v>71</v>
      </c>
      <c r="K12" s="14">
        <v>232</v>
      </c>
      <c r="L12" s="14">
        <v>1266.3000000000002</v>
      </c>
      <c r="M12" s="14">
        <v>2368.8</v>
      </c>
      <c r="N12" s="14">
        <v>3455.5</v>
      </c>
      <c r="O12" s="14">
        <v>4636.799999999999</v>
      </c>
      <c r="P12" s="14">
        <v>5991.299999999999</v>
      </c>
      <c r="Q12" s="14">
        <v>9377.5</v>
      </c>
      <c r="R12" s="14">
        <v>12849.5</v>
      </c>
      <c r="S12" s="14">
        <v>16769.5</v>
      </c>
      <c r="T12" s="14">
        <v>21006.300000000003</v>
      </c>
      <c r="U12" s="14">
        <v>30070.9</v>
      </c>
      <c r="V12" s="14">
        <v>39124.700000000004</v>
      </c>
      <c r="W12" s="14">
        <v>57354.100000000006</v>
      </c>
      <c r="X12" s="14">
        <v>75603.8</v>
      </c>
      <c r="Y12" s="14">
        <v>166791.40000000002</v>
      </c>
      <c r="Z12" s="81" t="str">
        <f t="shared" si="0"/>
        <v>Lucerne</v>
      </c>
    </row>
    <row r="13" spans="1:26" ht="18.9" customHeight="1">
      <c r="A13" s="24" t="str">
        <f>'Page 9'!$A$19</f>
        <v>Altdorf</v>
      </c>
      <c r="B13" s="14">
        <v>100</v>
      </c>
      <c r="C13" s="14">
        <v>100</v>
      </c>
      <c r="D13" s="14">
        <v>100</v>
      </c>
      <c r="E13" s="14">
        <v>100</v>
      </c>
      <c r="F13" s="14">
        <v>100</v>
      </c>
      <c r="G13" s="14">
        <v>100</v>
      </c>
      <c r="H13" s="14">
        <v>100</v>
      </c>
      <c r="I13" s="14">
        <v>100</v>
      </c>
      <c r="J13" s="14">
        <v>100</v>
      </c>
      <c r="K13" s="14">
        <v>205.34300000000002</v>
      </c>
      <c r="L13" s="14">
        <v>1544.704</v>
      </c>
      <c r="M13" s="14">
        <v>2884.0649999999996</v>
      </c>
      <c r="N13" s="14">
        <v>4193.3279999999995</v>
      </c>
      <c r="O13" s="14">
        <v>5487.542</v>
      </c>
      <c r="P13" s="14">
        <v>6766.707000000001</v>
      </c>
      <c r="Q13" s="14">
        <v>9761.457999999999</v>
      </c>
      <c r="R13" s="14">
        <v>12786.306999999999</v>
      </c>
      <c r="S13" s="14">
        <v>15946.597</v>
      </c>
      <c r="T13" s="14">
        <v>19302.523999999998</v>
      </c>
      <c r="U13" s="14">
        <v>26029.427</v>
      </c>
      <c r="V13" s="14">
        <v>32741.281</v>
      </c>
      <c r="W13" s="14">
        <v>46255.282999999996</v>
      </c>
      <c r="X13" s="14">
        <v>59784.334</v>
      </c>
      <c r="Y13" s="14">
        <v>127384.442</v>
      </c>
      <c r="Z13" s="81" t="str">
        <f t="shared" si="0"/>
        <v>Altdorf</v>
      </c>
    </row>
    <row r="14" spans="1:26" ht="18.9" customHeight="1">
      <c r="A14" s="24" t="str">
        <f>'Page 9'!$A$20</f>
        <v>Schwyz</v>
      </c>
      <c r="B14" s="387">
        <v>0</v>
      </c>
      <c r="C14" s="387">
        <v>0</v>
      </c>
      <c r="D14" s="387">
        <v>0</v>
      </c>
      <c r="E14" s="387">
        <v>0</v>
      </c>
      <c r="F14" s="387">
        <v>0</v>
      </c>
      <c r="G14" s="387">
        <v>0</v>
      </c>
      <c r="H14" s="387">
        <v>3.45</v>
      </c>
      <c r="I14" s="387">
        <v>50.85</v>
      </c>
      <c r="J14" s="387">
        <v>183</v>
      </c>
      <c r="K14" s="387">
        <v>408.9</v>
      </c>
      <c r="L14" s="387">
        <v>1063.3</v>
      </c>
      <c r="M14" s="387">
        <v>1746.05</v>
      </c>
      <c r="N14" s="387">
        <v>2434.6</v>
      </c>
      <c r="O14" s="387">
        <v>3194.8</v>
      </c>
      <c r="P14" s="387">
        <v>3801.9</v>
      </c>
      <c r="Q14" s="387">
        <v>6296.6</v>
      </c>
      <c r="R14" s="387">
        <v>9002.5</v>
      </c>
      <c r="S14" s="387">
        <v>11910</v>
      </c>
      <c r="T14" s="387">
        <v>14893.050000000001</v>
      </c>
      <c r="U14" s="387">
        <v>20872.600000000002</v>
      </c>
      <c r="V14" s="387">
        <v>26838.75</v>
      </c>
      <c r="W14" s="387">
        <v>38851.3</v>
      </c>
      <c r="X14" s="387">
        <v>50877.2</v>
      </c>
      <c r="Y14" s="387">
        <v>107291.65</v>
      </c>
      <c r="Z14" s="81" t="str">
        <f t="shared" si="0"/>
        <v>Schwyz</v>
      </c>
    </row>
    <row r="15" spans="1:26" ht="18.9" customHeight="1">
      <c r="A15" s="24" t="str">
        <f>'Page 9'!$A$21</f>
        <v>Sarnen</v>
      </c>
      <c r="B15" s="387">
        <v>0</v>
      </c>
      <c r="C15" s="387">
        <v>0</v>
      </c>
      <c r="D15" s="387">
        <v>0</v>
      </c>
      <c r="E15" s="387">
        <v>0</v>
      </c>
      <c r="F15" s="387">
        <v>0</v>
      </c>
      <c r="G15" s="387">
        <v>0</v>
      </c>
      <c r="H15" s="387">
        <v>0</v>
      </c>
      <c r="I15" s="387">
        <v>0</v>
      </c>
      <c r="J15" s="387">
        <v>0</v>
      </c>
      <c r="K15" s="387">
        <v>516.45</v>
      </c>
      <c r="L15" s="387">
        <v>1603.6499999999999</v>
      </c>
      <c r="M15" s="387">
        <v>2908.25</v>
      </c>
      <c r="N15" s="387">
        <v>4199.3</v>
      </c>
      <c r="O15" s="387">
        <v>5340.9</v>
      </c>
      <c r="P15" s="387">
        <v>6455.25</v>
      </c>
      <c r="Q15" s="387">
        <v>9472.25</v>
      </c>
      <c r="R15" s="387">
        <v>12502.8</v>
      </c>
      <c r="S15" s="387">
        <v>15546.95</v>
      </c>
      <c r="T15" s="387">
        <v>18577.5</v>
      </c>
      <c r="U15" s="387">
        <v>24652.250000000004</v>
      </c>
      <c r="V15" s="387">
        <v>30713.399999999998</v>
      </c>
      <c r="W15" s="387">
        <v>42917.24999999999</v>
      </c>
      <c r="X15" s="387">
        <v>55134.6</v>
      </c>
      <c r="Y15" s="387">
        <v>116180.95</v>
      </c>
      <c r="Z15" s="81" t="str">
        <f t="shared" si="0"/>
        <v>Sarnen</v>
      </c>
    </row>
    <row r="16" spans="1:26" ht="18.9" customHeight="1">
      <c r="A16" s="24" t="str">
        <f>'Page 9'!$A$22</f>
        <v>Stans</v>
      </c>
      <c r="B16" s="14">
        <v>50</v>
      </c>
      <c r="C16" s="14">
        <v>50</v>
      </c>
      <c r="D16" s="14">
        <v>50</v>
      </c>
      <c r="E16" s="14">
        <v>50</v>
      </c>
      <c r="F16" s="14">
        <v>50</v>
      </c>
      <c r="G16" s="14">
        <v>50</v>
      </c>
      <c r="H16" s="14">
        <v>50</v>
      </c>
      <c r="I16" s="14">
        <v>50</v>
      </c>
      <c r="J16" s="14">
        <v>74.7</v>
      </c>
      <c r="K16" s="14">
        <v>217.7</v>
      </c>
      <c r="L16" s="14">
        <v>779.65</v>
      </c>
      <c r="M16" s="14">
        <v>1611.7</v>
      </c>
      <c r="N16" s="14">
        <v>2748.5499999999997</v>
      </c>
      <c r="O16" s="14">
        <v>3911.7499999999995</v>
      </c>
      <c r="P16" s="14">
        <v>5112.95</v>
      </c>
      <c r="Q16" s="14">
        <v>8310.6</v>
      </c>
      <c r="R16" s="14">
        <v>11693.9</v>
      </c>
      <c r="S16" s="14">
        <v>15212.55</v>
      </c>
      <c r="T16" s="14">
        <v>18704.100000000002</v>
      </c>
      <c r="U16" s="14">
        <v>26089.9</v>
      </c>
      <c r="V16" s="14">
        <v>33667.8</v>
      </c>
      <c r="W16" s="14">
        <v>48180.7</v>
      </c>
      <c r="X16" s="14">
        <v>61350.45</v>
      </c>
      <c r="Y16" s="14">
        <v>127199.30000000002</v>
      </c>
      <c r="Z16" s="81" t="str">
        <f t="shared" si="0"/>
        <v>Stans</v>
      </c>
    </row>
    <row r="17" spans="1:26" ht="18.9" customHeight="1">
      <c r="A17" s="24" t="str">
        <f>'Page 9'!$A$23</f>
        <v>Glarus</v>
      </c>
      <c r="B17" s="387">
        <v>0</v>
      </c>
      <c r="C17" s="387">
        <v>0</v>
      </c>
      <c r="D17" s="387">
        <v>0</v>
      </c>
      <c r="E17" s="387">
        <v>0</v>
      </c>
      <c r="F17" s="387">
        <v>0</v>
      </c>
      <c r="G17" s="387">
        <v>0</v>
      </c>
      <c r="H17" s="387">
        <v>0</v>
      </c>
      <c r="I17" s="387">
        <v>350</v>
      </c>
      <c r="J17" s="387">
        <v>790</v>
      </c>
      <c r="K17" s="387">
        <v>1229.9999999999998</v>
      </c>
      <c r="L17" s="387">
        <v>2315</v>
      </c>
      <c r="M17" s="387">
        <v>3346.25</v>
      </c>
      <c r="N17" s="387">
        <v>4271.25</v>
      </c>
      <c r="O17" s="387">
        <v>5262.5</v>
      </c>
      <c r="P17" s="387">
        <v>6660</v>
      </c>
      <c r="Q17" s="387">
        <v>10350</v>
      </c>
      <c r="R17" s="387">
        <v>14400</v>
      </c>
      <c r="S17" s="387">
        <v>18600</v>
      </c>
      <c r="T17" s="387">
        <v>22781.25</v>
      </c>
      <c r="U17" s="387">
        <v>31640</v>
      </c>
      <c r="V17" s="387">
        <v>40612.5</v>
      </c>
      <c r="W17" s="387">
        <v>60256.25</v>
      </c>
      <c r="X17" s="387">
        <v>80343.75</v>
      </c>
      <c r="Y17" s="387">
        <v>185236.25</v>
      </c>
      <c r="Z17" s="81" t="str">
        <f t="shared" si="0"/>
        <v>Glarus</v>
      </c>
    </row>
    <row r="18" spans="1:26" ht="18.9" customHeight="1">
      <c r="A18" s="24" t="str">
        <f>'Page 9'!$A$24</f>
        <v>Zug</v>
      </c>
      <c r="B18" s="387">
        <v>0</v>
      </c>
      <c r="C18" s="387">
        <v>0</v>
      </c>
      <c r="D18" s="387">
        <v>0</v>
      </c>
      <c r="E18" s="387">
        <v>0</v>
      </c>
      <c r="F18" s="387">
        <v>0</v>
      </c>
      <c r="G18" s="387">
        <v>0</v>
      </c>
      <c r="H18" s="387">
        <v>0</v>
      </c>
      <c r="I18" s="387">
        <v>0</v>
      </c>
      <c r="J18" s="387">
        <v>0</v>
      </c>
      <c r="K18" s="387">
        <v>0.75</v>
      </c>
      <c r="L18" s="387">
        <v>152.45</v>
      </c>
      <c r="M18" s="387">
        <v>503.2</v>
      </c>
      <c r="N18" s="387">
        <v>916.15</v>
      </c>
      <c r="O18" s="387">
        <v>1289.8500000000001</v>
      </c>
      <c r="P18" s="387">
        <v>1676.1000000000001</v>
      </c>
      <c r="Q18" s="387">
        <v>2621.8500000000004</v>
      </c>
      <c r="R18" s="387">
        <v>4235.05</v>
      </c>
      <c r="S18" s="387">
        <v>6058.35</v>
      </c>
      <c r="T18" s="387">
        <v>8225.1</v>
      </c>
      <c r="U18" s="387">
        <v>15534.849999999999</v>
      </c>
      <c r="V18" s="387">
        <v>23259.65</v>
      </c>
      <c r="W18" s="387">
        <v>36233.35</v>
      </c>
      <c r="X18" s="387">
        <v>46877.55</v>
      </c>
      <c r="Y18" s="387">
        <v>100062.80000000002</v>
      </c>
      <c r="Z18" s="81" t="str">
        <f t="shared" si="0"/>
        <v>Zug</v>
      </c>
    </row>
    <row r="19" spans="1:26" ht="18.9" customHeight="1">
      <c r="A19" s="24" t="str">
        <f>'Page 9'!$A$25</f>
        <v>Fribourg</v>
      </c>
      <c r="B19" s="387">
        <v>0</v>
      </c>
      <c r="C19" s="387">
        <v>0</v>
      </c>
      <c r="D19" s="387">
        <v>0</v>
      </c>
      <c r="E19" s="387">
        <v>0</v>
      </c>
      <c r="F19" s="387">
        <v>0</v>
      </c>
      <c r="G19" s="387">
        <v>0</v>
      </c>
      <c r="H19" s="387">
        <v>0</v>
      </c>
      <c r="I19" s="387">
        <v>127.19999999999999</v>
      </c>
      <c r="J19" s="387">
        <v>233.29999999999998</v>
      </c>
      <c r="K19" s="387">
        <v>490.15</v>
      </c>
      <c r="L19" s="387">
        <v>1402.15</v>
      </c>
      <c r="M19" s="387">
        <v>2425.1</v>
      </c>
      <c r="N19" s="387">
        <v>3599.2</v>
      </c>
      <c r="O19" s="387">
        <v>5104.65</v>
      </c>
      <c r="P19" s="387">
        <v>6110.5</v>
      </c>
      <c r="Q19" s="387">
        <v>11280.350000000002</v>
      </c>
      <c r="R19" s="387">
        <v>16132.949999999999</v>
      </c>
      <c r="S19" s="387">
        <v>21389.200000000004</v>
      </c>
      <c r="T19" s="387">
        <v>27146.45</v>
      </c>
      <c r="U19" s="387">
        <v>38337.5</v>
      </c>
      <c r="V19" s="387">
        <v>50434.25000000001</v>
      </c>
      <c r="W19" s="387">
        <v>77276.55</v>
      </c>
      <c r="X19" s="387">
        <v>104100.04999999999</v>
      </c>
      <c r="Y19" s="387">
        <v>215863.19999999998</v>
      </c>
      <c r="Z19" s="81" t="str">
        <f t="shared" si="0"/>
        <v>Fribourg</v>
      </c>
    </row>
    <row r="20" spans="1:26" ht="18.9" customHeight="1">
      <c r="A20" s="24" t="str">
        <f>'Page 9'!$A$26</f>
        <v>Solothurn</v>
      </c>
      <c r="B20" s="14">
        <v>80</v>
      </c>
      <c r="C20" s="14">
        <v>80</v>
      </c>
      <c r="D20" s="14">
        <v>80</v>
      </c>
      <c r="E20" s="14">
        <v>80</v>
      </c>
      <c r="F20" s="14">
        <v>80</v>
      </c>
      <c r="G20" s="14">
        <v>80</v>
      </c>
      <c r="H20" s="14">
        <v>80</v>
      </c>
      <c r="I20" s="14">
        <v>380</v>
      </c>
      <c r="J20" s="14">
        <v>942.3000000000001</v>
      </c>
      <c r="K20" s="14">
        <v>1581.15</v>
      </c>
      <c r="L20" s="14">
        <v>3025.95</v>
      </c>
      <c r="M20" s="14">
        <v>4265</v>
      </c>
      <c r="N20" s="14">
        <v>5584.849999999999</v>
      </c>
      <c r="O20" s="14">
        <v>6970.15</v>
      </c>
      <c r="P20" s="14">
        <v>8823.35</v>
      </c>
      <c r="Q20" s="14">
        <v>13511.25</v>
      </c>
      <c r="R20" s="14">
        <v>18641.95</v>
      </c>
      <c r="S20" s="14">
        <v>24006.1</v>
      </c>
      <c r="T20" s="14">
        <v>29635.199999999997</v>
      </c>
      <c r="U20" s="14">
        <v>41231.950000000004</v>
      </c>
      <c r="V20" s="14">
        <v>53562.399999999994</v>
      </c>
      <c r="W20" s="14">
        <v>78340.3</v>
      </c>
      <c r="X20" s="14">
        <v>103138.74999999999</v>
      </c>
      <c r="Y20" s="14">
        <v>220294.95</v>
      </c>
      <c r="Z20" s="81" t="str">
        <f t="shared" si="0"/>
        <v>Solothurn</v>
      </c>
    </row>
    <row r="21" spans="1:26" ht="18.9" customHeight="1">
      <c r="A21" s="24" t="str">
        <f>'Page 9'!$A$27</f>
        <v>Basel</v>
      </c>
      <c r="B21" s="387">
        <v>0</v>
      </c>
      <c r="C21" s="387">
        <v>0</v>
      </c>
      <c r="D21" s="387">
        <v>0</v>
      </c>
      <c r="E21" s="387">
        <v>0</v>
      </c>
      <c r="F21" s="387">
        <v>0</v>
      </c>
      <c r="G21" s="387">
        <v>0</v>
      </c>
      <c r="H21" s="387">
        <v>0</v>
      </c>
      <c r="I21" s="387">
        <v>0</v>
      </c>
      <c r="J21" s="387">
        <v>0</v>
      </c>
      <c r="K21" s="387">
        <v>0</v>
      </c>
      <c r="L21" s="387">
        <v>0</v>
      </c>
      <c r="M21" s="387">
        <v>872.7</v>
      </c>
      <c r="N21" s="387">
        <v>3087</v>
      </c>
      <c r="O21" s="387">
        <v>5278.3</v>
      </c>
      <c r="P21" s="387">
        <v>7492.65</v>
      </c>
      <c r="Q21" s="387">
        <v>13016</v>
      </c>
      <c r="R21" s="387">
        <v>18568</v>
      </c>
      <c r="S21" s="387">
        <v>24143</v>
      </c>
      <c r="T21" s="387">
        <v>29695</v>
      </c>
      <c r="U21" s="387">
        <v>40822</v>
      </c>
      <c r="V21" s="387">
        <v>51924.1</v>
      </c>
      <c r="W21" s="387">
        <v>74270.1</v>
      </c>
      <c r="X21" s="387">
        <v>96637.25</v>
      </c>
      <c r="Y21" s="387">
        <v>222413.7</v>
      </c>
      <c r="Z21" s="81" t="str">
        <f t="shared" si="0"/>
        <v>Basel</v>
      </c>
    </row>
    <row r="22" spans="1:26" ht="18.9" customHeight="1">
      <c r="A22" s="24" t="str">
        <f>'Page 9'!$A$28</f>
        <v>Liestal</v>
      </c>
      <c r="B22" s="387">
        <v>0</v>
      </c>
      <c r="C22" s="387">
        <v>0</v>
      </c>
      <c r="D22" s="387">
        <v>0</v>
      </c>
      <c r="E22" s="387">
        <v>0</v>
      </c>
      <c r="F22" s="387">
        <v>0</v>
      </c>
      <c r="G22" s="387">
        <v>0</v>
      </c>
      <c r="H22" s="387">
        <v>0</v>
      </c>
      <c r="I22" s="387">
        <v>0</v>
      </c>
      <c r="J22" s="387">
        <v>0</v>
      </c>
      <c r="K22" s="387">
        <v>0</v>
      </c>
      <c r="L22" s="387">
        <v>0</v>
      </c>
      <c r="M22" s="387">
        <v>971.8499999999999</v>
      </c>
      <c r="N22" s="387">
        <v>2547.6000000000004</v>
      </c>
      <c r="O22" s="387">
        <v>4302.45</v>
      </c>
      <c r="P22" s="387">
        <v>6215.55</v>
      </c>
      <c r="Q22" s="387">
        <v>11402.900000000001</v>
      </c>
      <c r="R22" s="387">
        <v>16964.55</v>
      </c>
      <c r="S22" s="387">
        <v>22808.350000000006</v>
      </c>
      <c r="T22" s="387">
        <v>28890.85</v>
      </c>
      <c r="U22" s="387">
        <v>41650.45</v>
      </c>
      <c r="V22" s="387">
        <v>54782.75</v>
      </c>
      <c r="W22" s="387">
        <v>81553.6</v>
      </c>
      <c r="X22" s="387">
        <v>108748.85</v>
      </c>
      <c r="Y22" s="387">
        <v>248627.25</v>
      </c>
      <c r="Z22" s="81" t="str">
        <f t="shared" si="0"/>
        <v>Liestal</v>
      </c>
    </row>
    <row r="23" spans="1:26" ht="18.9" customHeight="1">
      <c r="A23" s="24" t="str">
        <f>'Page 9'!$A$29</f>
        <v>Schaffhausen</v>
      </c>
      <c r="B23" s="14">
        <v>60</v>
      </c>
      <c r="C23" s="14">
        <v>60</v>
      </c>
      <c r="D23" s="14">
        <v>60</v>
      </c>
      <c r="E23" s="14">
        <v>60</v>
      </c>
      <c r="F23" s="14">
        <v>60</v>
      </c>
      <c r="G23" s="14">
        <v>60</v>
      </c>
      <c r="H23" s="14">
        <v>60</v>
      </c>
      <c r="I23" s="14">
        <v>90.05</v>
      </c>
      <c r="J23" s="14">
        <v>358.95</v>
      </c>
      <c r="K23" s="14">
        <v>772.1</v>
      </c>
      <c r="L23" s="14">
        <v>1855.0500000000002</v>
      </c>
      <c r="M23" s="14">
        <v>3059.7</v>
      </c>
      <c r="N23" s="14">
        <v>4260.900000000001</v>
      </c>
      <c r="O23" s="14">
        <v>5449.75</v>
      </c>
      <c r="P23" s="14">
        <v>6584.9</v>
      </c>
      <c r="Q23" s="14">
        <v>10169.15</v>
      </c>
      <c r="R23" s="14">
        <v>14524.150000000001</v>
      </c>
      <c r="S23" s="14">
        <v>19522.649999999998</v>
      </c>
      <c r="T23" s="14">
        <v>24967.25</v>
      </c>
      <c r="U23" s="14">
        <v>35944.35</v>
      </c>
      <c r="V23" s="14">
        <v>46877.75</v>
      </c>
      <c r="W23" s="14">
        <v>70351.8</v>
      </c>
      <c r="X23" s="14">
        <v>93328.84999999999</v>
      </c>
      <c r="Y23" s="14">
        <v>192498.74999999997</v>
      </c>
      <c r="Z23" s="81" t="str">
        <f t="shared" si="0"/>
        <v>Schaffhausen</v>
      </c>
    </row>
    <row r="24" spans="1:26" ht="18.9" customHeight="1">
      <c r="A24" s="24" t="str">
        <f>'Page 9'!$A$30</f>
        <v>Herisau</v>
      </c>
      <c r="B24" s="387">
        <v>0</v>
      </c>
      <c r="C24" s="387">
        <v>0</v>
      </c>
      <c r="D24" s="387">
        <v>0</v>
      </c>
      <c r="E24" s="387">
        <v>0</v>
      </c>
      <c r="F24" s="387">
        <v>0</v>
      </c>
      <c r="G24" s="387">
        <v>0</v>
      </c>
      <c r="H24" s="387">
        <v>60.800000000000004</v>
      </c>
      <c r="I24" s="387">
        <v>398.25000000000006</v>
      </c>
      <c r="J24" s="387">
        <v>877.8</v>
      </c>
      <c r="K24" s="387">
        <v>1446.3000000000002</v>
      </c>
      <c r="L24" s="387">
        <v>2669.1</v>
      </c>
      <c r="M24" s="387">
        <v>3954.3</v>
      </c>
      <c r="N24" s="387">
        <v>5028.150000000001</v>
      </c>
      <c r="O24" s="387">
        <v>6131.7</v>
      </c>
      <c r="P24" s="387">
        <v>7467</v>
      </c>
      <c r="Q24" s="387">
        <v>11783.8</v>
      </c>
      <c r="R24" s="387">
        <v>16388.65</v>
      </c>
      <c r="S24" s="387">
        <v>21155.350000000002</v>
      </c>
      <c r="T24" s="387">
        <v>25900.800000000003</v>
      </c>
      <c r="U24" s="387">
        <v>35665.3</v>
      </c>
      <c r="V24" s="387">
        <v>45495.1</v>
      </c>
      <c r="W24" s="387">
        <v>65287.05</v>
      </c>
      <c r="X24" s="387">
        <v>84474</v>
      </c>
      <c r="Y24" s="387">
        <v>173235.90000000002</v>
      </c>
      <c r="Z24" s="81" t="str">
        <f t="shared" si="0"/>
        <v>Herisau</v>
      </c>
    </row>
    <row r="25" spans="1:26" ht="18.9" customHeight="1">
      <c r="A25" s="24" t="str">
        <f>'Page 9'!$A$31</f>
        <v>Appenzell</v>
      </c>
      <c r="B25" s="387">
        <v>0</v>
      </c>
      <c r="C25" s="387">
        <v>0</v>
      </c>
      <c r="D25" s="387">
        <v>0</v>
      </c>
      <c r="E25" s="387">
        <v>0</v>
      </c>
      <c r="F25" s="387">
        <v>38.75</v>
      </c>
      <c r="G25" s="387">
        <v>123.80000000000001</v>
      </c>
      <c r="H25" s="387">
        <v>286.05</v>
      </c>
      <c r="I25" s="387">
        <v>498.4</v>
      </c>
      <c r="J25" s="387">
        <v>756.9</v>
      </c>
      <c r="K25" s="387">
        <v>1081</v>
      </c>
      <c r="L25" s="387">
        <v>1898.8000000000002</v>
      </c>
      <c r="M25" s="387">
        <v>2736.3499999999995</v>
      </c>
      <c r="N25" s="387">
        <v>3681.2</v>
      </c>
      <c r="O25" s="387">
        <v>4689.9</v>
      </c>
      <c r="P25" s="387">
        <v>5860.65</v>
      </c>
      <c r="Q25" s="387">
        <v>9072.900000000001</v>
      </c>
      <c r="R25" s="387">
        <v>12722.3</v>
      </c>
      <c r="S25" s="387">
        <v>16370.699999999999</v>
      </c>
      <c r="T25" s="387">
        <v>20067.45</v>
      </c>
      <c r="U25" s="387">
        <v>27792.7</v>
      </c>
      <c r="V25" s="387">
        <v>35510.7</v>
      </c>
      <c r="W25" s="387">
        <v>50516.100000000006</v>
      </c>
      <c r="X25" s="387">
        <v>64960.399999999994</v>
      </c>
      <c r="Y25" s="387">
        <v>133965.2</v>
      </c>
      <c r="Z25" s="81" t="str">
        <f t="shared" si="0"/>
        <v>Appenzell</v>
      </c>
    </row>
    <row r="26" spans="1:26" ht="18.9" customHeight="1">
      <c r="A26" s="24" t="str">
        <f>'Page 9'!$A$32</f>
        <v>St. Gall</v>
      </c>
      <c r="B26" s="387">
        <v>0</v>
      </c>
      <c r="C26" s="387">
        <v>0</v>
      </c>
      <c r="D26" s="387">
        <v>0</v>
      </c>
      <c r="E26" s="387">
        <v>0</v>
      </c>
      <c r="F26" s="387">
        <v>0</v>
      </c>
      <c r="G26" s="387">
        <v>0</v>
      </c>
      <c r="H26" s="387">
        <v>0</v>
      </c>
      <c r="I26" s="387">
        <v>0</v>
      </c>
      <c r="J26" s="387">
        <v>0</v>
      </c>
      <c r="K26" s="387">
        <v>154.70000000000002</v>
      </c>
      <c r="L26" s="387">
        <v>1081.45</v>
      </c>
      <c r="M26" s="387">
        <v>2365</v>
      </c>
      <c r="N26" s="387">
        <v>3652</v>
      </c>
      <c r="O26" s="387">
        <v>4972</v>
      </c>
      <c r="P26" s="387">
        <v>6302.1</v>
      </c>
      <c r="Q26" s="387">
        <v>11123.1</v>
      </c>
      <c r="R26" s="387">
        <v>16037.999999999998</v>
      </c>
      <c r="S26" s="387">
        <v>21487.45</v>
      </c>
      <c r="T26" s="387">
        <v>27121.9</v>
      </c>
      <c r="U26" s="387">
        <v>38497.8</v>
      </c>
      <c r="V26" s="387">
        <v>50026.9</v>
      </c>
      <c r="W26" s="387">
        <v>73240.25</v>
      </c>
      <c r="X26" s="387">
        <v>96476.44999999998</v>
      </c>
      <c r="Y26" s="387">
        <v>203432.65</v>
      </c>
      <c r="Z26" s="81" t="str">
        <f t="shared" si="0"/>
        <v>St. Gall</v>
      </c>
    </row>
    <row r="27" spans="1:26" ht="18.9" customHeight="1">
      <c r="A27" s="24" t="str">
        <f>'Page 9'!$A$33</f>
        <v>Chur</v>
      </c>
      <c r="B27" s="387">
        <v>0</v>
      </c>
      <c r="C27" s="387">
        <v>0</v>
      </c>
      <c r="D27" s="387">
        <v>0</v>
      </c>
      <c r="E27" s="387">
        <v>0</v>
      </c>
      <c r="F27" s="387">
        <v>0</v>
      </c>
      <c r="G27" s="387">
        <v>0</v>
      </c>
      <c r="H27" s="387">
        <v>0</v>
      </c>
      <c r="I27" s="387">
        <v>0</v>
      </c>
      <c r="J27" s="387">
        <v>0</v>
      </c>
      <c r="K27" s="387">
        <v>0</v>
      </c>
      <c r="L27" s="387">
        <v>390</v>
      </c>
      <c r="M27" s="387">
        <v>1487</v>
      </c>
      <c r="N27" s="387">
        <v>2675</v>
      </c>
      <c r="O27" s="387">
        <v>3895</v>
      </c>
      <c r="P27" s="387">
        <v>5186</v>
      </c>
      <c r="Q27" s="387">
        <v>8774</v>
      </c>
      <c r="R27" s="387">
        <v>12935</v>
      </c>
      <c r="S27" s="387">
        <v>17626</v>
      </c>
      <c r="T27" s="387">
        <v>22378</v>
      </c>
      <c r="U27" s="387">
        <v>31975</v>
      </c>
      <c r="V27" s="387">
        <v>41991</v>
      </c>
      <c r="W27" s="387">
        <v>62207</v>
      </c>
      <c r="X27" s="387">
        <v>82499</v>
      </c>
      <c r="Y27" s="387">
        <v>185425</v>
      </c>
      <c r="Z27" s="81" t="str">
        <f t="shared" si="0"/>
        <v>Chur</v>
      </c>
    </row>
    <row r="28" spans="1:26" ht="18.9" customHeight="1">
      <c r="A28" s="24" t="str">
        <f>'Page 9'!$A$34</f>
        <v>Aarau</v>
      </c>
      <c r="B28" s="387">
        <v>0</v>
      </c>
      <c r="C28" s="387">
        <v>0</v>
      </c>
      <c r="D28" s="387">
        <v>0</v>
      </c>
      <c r="E28" s="387">
        <v>0</v>
      </c>
      <c r="F28" s="387">
        <v>0</v>
      </c>
      <c r="G28" s="387">
        <v>0</v>
      </c>
      <c r="H28" s="387">
        <v>48.900000000000006</v>
      </c>
      <c r="I28" s="387">
        <v>148.8</v>
      </c>
      <c r="J28" s="387">
        <v>381.90000000000003</v>
      </c>
      <c r="K28" s="387">
        <v>699.3000000000001</v>
      </c>
      <c r="L28" s="387">
        <v>1389.7500000000002</v>
      </c>
      <c r="M28" s="387">
        <v>2297.7000000000003</v>
      </c>
      <c r="N28" s="387">
        <v>3396.5999999999995</v>
      </c>
      <c r="O28" s="387">
        <v>4688.7</v>
      </c>
      <c r="P28" s="387">
        <v>6051.749999999999</v>
      </c>
      <c r="Q28" s="387">
        <v>9967.800000000001</v>
      </c>
      <c r="R28" s="387">
        <v>14212.5</v>
      </c>
      <c r="S28" s="387">
        <v>18821.1</v>
      </c>
      <c r="T28" s="387">
        <v>23648</v>
      </c>
      <c r="U28" s="387">
        <v>33343.299999999996</v>
      </c>
      <c r="V28" s="387">
        <v>43492.05</v>
      </c>
      <c r="W28" s="387">
        <v>64105.850000000006</v>
      </c>
      <c r="X28" s="387">
        <v>85560.45</v>
      </c>
      <c r="Y28" s="387">
        <v>195373.90000000002</v>
      </c>
      <c r="Z28" s="81" t="str">
        <f t="shared" si="0"/>
        <v>Aarau</v>
      </c>
    </row>
    <row r="29" spans="1:26" ht="18.9" customHeight="1">
      <c r="A29" s="24" t="str">
        <f>'Page 9'!$A$35</f>
        <v>Frauenfeld</v>
      </c>
      <c r="B29" s="387">
        <v>0</v>
      </c>
      <c r="C29" s="387">
        <v>0</v>
      </c>
      <c r="D29" s="387">
        <v>0</v>
      </c>
      <c r="E29" s="387">
        <v>0</v>
      </c>
      <c r="F29" s="387">
        <v>0</v>
      </c>
      <c r="G29" s="387">
        <v>0</v>
      </c>
      <c r="H29" s="387">
        <v>0</v>
      </c>
      <c r="I29" s="387">
        <v>0</v>
      </c>
      <c r="J29" s="387">
        <v>0</v>
      </c>
      <c r="K29" s="387">
        <v>0</v>
      </c>
      <c r="L29" s="387">
        <v>682.85</v>
      </c>
      <c r="M29" s="387">
        <v>1763.25</v>
      </c>
      <c r="N29" s="387">
        <v>3108.8</v>
      </c>
      <c r="O29" s="387">
        <v>4415.95</v>
      </c>
      <c r="P29" s="387">
        <v>5747.400000000001</v>
      </c>
      <c r="Q29" s="387">
        <v>9703.650000000001</v>
      </c>
      <c r="R29" s="387">
        <v>13922.099999999999</v>
      </c>
      <c r="S29" s="387">
        <v>18296.85</v>
      </c>
      <c r="T29" s="387">
        <v>22647.350000000002</v>
      </c>
      <c r="U29" s="387">
        <v>31895.25</v>
      </c>
      <c r="V29" s="387">
        <v>41227.8</v>
      </c>
      <c r="W29" s="387">
        <v>60453.75000000001</v>
      </c>
      <c r="X29" s="387">
        <v>80516.15</v>
      </c>
      <c r="Y29" s="387">
        <v>180779.25</v>
      </c>
      <c r="Z29" s="81" t="str">
        <f t="shared" si="0"/>
        <v>Frauenfeld</v>
      </c>
    </row>
    <row r="30" spans="1:26" ht="18.9" customHeight="1">
      <c r="A30" s="24" t="str">
        <f>'Page 9'!$A$36</f>
        <v>Bellinzona</v>
      </c>
      <c r="B30" s="14">
        <v>40</v>
      </c>
      <c r="C30" s="14">
        <v>40</v>
      </c>
      <c r="D30" s="14">
        <v>40</v>
      </c>
      <c r="E30" s="14">
        <v>40</v>
      </c>
      <c r="F30" s="14">
        <v>40</v>
      </c>
      <c r="G30" s="14">
        <v>40</v>
      </c>
      <c r="H30" s="14">
        <v>40</v>
      </c>
      <c r="I30" s="14">
        <v>40</v>
      </c>
      <c r="J30" s="14">
        <v>40</v>
      </c>
      <c r="K30" s="14">
        <v>40</v>
      </c>
      <c r="L30" s="14">
        <v>656.7</v>
      </c>
      <c r="M30" s="14">
        <v>1151.3</v>
      </c>
      <c r="N30" s="14">
        <v>1841.15</v>
      </c>
      <c r="O30" s="14">
        <v>2974.65</v>
      </c>
      <c r="P30" s="14">
        <v>4188.55</v>
      </c>
      <c r="Q30" s="14">
        <v>7870.6</v>
      </c>
      <c r="R30" s="14">
        <v>12982.25</v>
      </c>
      <c r="S30" s="14">
        <v>18566.45</v>
      </c>
      <c r="T30" s="14">
        <v>24016.15</v>
      </c>
      <c r="U30" s="14">
        <v>35657</v>
      </c>
      <c r="V30" s="14">
        <v>47981.6</v>
      </c>
      <c r="W30" s="14">
        <v>73658.04999999999</v>
      </c>
      <c r="X30" s="14">
        <v>99775</v>
      </c>
      <c r="Y30" s="14">
        <v>230724.4</v>
      </c>
      <c r="Z30" s="81" t="str">
        <f t="shared" si="0"/>
        <v>Bellinzona</v>
      </c>
    </row>
    <row r="31" spans="1:26" ht="18.9" customHeight="1">
      <c r="A31" s="24" t="str">
        <f>'Page 9'!$A$37</f>
        <v>Lausanne</v>
      </c>
      <c r="B31" s="387">
        <v>0</v>
      </c>
      <c r="C31" s="387">
        <v>0</v>
      </c>
      <c r="D31" s="387">
        <v>0</v>
      </c>
      <c r="E31" s="387">
        <v>0</v>
      </c>
      <c r="F31" s="387">
        <v>0</v>
      </c>
      <c r="G31" s="387">
        <v>0</v>
      </c>
      <c r="H31" s="387">
        <v>0</v>
      </c>
      <c r="I31" s="387">
        <v>0</v>
      </c>
      <c r="J31" s="387">
        <v>0</v>
      </c>
      <c r="K31" s="387">
        <v>11.7</v>
      </c>
      <c r="L31" s="387">
        <v>630.45</v>
      </c>
      <c r="M31" s="387">
        <v>1968.9</v>
      </c>
      <c r="N31" s="387">
        <v>3929.8</v>
      </c>
      <c r="O31" s="387">
        <v>6279.25</v>
      </c>
      <c r="P31" s="387">
        <v>9067.9</v>
      </c>
      <c r="Q31" s="387">
        <v>13527.350000000002</v>
      </c>
      <c r="R31" s="387">
        <v>17729.65</v>
      </c>
      <c r="S31" s="387">
        <v>22563.35</v>
      </c>
      <c r="T31" s="387">
        <v>27753.700000000004</v>
      </c>
      <c r="U31" s="387">
        <v>38575.700000000004</v>
      </c>
      <c r="V31" s="387">
        <v>51567.55</v>
      </c>
      <c r="W31" s="387">
        <v>80525</v>
      </c>
      <c r="X31" s="387">
        <v>110683.7</v>
      </c>
      <c r="Y31" s="387">
        <v>264510</v>
      </c>
      <c r="Z31" s="81" t="str">
        <f t="shared" si="0"/>
        <v>Lausanne</v>
      </c>
    </row>
    <row r="32" spans="1:26" ht="18.9" customHeight="1">
      <c r="A32" s="24" t="str">
        <f>'Page 9'!$A$38</f>
        <v>Sion</v>
      </c>
      <c r="B32" s="14">
        <v>34</v>
      </c>
      <c r="C32" s="14">
        <v>34</v>
      </c>
      <c r="D32" s="14">
        <v>34</v>
      </c>
      <c r="E32" s="14">
        <v>34</v>
      </c>
      <c r="F32" s="14">
        <v>34</v>
      </c>
      <c r="G32" s="14">
        <v>34</v>
      </c>
      <c r="H32" s="14">
        <v>34</v>
      </c>
      <c r="I32" s="14">
        <v>34</v>
      </c>
      <c r="J32" s="14">
        <v>34</v>
      </c>
      <c r="K32" s="14">
        <v>106.55000000000004</v>
      </c>
      <c r="L32" s="14">
        <v>720.5</v>
      </c>
      <c r="M32" s="14">
        <v>2007.1500000000003</v>
      </c>
      <c r="N32" s="14">
        <v>2814.4499999999994</v>
      </c>
      <c r="O32" s="14">
        <v>3448.5499999999997</v>
      </c>
      <c r="P32" s="14">
        <v>4661.45</v>
      </c>
      <c r="Q32" s="14">
        <v>8041.1</v>
      </c>
      <c r="R32" s="14">
        <v>12064.250000000002</v>
      </c>
      <c r="S32" s="14">
        <v>17179.5</v>
      </c>
      <c r="T32" s="14">
        <v>23689.7</v>
      </c>
      <c r="U32" s="14">
        <v>35764.15000000001</v>
      </c>
      <c r="V32" s="14">
        <v>47334.850000000006</v>
      </c>
      <c r="W32" s="14">
        <v>71622.5</v>
      </c>
      <c r="X32" s="14">
        <v>95448.4</v>
      </c>
      <c r="Y32" s="14">
        <v>209256.05</v>
      </c>
      <c r="Z32" s="81" t="str">
        <f t="shared" si="0"/>
        <v>Sion</v>
      </c>
    </row>
    <row r="33" spans="1:26" ht="18.9" customHeight="1">
      <c r="A33" s="24" t="str">
        <f>'Page 9'!$A$39</f>
        <v>Neuchâtel</v>
      </c>
      <c r="B33" s="387">
        <v>0</v>
      </c>
      <c r="C33" s="387">
        <v>0</v>
      </c>
      <c r="D33" s="387">
        <v>0</v>
      </c>
      <c r="E33" s="387">
        <v>0</v>
      </c>
      <c r="F33" s="387">
        <v>0</v>
      </c>
      <c r="G33" s="387">
        <v>14.05</v>
      </c>
      <c r="H33" s="387">
        <v>182.6</v>
      </c>
      <c r="I33" s="387">
        <v>363.75</v>
      </c>
      <c r="J33" s="387">
        <v>700.45</v>
      </c>
      <c r="K33" s="387">
        <v>1037.45</v>
      </c>
      <c r="L33" s="387">
        <v>2539.3</v>
      </c>
      <c r="M33" s="387">
        <v>4882.75</v>
      </c>
      <c r="N33" s="387">
        <v>6430.85</v>
      </c>
      <c r="O33" s="387">
        <v>7864.05</v>
      </c>
      <c r="P33" s="387">
        <v>10005.7</v>
      </c>
      <c r="Q33" s="387">
        <v>16265</v>
      </c>
      <c r="R33" s="387">
        <v>22329.7</v>
      </c>
      <c r="S33" s="387">
        <v>28778.6</v>
      </c>
      <c r="T33" s="387">
        <v>35621.3</v>
      </c>
      <c r="U33" s="387">
        <v>49392.100000000006</v>
      </c>
      <c r="V33" s="387">
        <v>63960.5</v>
      </c>
      <c r="W33" s="387">
        <v>93848.65</v>
      </c>
      <c r="X33" s="387">
        <v>118876.8</v>
      </c>
      <c r="Y33" s="387">
        <v>243934.09999999998</v>
      </c>
      <c r="Z33" s="81" t="str">
        <f t="shared" si="0"/>
        <v>Neuchâtel</v>
      </c>
    </row>
    <row r="34" spans="1:26" ht="18.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545.6</v>
      </c>
      <c r="O34" s="14">
        <v>1752</v>
      </c>
      <c r="P34" s="14">
        <v>3372.75</v>
      </c>
      <c r="Q34" s="14">
        <v>7406.599999999999</v>
      </c>
      <c r="R34" s="14">
        <v>12955.2</v>
      </c>
      <c r="S34" s="14">
        <v>18748.65</v>
      </c>
      <c r="T34" s="14">
        <v>24542.1</v>
      </c>
      <c r="U34" s="14">
        <v>36450.450000000004</v>
      </c>
      <c r="V34" s="14">
        <v>48423.549999999996</v>
      </c>
      <c r="W34" s="14">
        <v>73268.9</v>
      </c>
      <c r="X34" s="14">
        <v>99698.4</v>
      </c>
      <c r="Y34" s="14">
        <v>240590.95</v>
      </c>
      <c r="Z34" s="81" t="str">
        <f t="shared" si="0"/>
        <v>Geneva</v>
      </c>
    </row>
    <row r="35" spans="1:26" ht="18.9" customHeight="1">
      <c r="A35" s="24" t="str">
        <f>'Page 9'!$A$41</f>
        <v>Delémont</v>
      </c>
      <c r="B35" s="387">
        <v>0</v>
      </c>
      <c r="C35" s="387">
        <v>0</v>
      </c>
      <c r="D35" s="387">
        <v>0</v>
      </c>
      <c r="E35" s="387">
        <v>0</v>
      </c>
      <c r="F35" s="387">
        <v>0</v>
      </c>
      <c r="G35" s="387">
        <v>0</v>
      </c>
      <c r="H35" s="387">
        <v>0</v>
      </c>
      <c r="I35" s="387">
        <v>90.9</v>
      </c>
      <c r="J35" s="387">
        <v>339.7</v>
      </c>
      <c r="K35" s="387">
        <v>899.0999999999999</v>
      </c>
      <c r="L35" s="387">
        <v>2256.5</v>
      </c>
      <c r="M35" s="387">
        <v>3831.6000000000004</v>
      </c>
      <c r="N35" s="387">
        <v>5588.35</v>
      </c>
      <c r="O35" s="387">
        <v>7589.1</v>
      </c>
      <c r="P35" s="387">
        <v>9567.4</v>
      </c>
      <c r="Q35" s="387">
        <v>14695.3</v>
      </c>
      <c r="R35" s="387">
        <v>20481</v>
      </c>
      <c r="S35" s="387">
        <v>26240.750000000004</v>
      </c>
      <c r="T35" s="387">
        <v>32000.550000000003</v>
      </c>
      <c r="U35" s="387">
        <v>44077.50000000001</v>
      </c>
      <c r="V35" s="387">
        <v>57974.8</v>
      </c>
      <c r="W35" s="387">
        <v>85893.74999999999</v>
      </c>
      <c r="X35" s="387">
        <v>113880.1</v>
      </c>
      <c r="Y35" s="387">
        <v>256669.19999999998</v>
      </c>
      <c r="Z35" s="81"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81"/>
    </row>
    <row r="37" spans="1:26" ht="18.9" customHeight="1">
      <c r="A37" s="24" t="str">
        <f>'Page 9'!$A$43</f>
        <v>Direct federal tax</v>
      </c>
      <c r="B37" s="387">
        <v>0</v>
      </c>
      <c r="C37" s="387">
        <v>0</v>
      </c>
      <c r="D37" s="387">
        <v>0</v>
      </c>
      <c r="E37" s="387">
        <v>0</v>
      </c>
      <c r="F37" s="387">
        <v>0</v>
      </c>
      <c r="G37" s="387">
        <v>0</v>
      </c>
      <c r="H37" s="387">
        <v>0</v>
      </c>
      <c r="I37" s="387">
        <v>0</v>
      </c>
      <c r="J37" s="387">
        <v>0</v>
      </c>
      <c r="K37" s="387">
        <v>0</v>
      </c>
      <c r="L37" s="387">
        <v>0</v>
      </c>
      <c r="M37" s="387">
        <v>0</v>
      </c>
      <c r="N37" s="387">
        <v>0</v>
      </c>
      <c r="O37" s="387">
        <v>0</v>
      </c>
      <c r="P37" s="387">
        <v>87</v>
      </c>
      <c r="Q37" s="387">
        <v>853</v>
      </c>
      <c r="R37" s="387">
        <v>1954</v>
      </c>
      <c r="S37" s="387">
        <v>3531</v>
      </c>
      <c r="T37" s="387">
        <v>6002</v>
      </c>
      <c r="U37" s="387">
        <v>11813</v>
      </c>
      <c r="V37" s="387">
        <v>17611</v>
      </c>
      <c r="W37" s="387">
        <v>29285</v>
      </c>
      <c r="X37" s="387">
        <v>40972</v>
      </c>
      <c r="Y37" s="387">
        <v>99368</v>
      </c>
      <c r="Z37" s="81" t="str">
        <f t="shared" si="0"/>
        <v>Direct federal tax</v>
      </c>
    </row>
    <row r="38" spans="1:26" ht="18.9" customHeight="1">
      <c r="A38" s="82"/>
      <c r="B38" s="83"/>
      <c r="C38" s="83"/>
      <c r="D38" s="83"/>
      <c r="E38" s="83"/>
      <c r="F38" s="83"/>
      <c r="G38" s="83"/>
      <c r="H38" s="83"/>
      <c r="I38" s="83"/>
      <c r="J38" s="83"/>
      <c r="K38" s="84"/>
      <c r="L38" s="83"/>
      <c r="M38" s="83"/>
      <c r="N38" s="14"/>
      <c r="O38" s="14"/>
      <c r="P38" s="14"/>
      <c r="Q38" s="14"/>
      <c r="R38" s="14"/>
      <c r="S38" s="14"/>
      <c r="T38" s="14"/>
      <c r="U38" s="14"/>
      <c r="V38" s="14"/>
      <c r="W38" s="14"/>
      <c r="X38" s="15"/>
      <c r="Z38" s="81"/>
    </row>
    <row r="39" spans="1:26" ht="18.9" customHeight="1">
      <c r="A39" s="76"/>
      <c r="B39" s="901" t="str">
        <f>'Pages 10-11'!B39:M39</f>
        <v>Tax burden in percent of gross earned income</v>
      </c>
      <c r="C39" s="902"/>
      <c r="D39" s="902"/>
      <c r="E39" s="902"/>
      <c r="F39" s="902"/>
      <c r="G39" s="902"/>
      <c r="H39" s="902"/>
      <c r="I39" s="902"/>
      <c r="J39" s="902"/>
      <c r="K39" s="902"/>
      <c r="L39" s="902"/>
      <c r="M39" s="903"/>
      <c r="N39" s="901" t="str">
        <f>B39</f>
        <v>Tax burden in percent of gross earned income</v>
      </c>
      <c r="O39" s="902"/>
      <c r="P39" s="902"/>
      <c r="Q39" s="902"/>
      <c r="R39" s="902"/>
      <c r="S39" s="902"/>
      <c r="T39" s="902"/>
      <c r="U39" s="902"/>
      <c r="V39" s="902"/>
      <c r="W39" s="902"/>
      <c r="X39" s="902"/>
      <c r="Y39" s="903"/>
      <c r="Z39" s="81"/>
    </row>
    <row r="40" spans="1:26" ht="18.9" customHeight="1">
      <c r="A40" s="24" t="str">
        <f>'Page 9'!$A$16</f>
        <v>Zurich</v>
      </c>
      <c r="B40" s="10">
        <v>0.384</v>
      </c>
      <c r="C40" s="10">
        <v>0.32</v>
      </c>
      <c r="D40" s="10">
        <v>0.2742857142857143</v>
      </c>
      <c r="E40" s="10">
        <v>0.24</v>
      </c>
      <c r="F40" s="10">
        <v>0.192</v>
      </c>
      <c r="G40" s="10">
        <v>0.16</v>
      </c>
      <c r="H40" s="10">
        <v>0.13714285714285715</v>
      </c>
      <c r="I40" s="10">
        <v>0.5569999999999999</v>
      </c>
      <c r="J40" s="10">
        <v>1.047111111111111</v>
      </c>
      <c r="K40" s="10">
        <v>1.384</v>
      </c>
      <c r="L40" s="10">
        <v>2.288</v>
      </c>
      <c r="M40" s="10">
        <v>3.0684285714285715</v>
      </c>
      <c r="N40" s="10">
        <v>3.794625</v>
      </c>
      <c r="O40" s="10">
        <v>4.614999999999999</v>
      </c>
      <c r="P40" s="10">
        <v>5.209200000000001</v>
      </c>
      <c r="Q40" s="10">
        <v>6.949440000000001</v>
      </c>
      <c r="R40" s="10">
        <v>8.331933333333334</v>
      </c>
      <c r="S40" s="10">
        <v>9.577028571428572</v>
      </c>
      <c r="T40" s="10">
        <v>10.687949999999999</v>
      </c>
      <c r="U40" s="10">
        <v>12.496240000000002</v>
      </c>
      <c r="V40" s="10">
        <v>13.954766666666668</v>
      </c>
      <c r="W40" s="10">
        <v>16.408125000000002</v>
      </c>
      <c r="X40" s="10">
        <v>18.3935</v>
      </c>
      <c r="Y40" s="10">
        <v>22.627830000000003</v>
      </c>
      <c r="Z40" s="81" t="str">
        <f aca="true" t="shared" si="1" ref="Z40:Z67">A40</f>
        <v>Zurich</v>
      </c>
    </row>
    <row r="41" spans="1:26" ht="18.9" customHeight="1">
      <c r="A41" s="24" t="str">
        <f>'Page 9'!$A$17</f>
        <v>Berne</v>
      </c>
      <c r="B41" s="388">
        <v>0</v>
      </c>
      <c r="C41" s="388">
        <v>0</v>
      </c>
      <c r="D41" s="388">
        <v>0</v>
      </c>
      <c r="E41" s="388">
        <v>0</v>
      </c>
      <c r="F41" s="388">
        <v>0</v>
      </c>
      <c r="G41" s="388">
        <v>0</v>
      </c>
      <c r="H41" s="388">
        <v>0</v>
      </c>
      <c r="I41" s="388">
        <v>0</v>
      </c>
      <c r="J41" s="388">
        <v>0</v>
      </c>
      <c r="K41" s="388">
        <v>0.5229</v>
      </c>
      <c r="L41" s="388">
        <v>2.1998333333333333</v>
      </c>
      <c r="M41" s="388">
        <v>4.155214285714286</v>
      </c>
      <c r="N41" s="388">
        <v>5.852</v>
      </c>
      <c r="O41" s="388">
        <v>7.161166666666666</v>
      </c>
      <c r="P41" s="388">
        <v>8.0629</v>
      </c>
      <c r="Q41" s="388">
        <v>9.9928</v>
      </c>
      <c r="R41" s="388">
        <v>11.613633333333334</v>
      </c>
      <c r="S41" s="388">
        <v>13.017257142857144</v>
      </c>
      <c r="T41" s="388">
        <v>14.239199999999999</v>
      </c>
      <c r="U41" s="388">
        <v>16.299460000000003</v>
      </c>
      <c r="V41" s="388">
        <v>17.750083333333336</v>
      </c>
      <c r="W41" s="388">
        <v>19.828787500000004</v>
      </c>
      <c r="X41" s="388">
        <v>21.3495</v>
      </c>
      <c r="Y41" s="388">
        <v>24.617005000000002</v>
      </c>
      <c r="Z41" s="81" t="str">
        <f t="shared" si="1"/>
        <v>Berne</v>
      </c>
    </row>
    <row r="42" spans="1:26" ht="18.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0.15777777777777777</v>
      </c>
      <c r="K42" s="10">
        <v>0.464</v>
      </c>
      <c r="L42" s="10">
        <v>2.1105</v>
      </c>
      <c r="M42" s="10">
        <v>3.3840000000000003</v>
      </c>
      <c r="N42" s="10">
        <v>4.319375</v>
      </c>
      <c r="O42" s="10">
        <v>5.151999999999999</v>
      </c>
      <c r="P42" s="10">
        <v>5.991299999999999</v>
      </c>
      <c r="Q42" s="10">
        <v>7.502000000000001</v>
      </c>
      <c r="R42" s="10">
        <v>8.566333333333333</v>
      </c>
      <c r="S42" s="10">
        <v>9.582571428571429</v>
      </c>
      <c r="T42" s="10">
        <v>10.503150000000002</v>
      </c>
      <c r="U42" s="10">
        <v>12.028360000000001</v>
      </c>
      <c r="V42" s="10">
        <v>13.041566666666668</v>
      </c>
      <c r="W42" s="10">
        <v>14.338525000000002</v>
      </c>
      <c r="X42" s="10">
        <v>15.12076</v>
      </c>
      <c r="Y42" s="10">
        <v>16.679140000000004</v>
      </c>
      <c r="Z42" s="81" t="str">
        <f t="shared" si="1"/>
        <v>Lucerne</v>
      </c>
    </row>
    <row r="43" spans="1:26" ht="18.9" customHeight="1">
      <c r="A43" s="24" t="str">
        <f>'Page 9'!$A$19</f>
        <v>Altdorf</v>
      </c>
      <c r="B43" s="10"/>
      <c r="C43" s="10">
        <v>0.6666666666666667</v>
      </c>
      <c r="D43" s="10">
        <v>0.5714285714285714</v>
      </c>
      <c r="E43" s="10">
        <v>0.5</v>
      </c>
      <c r="F43" s="10">
        <v>0.4</v>
      </c>
      <c r="G43" s="10">
        <v>0.33333333333333337</v>
      </c>
      <c r="H43" s="10">
        <v>0.2857142857142857</v>
      </c>
      <c r="I43" s="10">
        <v>0.25</v>
      </c>
      <c r="J43" s="10">
        <v>0.2222222222222222</v>
      </c>
      <c r="K43" s="10">
        <v>0.41068600000000005</v>
      </c>
      <c r="L43" s="10">
        <v>2.5745066666666667</v>
      </c>
      <c r="M43" s="10">
        <v>4.120092857142857</v>
      </c>
      <c r="N43" s="10">
        <v>5.2416599999999995</v>
      </c>
      <c r="O43" s="10">
        <v>6.097268888888889</v>
      </c>
      <c r="P43" s="10">
        <v>6.766707000000001</v>
      </c>
      <c r="Q43" s="10">
        <v>7.809166399999999</v>
      </c>
      <c r="R43" s="10">
        <v>8.524204666666666</v>
      </c>
      <c r="S43" s="10">
        <v>9.112341142857144</v>
      </c>
      <c r="T43" s="10">
        <v>9.651262</v>
      </c>
      <c r="U43" s="10">
        <v>10.411770800000001</v>
      </c>
      <c r="V43" s="10">
        <v>10.913760333333332</v>
      </c>
      <c r="W43" s="10">
        <v>11.56382075</v>
      </c>
      <c r="X43" s="10">
        <v>11.9568668</v>
      </c>
      <c r="Y43" s="10">
        <v>12.738444199999998</v>
      </c>
      <c r="Z43" s="81" t="str">
        <f t="shared" si="1"/>
        <v>Altdorf</v>
      </c>
    </row>
    <row r="44" spans="1:26" ht="18.9" customHeight="1">
      <c r="A44" s="24" t="str">
        <f>'Page 9'!$A$20</f>
        <v>Schwyz</v>
      </c>
      <c r="B44" s="388">
        <v>0</v>
      </c>
      <c r="C44" s="388">
        <v>0</v>
      </c>
      <c r="D44" s="388">
        <v>0</v>
      </c>
      <c r="E44" s="388">
        <v>0</v>
      </c>
      <c r="F44" s="388">
        <v>0</v>
      </c>
      <c r="G44" s="388">
        <v>0</v>
      </c>
      <c r="H44" s="388">
        <v>0.009857142857142858</v>
      </c>
      <c r="I44" s="388">
        <v>0.12712500000000002</v>
      </c>
      <c r="J44" s="388">
        <v>0.4066666666666666</v>
      </c>
      <c r="K44" s="388">
        <v>0.8178</v>
      </c>
      <c r="L44" s="388">
        <v>1.7721666666666667</v>
      </c>
      <c r="M44" s="388">
        <v>2.494357142857143</v>
      </c>
      <c r="N44" s="388">
        <v>3.0432499999999996</v>
      </c>
      <c r="O44" s="388">
        <v>3.549777777777778</v>
      </c>
      <c r="P44" s="388">
        <v>3.8019000000000003</v>
      </c>
      <c r="Q44" s="388">
        <v>5.03728</v>
      </c>
      <c r="R44" s="388">
        <v>6.001666666666667</v>
      </c>
      <c r="S44" s="388">
        <v>6.805714285714286</v>
      </c>
      <c r="T44" s="388">
        <v>7.446525000000001</v>
      </c>
      <c r="U44" s="388">
        <v>8.34904</v>
      </c>
      <c r="V44" s="388">
        <v>8.94625</v>
      </c>
      <c r="W44" s="388">
        <v>9.712825</v>
      </c>
      <c r="X44" s="388">
        <v>10.17544</v>
      </c>
      <c r="Y44" s="388">
        <v>10.729164999999998</v>
      </c>
      <c r="Z44" s="81" t="str">
        <f t="shared" si="1"/>
        <v>Schwyz</v>
      </c>
    </row>
    <row r="45" spans="1:26" ht="18.9" customHeight="1">
      <c r="A45" s="24" t="str">
        <f>'Page 9'!$A$21</f>
        <v>Sarnen</v>
      </c>
      <c r="B45" s="388">
        <v>0</v>
      </c>
      <c r="C45" s="388">
        <v>0</v>
      </c>
      <c r="D45" s="388">
        <v>0</v>
      </c>
      <c r="E45" s="388">
        <v>0</v>
      </c>
      <c r="F45" s="388">
        <v>0</v>
      </c>
      <c r="G45" s="388">
        <v>0</v>
      </c>
      <c r="H45" s="388">
        <v>0</v>
      </c>
      <c r="I45" s="388">
        <v>0</v>
      </c>
      <c r="J45" s="388">
        <v>0</v>
      </c>
      <c r="K45" s="388">
        <v>1.0329000000000002</v>
      </c>
      <c r="L45" s="388">
        <v>2.6727499999999997</v>
      </c>
      <c r="M45" s="388">
        <v>4.154642857142857</v>
      </c>
      <c r="N45" s="388">
        <v>5.249125</v>
      </c>
      <c r="O45" s="388">
        <v>5.934333333333333</v>
      </c>
      <c r="P45" s="388">
        <v>6.4552499999999995</v>
      </c>
      <c r="Q45" s="388">
        <v>7.5778</v>
      </c>
      <c r="R45" s="388">
        <v>8.3352</v>
      </c>
      <c r="S45" s="388">
        <v>8.883971428571428</v>
      </c>
      <c r="T45" s="388">
        <v>9.28875</v>
      </c>
      <c r="U45" s="388">
        <v>9.8609</v>
      </c>
      <c r="V45" s="388">
        <v>10.2378</v>
      </c>
      <c r="W45" s="388">
        <v>10.729312499999997</v>
      </c>
      <c r="X45" s="388">
        <v>11.02692</v>
      </c>
      <c r="Y45" s="388">
        <v>11.618094999999999</v>
      </c>
      <c r="Z45" s="81" t="str">
        <f t="shared" si="1"/>
        <v>Sarnen</v>
      </c>
    </row>
    <row r="46" spans="1:26" ht="18.9" customHeight="1">
      <c r="A46" s="24" t="str">
        <f>'Page 9'!$A$22</f>
        <v>Stans</v>
      </c>
      <c r="B46" s="10">
        <v>0.4</v>
      </c>
      <c r="C46" s="10">
        <v>0.33333333333333337</v>
      </c>
      <c r="D46" s="10">
        <v>0.2857142857142857</v>
      </c>
      <c r="E46" s="10">
        <v>0.25</v>
      </c>
      <c r="F46" s="10">
        <v>0.2</v>
      </c>
      <c r="G46" s="10">
        <v>0.16666666666666669</v>
      </c>
      <c r="H46" s="10">
        <v>0.14285714285714285</v>
      </c>
      <c r="I46" s="10">
        <v>0.125</v>
      </c>
      <c r="J46" s="10">
        <v>0.166</v>
      </c>
      <c r="K46" s="10">
        <v>0.43539999999999995</v>
      </c>
      <c r="L46" s="10">
        <v>1.2994166666666667</v>
      </c>
      <c r="M46" s="10">
        <v>2.3024285714285715</v>
      </c>
      <c r="N46" s="10">
        <v>3.4356874999999993</v>
      </c>
      <c r="O46" s="10">
        <v>4.346388888888889</v>
      </c>
      <c r="P46" s="10">
        <v>5.1129500000000005</v>
      </c>
      <c r="Q46" s="10">
        <v>6.648479999999999</v>
      </c>
      <c r="R46" s="10">
        <v>7.795933333333332</v>
      </c>
      <c r="S46" s="10">
        <v>8.692885714285714</v>
      </c>
      <c r="T46" s="10">
        <v>9.35205</v>
      </c>
      <c r="U46" s="10">
        <v>10.435960000000001</v>
      </c>
      <c r="V46" s="10">
        <v>11.2226</v>
      </c>
      <c r="W46" s="10">
        <v>12.045175</v>
      </c>
      <c r="X46" s="10">
        <v>12.270089999999998</v>
      </c>
      <c r="Y46" s="10">
        <v>12.719930000000002</v>
      </c>
      <c r="Z46" s="81" t="str">
        <f t="shared" si="1"/>
        <v>Stans</v>
      </c>
    </row>
    <row r="47" spans="1:26" ht="18.9" customHeight="1">
      <c r="A47" s="24" t="str">
        <f>'Page 9'!$A$23</f>
        <v>Glarus</v>
      </c>
      <c r="B47" s="388">
        <v>0</v>
      </c>
      <c r="C47" s="388">
        <v>0</v>
      </c>
      <c r="D47" s="388">
        <v>0</v>
      </c>
      <c r="E47" s="388">
        <v>0</v>
      </c>
      <c r="F47" s="388">
        <v>0</v>
      </c>
      <c r="G47" s="388">
        <v>0</v>
      </c>
      <c r="H47" s="388">
        <v>0</v>
      </c>
      <c r="I47" s="388">
        <v>0.8750000000000001</v>
      </c>
      <c r="J47" s="388">
        <v>1.7555555555555558</v>
      </c>
      <c r="K47" s="388">
        <v>2.4599999999999995</v>
      </c>
      <c r="L47" s="388">
        <v>3.858333333333333</v>
      </c>
      <c r="M47" s="388">
        <v>4.780357142857143</v>
      </c>
      <c r="N47" s="388">
        <v>5.3390625</v>
      </c>
      <c r="O47" s="388">
        <v>5.847222222222222</v>
      </c>
      <c r="P47" s="388">
        <v>6.660000000000001</v>
      </c>
      <c r="Q47" s="388">
        <v>8.28</v>
      </c>
      <c r="R47" s="388">
        <v>9.6</v>
      </c>
      <c r="S47" s="388">
        <v>10.628571428571428</v>
      </c>
      <c r="T47" s="388">
        <v>11.390625</v>
      </c>
      <c r="U47" s="388">
        <v>12.656</v>
      </c>
      <c r="V47" s="388">
        <v>13.5375</v>
      </c>
      <c r="W47" s="388">
        <v>15.0640625</v>
      </c>
      <c r="X47" s="388">
        <v>16.06875</v>
      </c>
      <c r="Y47" s="388">
        <v>18.523625</v>
      </c>
      <c r="Z47" s="81" t="str">
        <f t="shared" si="1"/>
        <v>Glarus</v>
      </c>
    </row>
    <row r="48" spans="1:26" ht="18.9" customHeight="1">
      <c r="A48" s="24" t="str">
        <f>'Page 9'!$A$24</f>
        <v>Zug</v>
      </c>
      <c r="B48" s="388">
        <v>0</v>
      </c>
      <c r="C48" s="388">
        <v>0</v>
      </c>
      <c r="D48" s="388">
        <v>0</v>
      </c>
      <c r="E48" s="388">
        <v>0</v>
      </c>
      <c r="F48" s="388">
        <v>0</v>
      </c>
      <c r="G48" s="388">
        <v>0</v>
      </c>
      <c r="H48" s="388">
        <v>0</v>
      </c>
      <c r="I48" s="388">
        <v>0</v>
      </c>
      <c r="J48" s="388">
        <v>0</v>
      </c>
      <c r="K48" s="388">
        <v>0.0015</v>
      </c>
      <c r="L48" s="388">
        <v>0.2540833333333333</v>
      </c>
      <c r="M48" s="388">
        <v>0.7188571428571429</v>
      </c>
      <c r="N48" s="388">
        <v>1.1451875</v>
      </c>
      <c r="O48" s="388">
        <v>1.4331666666666667</v>
      </c>
      <c r="P48" s="388">
        <v>1.6761000000000001</v>
      </c>
      <c r="Q48" s="388">
        <v>2.09748</v>
      </c>
      <c r="R48" s="388">
        <v>2.823366666666667</v>
      </c>
      <c r="S48" s="388">
        <v>3.461914285714286</v>
      </c>
      <c r="T48" s="388">
        <v>4.112550000000001</v>
      </c>
      <c r="U48" s="388">
        <v>6.21394</v>
      </c>
      <c r="V48" s="388">
        <v>7.753216666666667</v>
      </c>
      <c r="W48" s="388">
        <v>9.058337499999999</v>
      </c>
      <c r="X48" s="388">
        <v>9.37551</v>
      </c>
      <c r="Y48" s="388">
        <v>10.006280000000002</v>
      </c>
      <c r="Z48" s="81" t="str">
        <f t="shared" si="1"/>
        <v>Zug</v>
      </c>
    </row>
    <row r="49" spans="1:26" ht="18.9" customHeight="1">
      <c r="A49" s="24" t="str">
        <f>'Page 9'!$A$25</f>
        <v>Fribourg</v>
      </c>
      <c r="B49" s="388">
        <v>0</v>
      </c>
      <c r="C49" s="388">
        <v>0</v>
      </c>
      <c r="D49" s="388">
        <v>0</v>
      </c>
      <c r="E49" s="388">
        <v>0</v>
      </c>
      <c r="F49" s="388">
        <v>0</v>
      </c>
      <c r="G49" s="388">
        <v>0</v>
      </c>
      <c r="H49" s="388">
        <v>0</v>
      </c>
      <c r="I49" s="388">
        <v>0.31799999999999995</v>
      </c>
      <c r="J49" s="388">
        <v>0.5184444444444444</v>
      </c>
      <c r="K49" s="388">
        <v>0.9803</v>
      </c>
      <c r="L49" s="388">
        <v>2.3369166666666668</v>
      </c>
      <c r="M49" s="388">
        <v>3.464428571428571</v>
      </c>
      <c r="N49" s="388">
        <v>4.499</v>
      </c>
      <c r="O49" s="388">
        <v>5.671833333333333</v>
      </c>
      <c r="P49" s="388">
        <v>6.1105</v>
      </c>
      <c r="Q49" s="388">
        <v>9.024280000000001</v>
      </c>
      <c r="R49" s="388">
        <v>10.7553</v>
      </c>
      <c r="S49" s="388">
        <v>12.222400000000002</v>
      </c>
      <c r="T49" s="388">
        <v>13.573225</v>
      </c>
      <c r="U49" s="388">
        <v>15.334999999999999</v>
      </c>
      <c r="V49" s="388">
        <v>16.81141666666667</v>
      </c>
      <c r="W49" s="388">
        <v>19.3191375</v>
      </c>
      <c r="X49" s="388">
        <v>20.820009999999996</v>
      </c>
      <c r="Y49" s="388">
        <v>21.586319999999997</v>
      </c>
      <c r="Z49" s="81" t="str">
        <f t="shared" si="1"/>
        <v>Fribourg</v>
      </c>
    </row>
    <row r="50" spans="1:26" ht="18.9" customHeight="1">
      <c r="A50" s="24" t="str">
        <f>'Page 9'!$A$26</f>
        <v>Solothurn</v>
      </c>
      <c r="B50" s="10">
        <v>0.64</v>
      </c>
      <c r="C50" s="10">
        <v>0.5333333333333333</v>
      </c>
      <c r="D50" s="10">
        <v>0.4571428571428572</v>
      </c>
      <c r="E50" s="10">
        <v>0.4</v>
      </c>
      <c r="F50" s="10">
        <v>0.32</v>
      </c>
      <c r="G50" s="10">
        <v>0.26666666666666666</v>
      </c>
      <c r="H50" s="10">
        <v>0.2285714285714286</v>
      </c>
      <c r="I50" s="10">
        <v>0.95</v>
      </c>
      <c r="J50" s="10">
        <v>2.094</v>
      </c>
      <c r="K50" s="10">
        <v>3.1623000000000006</v>
      </c>
      <c r="L50" s="10">
        <v>5.04325</v>
      </c>
      <c r="M50" s="10">
        <v>6.0928571428571425</v>
      </c>
      <c r="N50" s="10">
        <v>6.981062499999998</v>
      </c>
      <c r="O50" s="10">
        <v>7.7446111111111104</v>
      </c>
      <c r="P50" s="10">
        <v>8.823350000000001</v>
      </c>
      <c r="Q50" s="10">
        <v>10.809000000000001</v>
      </c>
      <c r="R50" s="10">
        <v>12.427966666666668</v>
      </c>
      <c r="S50" s="10">
        <v>13.717771428571426</v>
      </c>
      <c r="T50" s="10">
        <v>14.817599999999997</v>
      </c>
      <c r="U50" s="10">
        <v>16.49278</v>
      </c>
      <c r="V50" s="10">
        <v>17.85413333333333</v>
      </c>
      <c r="W50" s="10">
        <v>19.585075000000003</v>
      </c>
      <c r="X50" s="10">
        <v>20.62775</v>
      </c>
      <c r="Y50" s="10">
        <v>22.029495</v>
      </c>
      <c r="Z50" s="81" t="str">
        <f t="shared" si="1"/>
        <v>Solothurn</v>
      </c>
    </row>
    <row r="51" spans="1:26" ht="18.9" customHeight="1">
      <c r="A51" s="24" t="str">
        <f>'Page 9'!$A$27</f>
        <v>Basel</v>
      </c>
      <c r="B51" s="388">
        <v>0</v>
      </c>
      <c r="C51" s="388">
        <v>0</v>
      </c>
      <c r="D51" s="388">
        <v>0</v>
      </c>
      <c r="E51" s="388">
        <v>0</v>
      </c>
      <c r="F51" s="388">
        <v>0</v>
      </c>
      <c r="G51" s="388">
        <v>0</v>
      </c>
      <c r="H51" s="388">
        <v>0</v>
      </c>
      <c r="I51" s="388">
        <v>0</v>
      </c>
      <c r="J51" s="388">
        <v>0</v>
      </c>
      <c r="K51" s="388">
        <v>0</v>
      </c>
      <c r="L51" s="388">
        <v>0</v>
      </c>
      <c r="M51" s="388">
        <v>1.2467142857142857</v>
      </c>
      <c r="N51" s="388">
        <v>3.8587499999999997</v>
      </c>
      <c r="O51" s="388">
        <v>5.864777777777777</v>
      </c>
      <c r="P51" s="388">
        <v>7.492649999999999</v>
      </c>
      <c r="Q51" s="388">
        <v>10.4128</v>
      </c>
      <c r="R51" s="388">
        <v>12.378666666666668</v>
      </c>
      <c r="S51" s="388">
        <v>13.796</v>
      </c>
      <c r="T51" s="388">
        <v>14.8475</v>
      </c>
      <c r="U51" s="388">
        <v>16.328799999999998</v>
      </c>
      <c r="V51" s="388">
        <v>17.308033333333334</v>
      </c>
      <c r="W51" s="388">
        <v>18.567525</v>
      </c>
      <c r="X51" s="388">
        <v>19.32745</v>
      </c>
      <c r="Y51" s="388">
        <v>22.241370000000003</v>
      </c>
      <c r="Z51" s="81" t="str">
        <f t="shared" si="1"/>
        <v>Basel</v>
      </c>
    </row>
    <row r="52" spans="1:26" ht="18.9" customHeight="1">
      <c r="A52" s="24" t="str">
        <f>'Page 9'!$A$28</f>
        <v>Liestal</v>
      </c>
      <c r="B52" s="388">
        <v>0</v>
      </c>
      <c r="C52" s="388">
        <v>0</v>
      </c>
      <c r="D52" s="388">
        <v>0</v>
      </c>
      <c r="E52" s="388">
        <v>0</v>
      </c>
      <c r="F52" s="388">
        <v>0</v>
      </c>
      <c r="G52" s="388">
        <v>0</v>
      </c>
      <c r="H52" s="388">
        <v>0</v>
      </c>
      <c r="I52" s="388">
        <v>0</v>
      </c>
      <c r="J52" s="388">
        <v>0</v>
      </c>
      <c r="K52" s="388">
        <v>0</v>
      </c>
      <c r="L52" s="388">
        <v>0</v>
      </c>
      <c r="M52" s="388">
        <v>1.3883571428571428</v>
      </c>
      <c r="N52" s="388">
        <v>3.1845000000000003</v>
      </c>
      <c r="O52" s="388">
        <v>4.7805</v>
      </c>
      <c r="P52" s="388">
        <v>6.21555</v>
      </c>
      <c r="Q52" s="388">
        <v>9.122320000000002</v>
      </c>
      <c r="R52" s="388">
        <v>11.3097</v>
      </c>
      <c r="S52" s="388">
        <v>13.03334285714286</v>
      </c>
      <c r="T52" s="388">
        <v>14.445425</v>
      </c>
      <c r="U52" s="388">
        <v>16.66018</v>
      </c>
      <c r="V52" s="388">
        <v>18.260916666666667</v>
      </c>
      <c r="W52" s="388">
        <v>20.3884</v>
      </c>
      <c r="X52" s="388">
        <v>21.74977</v>
      </c>
      <c r="Y52" s="388">
        <v>24.862725</v>
      </c>
      <c r="Z52" s="81" t="str">
        <f t="shared" si="1"/>
        <v>Liestal</v>
      </c>
    </row>
    <row r="53" spans="1:26" ht="18.9" customHeight="1">
      <c r="A53" s="24" t="str">
        <f>'Page 9'!$A$29</f>
        <v>Schaffhausen</v>
      </c>
      <c r="B53" s="10">
        <v>0.48</v>
      </c>
      <c r="C53" s="10">
        <v>0.4</v>
      </c>
      <c r="D53" s="10">
        <v>0.34285714285714286</v>
      </c>
      <c r="E53" s="10">
        <v>0.3</v>
      </c>
      <c r="F53" s="10">
        <v>0.24</v>
      </c>
      <c r="G53" s="10">
        <v>0.2</v>
      </c>
      <c r="H53" s="10">
        <v>0.17142857142857143</v>
      </c>
      <c r="I53" s="10">
        <v>0.22512499999999996</v>
      </c>
      <c r="J53" s="10">
        <v>0.7976666666666666</v>
      </c>
      <c r="K53" s="10">
        <v>1.5442</v>
      </c>
      <c r="L53" s="10">
        <v>3.09175</v>
      </c>
      <c r="M53" s="10">
        <v>4.3709999999999996</v>
      </c>
      <c r="N53" s="10">
        <v>5.326125000000001</v>
      </c>
      <c r="O53" s="10">
        <v>6.0552777777777775</v>
      </c>
      <c r="P53" s="10">
        <v>6.584899999999999</v>
      </c>
      <c r="Q53" s="10">
        <v>8.13532</v>
      </c>
      <c r="R53" s="10">
        <v>9.682766666666668</v>
      </c>
      <c r="S53" s="10">
        <v>11.1558</v>
      </c>
      <c r="T53" s="10">
        <v>12.483625</v>
      </c>
      <c r="U53" s="10">
        <v>14.37774</v>
      </c>
      <c r="V53" s="10">
        <v>15.625916666666667</v>
      </c>
      <c r="W53" s="10">
        <v>17.58795</v>
      </c>
      <c r="X53" s="10">
        <v>18.66577</v>
      </c>
      <c r="Y53" s="10">
        <v>19.249874999999996</v>
      </c>
      <c r="Z53" s="81" t="str">
        <f t="shared" si="1"/>
        <v>Schaffhausen</v>
      </c>
    </row>
    <row r="54" spans="1:26" ht="18.9" customHeight="1">
      <c r="A54" s="24" t="str">
        <f>'Page 9'!$A$30</f>
        <v>Herisau</v>
      </c>
      <c r="B54" s="388">
        <v>0</v>
      </c>
      <c r="C54" s="388">
        <v>0</v>
      </c>
      <c r="D54" s="388">
        <v>0</v>
      </c>
      <c r="E54" s="388">
        <v>0</v>
      </c>
      <c r="F54" s="388">
        <v>0</v>
      </c>
      <c r="G54" s="388">
        <v>0</v>
      </c>
      <c r="H54" s="388">
        <v>0.1737142857142857</v>
      </c>
      <c r="I54" s="388">
        <v>0.9956250000000002</v>
      </c>
      <c r="J54" s="388">
        <v>1.9506666666666665</v>
      </c>
      <c r="K54" s="388">
        <v>2.8926000000000003</v>
      </c>
      <c r="L54" s="388">
        <v>4.448499999999999</v>
      </c>
      <c r="M54" s="388">
        <v>5.649000000000001</v>
      </c>
      <c r="N54" s="388">
        <v>6.2851875</v>
      </c>
      <c r="O54" s="388">
        <v>6.813</v>
      </c>
      <c r="P54" s="388">
        <v>7.467</v>
      </c>
      <c r="Q54" s="388">
        <v>9.42704</v>
      </c>
      <c r="R54" s="388">
        <v>10.925766666666666</v>
      </c>
      <c r="S54" s="388">
        <v>12.088771428571429</v>
      </c>
      <c r="T54" s="388">
        <v>12.9504</v>
      </c>
      <c r="U54" s="388">
        <v>14.26612</v>
      </c>
      <c r="V54" s="388">
        <v>15.165033333333334</v>
      </c>
      <c r="W54" s="388">
        <v>16.321762500000002</v>
      </c>
      <c r="X54" s="388">
        <v>16.8948</v>
      </c>
      <c r="Y54" s="388">
        <v>17.323590000000003</v>
      </c>
      <c r="Z54" s="81" t="str">
        <f t="shared" si="1"/>
        <v>Herisau</v>
      </c>
    </row>
    <row r="55" spans="1:26" ht="18.9" customHeight="1">
      <c r="A55" s="24" t="str">
        <f>'Page 9'!$A$31</f>
        <v>Appenzell</v>
      </c>
      <c r="B55" s="388">
        <v>0</v>
      </c>
      <c r="C55" s="388">
        <v>0</v>
      </c>
      <c r="D55" s="388">
        <v>0</v>
      </c>
      <c r="E55" s="388">
        <v>0</v>
      </c>
      <c r="F55" s="388">
        <v>0.155</v>
      </c>
      <c r="G55" s="388">
        <v>0.41266666666666674</v>
      </c>
      <c r="H55" s="388">
        <v>0.8172857142857143</v>
      </c>
      <c r="I55" s="388">
        <v>1.246</v>
      </c>
      <c r="J55" s="388">
        <v>1.6819999999999997</v>
      </c>
      <c r="K55" s="388">
        <v>2.162</v>
      </c>
      <c r="L55" s="388">
        <v>3.164666666666667</v>
      </c>
      <c r="M55" s="388">
        <v>3.9090714285714276</v>
      </c>
      <c r="N55" s="388">
        <v>4.6015</v>
      </c>
      <c r="O55" s="388">
        <v>5.210999999999999</v>
      </c>
      <c r="P55" s="388">
        <v>5.86065</v>
      </c>
      <c r="Q55" s="388">
        <v>7.258320000000001</v>
      </c>
      <c r="R55" s="388">
        <v>8.481533333333333</v>
      </c>
      <c r="S55" s="388">
        <v>9.354685714285713</v>
      </c>
      <c r="T55" s="388">
        <v>10.033725</v>
      </c>
      <c r="U55" s="388">
        <v>11.11708</v>
      </c>
      <c r="V55" s="388">
        <v>11.836899999999998</v>
      </c>
      <c r="W55" s="388">
        <v>12.629025000000002</v>
      </c>
      <c r="X55" s="388">
        <v>12.992079999999998</v>
      </c>
      <c r="Y55" s="388">
        <v>13.39652</v>
      </c>
      <c r="Z55" s="81" t="str">
        <f t="shared" si="1"/>
        <v>Appenzell</v>
      </c>
    </row>
    <row r="56" spans="1:26" ht="18.9" customHeight="1">
      <c r="A56" s="24" t="str">
        <f>'Page 9'!$A$32</f>
        <v>St. Gall</v>
      </c>
      <c r="B56" s="388">
        <v>0</v>
      </c>
      <c r="C56" s="388">
        <v>0</v>
      </c>
      <c r="D56" s="388">
        <v>0</v>
      </c>
      <c r="E56" s="388">
        <v>0</v>
      </c>
      <c r="F56" s="388">
        <v>0</v>
      </c>
      <c r="G56" s="388">
        <v>0</v>
      </c>
      <c r="H56" s="388">
        <v>0</v>
      </c>
      <c r="I56" s="388">
        <v>0</v>
      </c>
      <c r="J56" s="388">
        <v>0</v>
      </c>
      <c r="K56" s="388">
        <v>0.30940000000000006</v>
      </c>
      <c r="L56" s="388">
        <v>1.8024166666666668</v>
      </c>
      <c r="M56" s="388">
        <v>3.3785714285714286</v>
      </c>
      <c r="N56" s="388">
        <v>4.565</v>
      </c>
      <c r="O56" s="388">
        <v>5.524444444444445</v>
      </c>
      <c r="P56" s="388">
        <v>6.302100000000001</v>
      </c>
      <c r="Q56" s="388">
        <v>8.898480000000001</v>
      </c>
      <c r="R56" s="388">
        <v>10.691999999999998</v>
      </c>
      <c r="S56" s="388">
        <v>12.278542857142858</v>
      </c>
      <c r="T56" s="388">
        <v>13.56095</v>
      </c>
      <c r="U56" s="388">
        <v>15.399120000000002</v>
      </c>
      <c r="V56" s="388">
        <v>16.675633333333334</v>
      </c>
      <c r="W56" s="388">
        <v>18.310062499999997</v>
      </c>
      <c r="X56" s="388">
        <v>19.295289999999994</v>
      </c>
      <c r="Y56" s="388">
        <v>20.343265</v>
      </c>
      <c r="Z56" s="81" t="str">
        <f t="shared" si="1"/>
        <v>St. Gall</v>
      </c>
    </row>
    <row r="57" spans="1:26" ht="18.9" customHeight="1">
      <c r="A57" s="24" t="str">
        <f>'Page 9'!$A$33</f>
        <v>Chur</v>
      </c>
      <c r="B57" s="388">
        <v>0</v>
      </c>
      <c r="C57" s="388">
        <v>0</v>
      </c>
      <c r="D57" s="388">
        <v>0</v>
      </c>
      <c r="E57" s="388">
        <v>0</v>
      </c>
      <c r="F57" s="388">
        <v>0</v>
      </c>
      <c r="G57" s="388">
        <v>0</v>
      </c>
      <c r="H57" s="388">
        <v>0</v>
      </c>
      <c r="I57" s="388">
        <v>0</v>
      </c>
      <c r="J57" s="388">
        <v>0</v>
      </c>
      <c r="K57" s="388">
        <v>0</v>
      </c>
      <c r="L57" s="388">
        <v>0.65</v>
      </c>
      <c r="M57" s="388">
        <v>2.124285714285714</v>
      </c>
      <c r="N57" s="388">
        <v>3.34375</v>
      </c>
      <c r="O57" s="388">
        <v>4.3277777777777775</v>
      </c>
      <c r="P57" s="388">
        <v>5.186</v>
      </c>
      <c r="Q57" s="388">
        <v>7.0192000000000005</v>
      </c>
      <c r="R57" s="388">
        <v>8.623333333333333</v>
      </c>
      <c r="S57" s="388">
        <v>10.072000000000001</v>
      </c>
      <c r="T57" s="388">
        <v>11.189</v>
      </c>
      <c r="U57" s="388">
        <v>12.790000000000001</v>
      </c>
      <c r="V57" s="388">
        <v>13.997000000000002</v>
      </c>
      <c r="W57" s="388">
        <v>15.55175</v>
      </c>
      <c r="X57" s="388">
        <v>16.4998</v>
      </c>
      <c r="Y57" s="388">
        <v>18.5425</v>
      </c>
      <c r="Z57" s="81" t="str">
        <f t="shared" si="1"/>
        <v>Chur</v>
      </c>
    </row>
    <row r="58" spans="1:26" ht="18.9" customHeight="1">
      <c r="A58" s="24" t="str">
        <f>'Page 9'!$A$34</f>
        <v>Aarau</v>
      </c>
      <c r="B58" s="388">
        <v>0</v>
      </c>
      <c r="C58" s="388">
        <v>0</v>
      </c>
      <c r="D58" s="388">
        <v>0</v>
      </c>
      <c r="E58" s="388">
        <v>0</v>
      </c>
      <c r="F58" s="388">
        <v>0</v>
      </c>
      <c r="G58" s="388">
        <v>0</v>
      </c>
      <c r="H58" s="388">
        <v>0.13971428571428574</v>
      </c>
      <c r="I58" s="388">
        <v>0.372</v>
      </c>
      <c r="J58" s="388">
        <v>0.8486666666666667</v>
      </c>
      <c r="K58" s="388">
        <v>1.3986000000000003</v>
      </c>
      <c r="L58" s="388">
        <v>2.31625</v>
      </c>
      <c r="M58" s="388">
        <v>3.2824285714285715</v>
      </c>
      <c r="N58" s="388">
        <v>4.245749999999999</v>
      </c>
      <c r="O58" s="388">
        <v>5.209666666666666</v>
      </c>
      <c r="P58" s="388">
        <v>6.051749999999998</v>
      </c>
      <c r="Q58" s="388">
        <v>7.974240000000001</v>
      </c>
      <c r="R58" s="388">
        <v>9.475</v>
      </c>
      <c r="S58" s="388">
        <v>10.754914285714284</v>
      </c>
      <c r="T58" s="388">
        <v>11.824</v>
      </c>
      <c r="U58" s="388">
        <v>13.337319999999997</v>
      </c>
      <c r="V58" s="388">
        <v>14.49735</v>
      </c>
      <c r="W58" s="388">
        <v>16.0264625</v>
      </c>
      <c r="X58" s="388">
        <v>17.11209</v>
      </c>
      <c r="Y58" s="388">
        <v>19.537390000000002</v>
      </c>
      <c r="Z58" s="81" t="str">
        <f t="shared" si="1"/>
        <v>Aarau</v>
      </c>
    </row>
    <row r="59" spans="1:26" ht="18.9" customHeight="1">
      <c r="A59" s="24" t="str">
        <f>'Page 9'!$A$35</f>
        <v>Frauenfeld</v>
      </c>
      <c r="B59" s="388">
        <v>0</v>
      </c>
      <c r="C59" s="388">
        <v>0</v>
      </c>
      <c r="D59" s="388">
        <v>0</v>
      </c>
      <c r="E59" s="388">
        <v>0</v>
      </c>
      <c r="F59" s="388">
        <v>0</v>
      </c>
      <c r="G59" s="388">
        <v>0</v>
      </c>
      <c r="H59" s="388">
        <v>0</v>
      </c>
      <c r="I59" s="388">
        <v>0</v>
      </c>
      <c r="J59" s="388">
        <v>0</v>
      </c>
      <c r="K59" s="388">
        <v>0</v>
      </c>
      <c r="L59" s="388">
        <v>1.1380833333333333</v>
      </c>
      <c r="M59" s="388">
        <v>2.5189285714285714</v>
      </c>
      <c r="N59" s="388">
        <v>3.8860000000000006</v>
      </c>
      <c r="O59" s="388">
        <v>4.906611111111111</v>
      </c>
      <c r="P59" s="388">
        <v>5.747400000000001</v>
      </c>
      <c r="Q59" s="388">
        <v>7.762920000000001</v>
      </c>
      <c r="R59" s="388">
        <v>9.2814</v>
      </c>
      <c r="S59" s="388">
        <v>10.455342857142856</v>
      </c>
      <c r="T59" s="388">
        <v>11.323675000000001</v>
      </c>
      <c r="U59" s="388">
        <v>12.7581</v>
      </c>
      <c r="V59" s="388">
        <v>13.742600000000001</v>
      </c>
      <c r="W59" s="388">
        <v>15.113437500000002</v>
      </c>
      <c r="X59" s="388">
        <v>16.10323</v>
      </c>
      <c r="Y59" s="388">
        <v>18.077925</v>
      </c>
      <c r="Z59" s="81" t="str">
        <f t="shared" si="1"/>
        <v>Frauenfeld</v>
      </c>
    </row>
    <row r="60" spans="1:26" ht="18.9" customHeight="1">
      <c r="A60" s="24" t="str">
        <f>'Page 9'!$A$36</f>
        <v>Bellinzona</v>
      </c>
      <c r="B60" s="10">
        <v>0.32</v>
      </c>
      <c r="C60" s="10">
        <v>0.26666666666666666</v>
      </c>
      <c r="D60" s="10">
        <v>0.2285714285714286</v>
      </c>
      <c r="E60" s="10">
        <v>0.2</v>
      </c>
      <c r="F60" s="10">
        <v>0.16</v>
      </c>
      <c r="G60" s="10">
        <v>0.13333333333333333</v>
      </c>
      <c r="H60" s="10">
        <v>0.1142857142857143</v>
      </c>
      <c r="I60" s="10">
        <v>0.1</v>
      </c>
      <c r="J60" s="10">
        <v>0.08888888888888889</v>
      </c>
      <c r="K60" s="10">
        <v>0.08</v>
      </c>
      <c r="L60" s="10">
        <v>1.0945000000000003</v>
      </c>
      <c r="M60" s="10">
        <v>1.6447142857142858</v>
      </c>
      <c r="N60" s="10">
        <v>2.3014375</v>
      </c>
      <c r="O60" s="10">
        <v>3.3051666666666666</v>
      </c>
      <c r="P60" s="10">
        <v>4.18855</v>
      </c>
      <c r="Q60" s="10">
        <v>6.29648</v>
      </c>
      <c r="R60" s="10">
        <v>8.654833333333334</v>
      </c>
      <c r="S60" s="10">
        <v>10.6094</v>
      </c>
      <c r="T60" s="10">
        <v>12.008075000000002</v>
      </c>
      <c r="U60" s="10">
        <v>14.2628</v>
      </c>
      <c r="V60" s="10">
        <v>15.993866666666667</v>
      </c>
      <c r="W60" s="10">
        <v>18.414512499999997</v>
      </c>
      <c r="X60" s="10">
        <v>19.955000000000002</v>
      </c>
      <c r="Y60" s="10">
        <v>23.07244</v>
      </c>
      <c r="Z60" s="81" t="str">
        <f t="shared" si="1"/>
        <v>Bellinzona</v>
      </c>
    </row>
    <row r="61" spans="1:26" ht="18.9" customHeight="1">
      <c r="A61" s="24" t="str">
        <f>'Page 9'!$A$37</f>
        <v>Lausanne</v>
      </c>
      <c r="B61" s="388">
        <v>0</v>
      </c>
      <c r="C61" s="388">
        <v>0</v>
      </c>
      <c r="D61" s="388">
        <v>0</v>
      </c>
      <c r="E61" s="388">
        <v>0</v>
      </c>
      <c r="F61" s="388">
        <v>0</v>
      </c>
      <c r="G61" s="388">
        <v>0</v>
      </c>
      <c r="H61" s="388">
        <v>0</v>
      </c>
      <c r="I61" s="388">
        <v>0</v>
      </c>
      <c r="J61" s="388">
        <v>0</v>
      </c>
      <c r="K61" s="388">
        <v>0.0234</v>
      </c>
      <c r="L61" s="388">
        <v>1.05075</v>
      </c>
      <c r="M61" s="388">
        <v>2.8127142857142857</v>
      </c>
      <c r="N61" s="388">
        <v>4.91225</v>
      </c>
      <c r="O61" s="388">
        <v>6.9769444444444435</v>
      </c>
      <c r="P61" s="388">
        <v>9.0679</v>
      </c>
      <c r="Q61" s="388">
        <v>10.821880000000002</v>
      </c>
      <c r="R61" s="388">
        <v>11.819766666666668</v>
      </c>
      <c r="S61" s="388">
        <v>12.893342857142857</v>
      </c>
      <c r="T61" s="388">
        <v>13.876850000000001</v>
      </c>
      <c r="U61" s="388">
        <v>15.430280000000002</v>
      </c>
      <c r="V61" s="388">
        <v>17.189183333333336</v>
      </c>
      <c r="W61" s="388">
        <v>20.13125</v>
      </c>
      <c r="X61" s="388">
        <v>22.13674</v>
      </c>
      <c r="Y61" s="388">
        <v>26.451</v>
      </c>
      <c r="Z61" s="81" t="str">
        <f t="shared" si="1"/>
        <v>Lausanne</v>
      </c>
    </row>
    <row r="62" spans="1:26" ht="18.9" customHeight="1">
      <c r="A62" s="24" t="str">
        <f>'Page 9'!$A$38</f>
        <v>Sion</v>
      </c>
      <c r="B62" s="10">
        <v>0.272</v>
      </c>
      <c r="C62" s="10">
        <v>0.22666666666666668</v>
      </c>
      <c r="D62" s="10">
        <v>0.19428571428571428</v>
      </c>
      <c r="E62" s="10">
        <v>0.16999999999999998</v>
      </c>
      <c r="F62" s="10">
        <v>0.136</v>
      </c>
      <c r="G62" s="10">
        <v>0.11333333333333334</v>
      </c>
      <c r="H62" s="10">
        <v>0.09714285714285714</v>
      </c>
      <c r="I62" s="10">
        <v>0.08499999999999999</v>
      </c>
      <c r="J62" s="10">
        <v>0.07555555555555556</v>
      </c>
      <c r="K62" s="10">
        <v>0.2131000000000001</v>
      </c>
      <c r="L62" s="10">
        <v>1.2008333333333332</v>
      </c>
      <c r="M62" s="10">
        <v>2.867357142857143</v>
      </c>
      <c r="N62" s="10">
        <v>3.518062499999999</v>
      </c>
      <c r="O62" s="10">
        <v>3.8317222222222216</v>
      </c>
      <c r="P62" s="10">
        <v>4.661449999999999</v>
      </c>
      <c r="Q62" s="10">
        <v>6.432880000000001</v>
      </c>
      <c r="R62" s="10">
        <v>8.042833333333336</v>
      </c>
      <c r="S62" s="10">
        <v>9.816857142857142</v>
      </c>
      <c r="T62" s="10">
        <v>11.84485</v>
      </c>
      <c r="U62" s="10">
        <v>14.305660000000003</v>
      </c>
      <c r="V62" s="10">
        <v>15.778283333333334</v>
      </c>
      <c r="W62" s="10">
        <v>17.905625</v>
      </c>
      <c r="X62" s="10">
        <v>19.089679999999998</v>
      </c>
      <c r="Y62" s="10">
        <v>20.925605</v>
      </c>
      <c r="Z62" s="81" t="str">
        <f t="shared" si="1"/>
        <v>Sion</v>
      </c>
    </row>
    <row r="63" spans="1:26" ht="18.9" customHeight="1">
      <c r="A63" s="24" t="str">
        <f>'Page 9'!$A$39</f>
        <v>Neuchâtel</v>
      </c>
      <c r="B63" s="388">
        <v>0</v>
      </c>
      <c r="C63" s="388">
        <v>0</v>
      </c>
      <c r="D63" s="388">
        <v>0</v>
      </c>
      <c r="E63" s="388">
        <v>0</v>
      </c>
      <c r="F63" s="388">
        <v>0</v>
      </c>
      <c r="G63" s="388">
        <v>0.04683333333333334</v>
      </c>
      <c r="H63" s="388">
        <v>0.5217142857142857</v>
      </c>
      <c r="I63" s="388">
        <v>0.9093749999999999</v>
      </c>
      <c r="J63" s="388">
        <v>1.5565555555555557</v>
      </c>
      <c r="K63" s="388">
        <v>2.0749</v>
      </c>
      <c r="L63" s="388">
        <v>4.232166666666667</v>
      </c>
      <c r="M63" s="388">
        <v>6.975357142857143</v>
      </c>
      <c r="N63" s="388">
        <v>8.0385625</v>
      </c>
      <c r="O63" s="388">
        <v>8.737833333333334</v>
      </c>
      <c r="P63" s="388">
        <v>10.005700000000001</v>
      </c>
      <c r="Q63" s="388">
        <v>13.012</v>
      </c>
      <c r="R63" s="388">
        <v>14.886466666666667</v>
      </c>
      <c r="S63" s="388">
        <v>16.444914285714283</v>
      </c>
      <c r="T63" s="388">
        <v>17.81065</v>
      </c>
      <c r="U63" s="388">
        <v>19.756840000000004</v>
      </c>
      <c r="V63" s="388">
        <v>21.32016666666667</v>
      </c>
      <c r="W63" s="388">
        <v>23.462162499999998</v>
      </c>
      <c r="X63" s="388">
        <v>23.77536</v>
      </c>
      <c r="Y63" s="388">
        <v>24.39341</v>
      </c>
      <c r="Z63" s="81" t="str">
        <f t="shared" si="1"/>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0.04166666666666667</v>
      </c>
      <c r="M64" s="10">
        <v>0.03571428571428571</v>
      </c>
      <c r="N64" s="10">
        <v>0.682</v>
      </c>
      <c r="O64" s="10">
        <v>1.9466666666666668</v>
      </c>
      <c r="P64" s="10">
        <v>3.37275</v>
      </c>
      <c r="Q64" s="10">
        <v>5.925279999999999</v>
      </c>
      <c r="R64" s="10">
        <v>8.636800000000001</v>
      </c>
      <c r="S64" s="10">
        <v>10.713514285714286</v>
      </c>
      <c r="T64" s="10">
        <v>12.271049999999999</v>
      </c>
      <c r="U64" s="10">
        <v>14.58018</v>
      </c>
      <c r="V64" s="10">
        <v>16.14118333333333</v>
      </c>
      <c r="W64" s="10">
        <v>18.317224999999997</v>
      </c>
      <c r="X64" s="10">
        <v>19.93968</v>
      </c>
      <c r="Y64" s="10">
        <v>24.059095</v>
      </c>
      <c r="Z64" s="81" t="str">
        <f t="shared" si="1"/>
        <v>Geneva</v>
      </c>
    </row>
    <row r="65" spans="1:26" ht="18.9" customHeight="1">
      <c r="A65" s="24" t="str">
        <f>'Page 9'!$A$41</f>
        <v>Delémont</v>
      </c>
      <c r="B65" s="388">
        <v>0</v>
      </c>
      <c r="C65" s="388">
        <v>0</v>
      </c>
      <c r="D65" s="388">
        <v>0</v>
      </c>
      <c r="E65" s="388">
        <v>0</v>
      </c>
      <c r="F65" s="388">
        <v>0</v>
      </c>
      <c r="G65" s="388">
        <v>0</v>
      </c>
      <c r="H65" s="388">
        <v>0</v>
      </c>
      <c r="I65" s="388">
        <v>0.22725</v>
      </c>
      <c r="J65" s="388">
        <v>0.7548888888888888</v>
      </c>
      <c r="K65" s="388">
        <v>1.7981999999999998</v>
      </c>
      <c r="L65" s="388">
        <v>3.7608333333333333</v>
      </c>
      <c r="M65" s="388">
        <v>5.473714285714286</v>
      </c>
      <c r="N65" s="388">
        <v>6.985437500000001</v>
      </c>
      <c r="O65" s="388">
        <v>8.432333333333334</v>
      </c>
      <c r="P65" s="388">
        <v>9.5674</v>
      </c>
      <c r="Q65" s="388">
        <v>11.75624</v>
      </c>
      <c r="R65" s="388">
        <v>13.654</v>
      </c>
      <c r="S65" s="388">
        <v>14.99471428571429</v>
      </c>
      <c r="T65" s="388">
        <v>16.000275000000002</v>
      </c>
      <c r="U65" s="388">
        <v>17.631000000000004</v>
      </c>
      <c r="V65" s="388">
        <v>19.324933333333334</v>
      </c>
      <c r="W65" s="388">
        <v>21.4734375</v>
      </c>
      <c r="X65" s="388">
        <v>22.776020000000003</v>
      </c>
      <c r="Y65" s="388">
        <v>25.666919999999998</v>
      </c>
      <c r="Z65" s="81" t="str">
        <f t="shared" si="1"/>
        <v>Delémont</v>
      </c>
    </row>
    <row r="66" spans="1:26" ht="18.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81"/>
    </row>
    <row r="67" spans="1:26" ht="18.9" customHeight="1">
      <c r="A67" s="24" t="str">
        <f>'Page 9'!$A$43</f>
        <v>Direct federal tax</v>
      </c>
      <c r="B67" s="388">
        <v>0</v>
      </c>
      <c r="C67" s="388">
        <v>0</v>
      </c>
      <c r="D67" s="388">
        <v>0</v>
      </c>
      <c r="E67" s="388">
        <v>0</v>
      </c>
      <c r="F67" s="388">
        <v>0</v>
      </c>
      <c r="G67" s="388">
        <v>0</v>
      </c>
      <c r="H67" s="388">
        <v>0</v>
      </c>
      <c r="I67" s="388">
        <v>0</v>
      </c>
      <c r="J67" s="388">
        <v>0</v>
      </c>
      <c r="K67" s="388">
        <v>0</v>
      </c>
      <c r="L67" s="388">
        <v>0</v>
      </c>
      <c r="M67" s="388">
        <v>0</v>
      </c>
      <c r="N67" s="388">
        <v>0</v>
      </c>
      <c r="O67" s="388">
        <v>0</v>
      </c>
      <c r="P67" s="388">
        <v>0.087</v>
      </c>
      <c r="Q67" s="388">
        <v>0.6824</v>
      </c>
      <c r="R67" s="388">
        <v>1.3026666666666666</v>
      </c>
      <c r="S67" s="388">
        <v>2.017714285714286</v>
      </c>
      <c r="T67" s="388">
        <v>3.001</v>
      </c>
      <c r="U67" s="388">
        <v>4.7252</v>
      </c>
      <c r="V67" s="388">
        <v>5.870333333333334</v>
      </c>
      <c r="W67" s="388">
        <v>7.32125</v>
      </c>
      <c r="X67" s="388">
        <v>8.1944</v>
      </c>
      <c r="Y67" s="388">
        <v>9.9368</v>
      </c>
      <c r="Z67" s="81" t="str">
        <f t="shared" si="1"/>
        <v>Direct federal tax</v>
      </c>
    </row>
    <row r="68" spans="2:13" ht="18.9" customHeight="1">
      <c r="B68" s="85"/>
      <c r="C68" s="85"/>
      <c r="D68" s="85"/>
      <c r="E68" s="85"/>
      <c r="F68" s="85"/>
      <c r="G68" s="85"/>
      <c r="H68" s="85"/>
      <c r="I68" s="85"/>
      <c r="J68" s="85"/>
      <c r="K68" s="85"/>
      <c r="L68" s="85"/>
      <c r="M68" s="85"/>
    </row>
    <row r="69" spans="2:13" ht="18.9" customHeight="1">
      <c r="B69" s="85"/>
      <c r="C69" s="85"/>
      <c r="D69" s="85"/>
      <c r="E69" s="85"/>
      <c r="F69" s="85"/>
      <c r="G69" s="85"/>
      <c r="H69" s="85"/>
      <c r="I69" s="85"/>
      <c r="J69" s="85"/>
      <c r="K69" s="85"/>
      <c r="L69" s="85"/>
      <c r="M69" s="85"/>
    </row>
    <row r="70" spans="2:13" ht="18.9" customHeight="1">
      <c r="B70" s="85"/>
      <c r="C70" s="85"/>
      <c r="D70" s="85"/>
      <c r="E70" s="85"/>
      <c r="F70" s="85"/>
      <c r="G70" s="85"/>
      <c r="H70" s="85"/>
      <c r="I70" s="85"/>
      <c r="J70" s="85"/>
      <c r="K70" s="85"/>
      <c r="L70" s="85"/>
      <c r="M70" s="85"/>
    </row>
    <row r="71" spans="2:13" ht="18.9" customHeight="1">
      <c r="B71" s="85"/>
      <c r="C71" s="85"/>
      <c r="D71" s="85"/>
      <c r="E71" s="85"/>
      <c r="F71" s="85"/>
      <c r="G71" s="85"/>
      <c r="H71" s="85"/>
      <c r="I71" s="85"/>
      <c r="J71" s="85"/>
      <c r="K71" s="85"/>
      <c r="L71" s="85"/>
      <c r="M71" s="85"/>
    </row>
    <row r="72" spans="2:13" ht="18.9" customHeight="1">
      <c r="B72" s="85"/>
      <c r="C72" s="85"/>
      <c r="D72" s="85"/>
      <c r="E72" s="85"/>
      <c r="F72" s="85"/>
      <c r="G72" s="85"/>
      <c r="H72" s="85"/>
      <c r="I72" s="85"/>
      <c r="J72" s="85"/>
      <c r="K72" s="85"/>
      <c r="L72" s="85"/>
      <c r="M72" s="85"/>
    </row>
    <row r="73" spans="2:13" ht="18.9" customHeight="1">
      <c r="B73" s="85"/>
      <c r="C73" s="85"/>
      <c r="D73" s="85"/>
      <c r="E73" s="85"/>
      <c r="F73" s="85"/>
      <c r="G73" s="85"/>
      <c r="H73" s="85"/>
      <c r="I73" s="85"/>
      <c r="J73" s="85"/>
      <c r="K73" s="85"/>
      <c r="L73" s="85"/>
      <c r="M73" s="85"/>
    </row>
    <row r="74" spans="2:13" ht="18.9" customHeight="1">
      <c r="B74" s="85"/>
      <c r="C74" s="85"/>
      <c r="D74" s="85"/>
      <c r="E74" s="85"/>
      <c r="F74" s="85"/>
      <c r="G74" s="85"/>
      <c r="H74" s="85"/>
      <c r="I74" s="85"/>
      <c r="J74" s="85"/>
      <c r="K74" s="85"/>
      <c r="L74" s="85"/>
      <c r="M74" s="85"/>
    </row>
    <row r="75" spans="2:13" ht="12.75">
      <c r="B75" s="85"/>
      <c r="C75" s="85"/>
      <c r="D75" s="85"/>
      <c r="E75" s="85"/>
      <c r="F75" s="85"/>
      <c r="G75" s="85"/>
      <c r="H75" s="85"/>
      <c r="I75" s="85"/>
      <c r="J75" s="85"/>
      <c r="K75" s="85"/>
      <c r="L75" s="85"/>
      <c r="M75" s="85"/>
    </row>
    <row r="76" spans="2:13" ht="12.75">
      <c r="B76" s="85"/>
      <c r="C76" s="85"/>
      <c r="D76" s="85"/>
      <c r="E76" s="85"/>
      <c r="F76" s="85"/>
      <c r="G76" s="85"/>
      <c r="H76" s="85"/>
      <c r="I76" s="85"/>
      <c r="J76" s="85"/>
      <c r="K76" s="85"/>
      <c r="L76" s="85"/>
      <c r="M76" s="85"/>
    </row>
    <row r="77" spans="2:13" ht="12.75">
      <c r="B77" s="85"/>
      <c r="C77" s="85"/>
      <c r="D77" s="85"/>
      <c r="E77" s="85"/>
      <c r="F77" s="85"/>
      <c r="G77" s="85"/>
      <c r="H77" s="85"/>
      <c r="I77" s="85"/>
      <c r="J77" s="85"/>
      <c r="K77" s="85"/>
      <c r="L77" s="85"/>
      <c r="M77" s="85"/>
    </row>
    <row r="78" spans="2:13" ht="12.75">
      <c r="B78" s="85"/>
      <c r="C78" s="85"/>
      <c r="D78" s="85"/>
      <c r="E78" s="85"/>
      <c r="F78" s="85"/>
      <c r="G78" s="85"/>
      <c r="H78" s="85"/>
      <c r="I78" s="85"/>
      <c r="J78" s="85"/>
      <c r="K78" s="85"/>
      <c r="L78" s="85"/>
      <c r="M78" s="85"/>
    </row>
    <row r="79" spans="2:13" ht="12.75">
      <c r="B79" s="85"/>
      <c r="C79" s="85"/>
      <c r="D79" s="85"/>
      <c r="E79" s="85"/>
      <c r="F79" s="85"/>
      <c r="G79" s="85"/>
      <c r="H79" s="85"/>
      <c r="I79" s="85"/>
      <c r="J79" s="85"/>
      <c r="K79" s="85"/>
      <c r="L79" s="85"/>
      <c r="M79" s="85"/>
    </row>
    <row r="80" spans="2:13" ht="12.75">
      <c r="B80" s="85"/>
      <c r="C80" s="85"/>
      <c r="D80" s="85"/>
      <c r="E80" s="85"/>
      <c r="F80" s="85"/>
      <c r="G80" s="85"/>
      <c r="H80" s="85"/>
      <c r="I80" s="85"/>
      <c r="J80" s="85"/>
      <c r="K80" s="85"/>
      <c r="L80" s="85"/>
      <c r="M80" s="85"/>
    </row>
    <row r="81" spans="2:13" ht="12.75">
      <c r="B81" s="85"/>
      <c r="C81" s="85"/>
      <c r="D81" s="85"/>
      <c r="E81" s="85"/>
      <c r="F81" s="85"/>
      <c r="G81" s="85"/>
      <c r="H81" s="85"/>
      <c r="I81" s="85"/>
      <c r="J81" s="85"/>
      <c r="K81" s="85"/>
      <c r="L81" s="85"/>
      <c r="M81" s="85"/>
    </row>
    <row r="82" spans="2:13" ht="12.75">
      <c r="B82" s="85"/>
      <c r="C82" s="85"/>
      <c r="D82" s="85"/>
      <c r="E82" s="85"/>
      <c r="F82" s="85"/>
      <c r="G82" s="85"/>
      <c r="H82" s="85"/>
      <c r="I82" s="85"/>
      <c r="J82" s="85"/>
      <c r="K82" s="85"/>
      <c r="L82" s="85"/>
      <c r="M82" s="85"/>
    </row>
    <row r="83" spans="2:13" ht="12.75">
      <c r="B83" s="85"/>
      <c r="C83" s="85"/>
      <c r="D83" s="85"/>
      <c r="E83" s="85"/>
      <c r="F83" s="85"/>
      <c r="G83" s="85"/>
      <c r="H83" s="85"/>
      <c r="I83" s="85"/>
      <c r="J83" s="85"/>
      <c r="K83" s="85"/>
      <c r="L83" s="85"/>
      <c r="M83" s="85"/>
    </row>
    <row r="84" spans="2:13" ht="12.75">
      <c r="B84" s="85"/>
      <c r="C84" s="85"/>
      <c r="D84" s="85"/>
      <c r="E84" s="85"/>
      <c r="F84" s="85"/>
      <c r="G84" s="85"/>
      <c r="H84" s="85"/>
      <c r="I84" s="85"/>
      <c r="J84" s="85"/>
      <c r="K84" s="85"/>
      <c r="L84" s="85"/>
      <c r="M84" s="85"/>
    </row>
    <row r="85" spans="2:13" ht="12.75">
      <c r="B85" s="85"/>
      <c r="C85" s="85"/>
      <c r="D85" s="85"/>
      <c r="E85" s="85"/>
      <c r="F85" s="85"/>
      <c r="G85" s="85"/>
      <c r="H85" s="85"/>
      <c r="I85" s="85"/>
      <c r="J85" s="85"/>
      <c r="K85" s="85"/>
      <c r="L85" s="85"/>
      <c r="M85" s="85"/>
    </row>
    <row r="86" spans="2:13" ht="12.75">
      <c r="B86" s="85"/>
      <c r="C86" s="85"/>
      <c r="D86" s="85"/>
      <c r="E86" s="85"/>
      <c r="F86" s="85"/>
      <c r="G86" s="85"/>
      <c r="H86" s="85"/>
      <c r="I86" s="85"/>
      <c r="J86" s="85"/>
      <c r="K86" s="85"/>
      <c r="L86" s="85"/>
      <c r="M86" s="85"/>
    </row>
    <row r="87" spans="2:13" ht="12.75">
      <c r="B87" s="85"/>
      <c r="C87" s="85"/>
      <c r="D87" s="85"/>
      <c r="E87" s="85"/>
      <c r="F87" s="85"/>
      <c r="G87" s="85"/>
      <c r="H87" s="85"/>
      <c r="I87" s="85"/>
      <c r="J87" s="85"/>
      <c r="K87" s="85"/>
      <c r="L87" s="85"/>
      <c r="M87" s="85"/>
    </row>
    <row r="88" spans="2:13" ht="12.75">
      <c r="B88" s="85"/>
      <c r="C88" s="85"/>
      <c r="D88" s="85"/>
      <c r="E88" s="85"/>
      <c r="F88" s="85"/>
      <c r="G88" s="85"/>
      <c r="H88" s="85"/>
      <c r="I88" s="85"/>
      <c r="J88" s="85"/>
      <c r="K88" s="85"/>
      <c r="L88" s="85"/>
      <c r="M88" s="85"/>
    </row>
    <row r="89" spans="2:13" ht="12.75">
      <c r="B89" s="85"/>
      <c r="C89" s="85"/>
      <c r="D89" s="85"/>
      <c r="E89" s="85"/>
      <c r="F89" s="85"/>
      <c r="G89" s="85"/>
      <c r="H89" s="85"/>
      <c r="I89" s="85"/>
      <c r="J89" s="85"/>
      <c r="K89" s="85"/>
      <c r="L89" s="85"/>
      <c r="M89" s="85"/>
    </row>
    <row r="90" spans="2:13" ht="12.75">
      <c r="B90" s="85"/>
      <c r="C90" s="85"/>
      <c r="D90" s="85"/>
      <c r="E90" s="85"/>
      <c r="F90" s="85"/>
      <c r="G90" s="85"/>
      <c r="H90" s="85"/>
      <c r="I90" s="85"/>
      <c r="J90" s="85"/>
      <c r="K90" s="85"/>
      <c r="L90" s="85"/>
      <c r="M90" s="85"/>
    </row>
    <row r="91" spans="2:13" ht="12.75">
      <c r="B91" s="85"/>
      <c r="C91" s="85"/>
      <c r="D91" s="85"/>
      <c r="E91" s="85"/>
      <c r="F91" s="85"/>
      <c r="G91" s="85"/>
      <c r="H91" s="85"/>
      <c r="I91" s="85"/>
      <c r="J91" s="85"/>
      <c r="K91" s="85"/>
      <c r="L91" s="85"/>
      <c r="M91" s="85"/>
    </row>
    <row r="92" spans="2:13" ht="12.75">
      <c r="B92" s="85"/>
      <c r="C92" s="85"/>
      <c r="D92" s="85"/>
      <c r="E92" s="85"/>
      <c r="F92" s="85"/>
      <c r="G92" s="85"/>
      <c r="H92" s="85"/>
      <c r="I92" s="85"/>
      <c r="J92" s="85"/>
      <c r="K92" s="85"/>
      <c r="L92" s="85"/>
      <c r="M92" s="85"/>
    </row>
    <row r="93" spans="2:13" ht="12.75">
      <c r="B93" s="85"/>
      <c r="C93" s="85"/>
      <c r="D93" s="85"/>
      <c r="E93" s="85"/>
      <c r="F93" s="85"/>
      <c r="G93" s="85"/>
      <c r="H93" s="85"/>
      <c r="I93" s="85"/>
      <c r="J93" s="85"/>
      <c r="K93" s="85"/>
      <c r="L93" s="85"/>
      <c r="M93" s="85"/>
    </row>
    <row r="94" spans="2:13" ht="12.75">
      <c r="B94" s="85"/>
      <c r="C94" s="85"/>
      <c r="D94" s="85"/>
      <c r="E94" s="85"/>
      <c r="F94" s="85"/>
      <c r="G94" s="85"/>
      <c r="H94" s="85"/>
      <c r="I94" s="85"/>
      <c r="J94" s="85"/>
      <c r="K94" s="85"/>
      <c r="L94" s="85"/>
      <c r="M94" s="85"/>
    </row>
    <row r="95" spans="2:13" ht="12.75">
      <c r="B95" s="85"/>
      <c r="C95" s="85"/>
      <c r="D95" s="85"/>
      <c r="E95" s="85"/>
      <c r="F95" s="85"/>
      <c r="G95" s="85"/>
      <c r="H95" s="85"/>
      <c r="I95" s="85"/>
      <c r="J95" s="85"/>
      <c r="K95" s="85"/>
      <c r="L95" s="85"/>
      <c r="M95" s="85"/>
    </row>
    <row r="96" spans="2:13" ht="12.75">
      <c r="B96" s="85"/>
      <c r="C96" s="85"/>
      <c r="D96" s="85"/>
      <c r="E96" s="85"/>
      <c r="F96" s="85"/>
      <c r="G96" s="85"/>
      <c r="H96" s="85"/>
      <c r="I96" s="85"/>
      <c r="J96" s="85"/>
      <c r="K96" s="85"/>
      <c r="L96" s="85"/>
      <c r="M96" s="85"/>
    </row>
    <row r="97" spans="2:13" ht="12.75">
      <c r="B97" s="85"/>
      <c r="C97" s="85"/>
      <c r="D97" s="85"/>
      <c r="E97" s="85"/>
      <c r="F97" s="85"/>
      <c r="G97" s="85"/>
      <c r="H97" s="85"/>
      <c r="I97" s="85"/>
      <c r="J97" s="85"/>
      <c r="K97" s="85"/>
      <c r="L97" s="85"/>
      <c r="M97" s="85"/>
    </row>
    <row r="98" spans="2:13" ht="12.75">
      <c r="B98" s="85"/>
      <c r="C98" s="85"/>
      <c r="D98" s="85"/>
      <c r="E98" s="85"/>
      <c r="F98" s="85"/>
      <c r="G98" s="85"/>
      <c r="H98" s="85"/>
      <c r="I98" s="85"/>
      <c r="J98" s="85"/>
      <c r="K98" s="85"/>
      <c r="L98" s="85"/>
      <c r="M98" s="85"/>
    </row>
    <row r="99" spans="2:13" ht="12.75">
      <c r="B99" s="85"/>
      <c r="C99" s="85"/>
      <c r="D99" s="85"/>
      <c r="E99" s="85"/>
      <c r="F99" s="85"/>
      <c r="G99" s="85"/>
      <c r="H99" s="85"/>
      <c r="I99" s="85"/>
      <c r="J99" s="85"/>
      <c r="K99" s="85"/>
      <c r="L99" s="85"/>
      <c r="M99" s="85"/>
    </row>
    <row r="100" spans="2:13" ht="12.75">
      <c r="B100" s="85"/>
      <c r="C100" s="85"/>
      <c r="D100" s="85"/>
      <c r="E100" s="85"/>
      <c r="F100" s="85"/>
      <c r="G100" s="85"/>
      <c r="H100" s="85"/>
      <c r="I100" s="85"/>
      <c r="J100" s="85"/>
      <c r="K100" s="85"/>
      <c r="L100" s="85"/>
      <c r="M100" s="85"/>
    </row>
    <row r="101" spans="2:13" ht="12.75">
      <c r="B101" s="85"/>
      <c r="C101" s="85"/>
      <c r="D101" s="85"/>
      <c r="E101" s="85"/>
      <c r="F101" s="85"/>
      <c r="G101" s="85"/>
      <c r="H101" s="85"/>
      <c r="I101" s="85"/>
      <c r="J101" s="85"/>
      <c r="K101" s="85"/>
      <c r="L101" s="85"/>
      <c r="M101" s="85"/>
    </row>
    <row r="102" spans="2:13" ht="12.75">
      <c r="B102" s="85"/>
      <c r="C102" s="85"/>
      <c r="D102" s="85"/>
      <c r="E102" s="85"/>
      <c r="F102" s="85"/>
      <c r="G102" s="85"/>
      <c r="H102" s="85"/>
      <c r="I102" s="85"/>
      <c r="J102" s="85"/>
      <c r="K102" s="85"/>
      <c r="L102" s="85"/>
      <c r="M102" s="85"/>
    </row>
    <row r="103" spans="2:13" ht="12.75">
      <c r="B103" s="85"/>
      <c r="C103" s="85"/>
      <c r="D103" s="85"/>
      <c r="E103" s="85"/>
      <c r="F103" s="85"/>
      <c r="G103" s="85"/>
      <c r="H103" s="85"/>
      <c r="I103" s="85"/>
      <c r="J103" s="85"/>
      <c r="K103" s="85"/>
      <c r="L103" s="85"/>
      <c r="M103" s="85"/>
    </row>
    <row r="104" spans="2:13" ht="12.75">
      <c r="B104" s="85"/>
      <c r="C104" s="85"/>
      <c r="D104" s="85"/>
      <c r="E104" s="85"/>
      <c r="F104" s="85"/>
      <c r="G104" s="85"/>
      <c r="H104" s="85"/>
      <c r="I104" s="85"/>
      <c r="J104" s="85"/>
      <c r="K104" s="85"/>
      <c r="L104" s="85"/>
      <c r="M104" s="85"/>
    </row>
    <row r="105" spans="2:13" ht="12.75">
      <c r="B105" s="85"/>
      <c r="C105" s="85"/>
      <c r="D105" s="85"/>
      <c r="E105" s="85"/>
      <c r="F105" s="85"/>
      <c r="G105" s="85"/>
      <c r="H105" s="85"/>
      <c r="I105" s="85"/>
      <c r="J105" s="85"/>
      <c r="K105" s="85"/>
      <c r="L105" s="85"/>
      <c r="M105" s="85"/>
    </row>
    <row r="106" spans="2:13" ht="12.75">
      <c r="B106" s="85"/>
      <c r="C106" s="85"/>
      <c r="D106" s="85"/>
      <c r="E106" s="85"/>
      <c r="F106" s="85"/>
      <c r="G106" s="85"/>
      <c r="H106" s="85"/>
      <c r="I106" s="85"/>
      <c r="J106" s="85"/>
      <c r="K106" s="85"/>
      <c r="L106" s="85"/>
      <c r="M106" s="85"/>
    </row>
    <row r="107" spans="2:13" ht="12.75">
      <c r="B107" s="85"/>
      <c r="C107" s="85"/>
      <c r="D107" s="85"/>
      <c r="E107" s="85"/>
      <c r="F107" s="85"/>
      <c r="G107" s="85"/>
      <c r="H107" s="85"/>
      <c r="I107" s="85"/>
      <c r="J107" s="85"/>
      <c r="K107" s="85"/>
      <c r="L107" s="85"/>
      <c r="M107" s="85"/>
    </row>
    <row r="108" spans="2:13" ht="12.75">
      <c r="B108" s="85"/>
      <c r="C108" s="85"/>
      <c r="D108" s="85"/>
      <c r="E108" s="85"/>
      <c r="F108" s="85"/>
      <c r="G108" s="85"/>
      <c r="H108" s="85"/>
      <c r="I108" s="85"/>
      <c r="J108" s="85"/>
      <c r="K108" s="85"/>
      <c r="L108" s="85"/>
      <c r="M108" s="85"/>
    </row>
    <row r="109" spans="2:13" ht="12.75">
      <c r="B109" s="85"/>
      <c r="C109" s="85"/>
      <c r="D109" s="85"/>
      <c r="E109" s="85"/>
      <c r="F109" s="85"/>
      <c r="G109" s="85"/>
      <c r="H109" s="85"/>
      <c r="I109" s="85"/>
      <c r="J109" s="85"/>
      <c r="K109" s="85"/>
      <c r="L109" s="85"/>
      <c r="M109" s="85"/>
    </row>
    <row r="110" spans="2:13" ht="12.75">
      <c r="B110" s="85"/>
      <c r="C110" s="85"/>
      <c r="D110" s="85"/>
      <c r="E110" s="85"/>
      <c r="F110" s="85"/>
      <c r="G110" s="85"/>
      <c r="H110" s="85"/>
      <c r="I110" s="85"/>
      <c r="J110" s="85"/>
      <c r="K110" s="85"/>
      <c r="L110" s="85"/>
      <c r="M110" s="85"/>
    </row>
    <row r="111" spans="2:13" ht="12.75">
      <c r="B111" s="85"/>
      <c r="C111" s="85"/>
      <c r="D111" s="85"/>
      <c r="E111" s="85"/>
      <c r="F111" s="85"/>
      <c r="G111" s="85"/>
      <c r="H111" s="85"/>
      <c r="I111" s="85"/>
      <c r="J111" s="85"/>
      <c r="K111" s="85"/>
      <c r="L111" s="85"/>
      <c r="M111" s="85"/>
    </row>
    <row r="112" spans="2:13" ht="12.75">
      <c r="B112" s="85"/>
      <c r="C112" s="85"/>
      <c r="D112" s="85"/>
      <c r="E112" s="85"/>
      <c r="F112" s="85"/>
      <c r="G112" s="85"/>
      <c r="H112" s="85"/>
      <c r="I112" s="85"/>
      <c r="J112" s="85"/>
      <c r="K112" s="85"/>
      <c r="L112" s="85"/>
      <c r="M112" s="85"/>
    </row>
    <row r="113" spans="2:13" ht="12.75">
      <c r="B113" s="85"/>
      <c r="C113" s="85"/>
      <c r="D113" s="85"/>
      <c r="E113" s="85"/>
      <c r="F113" s="85"/>
      <c r="G113" s="85"/>
      <c r="H113" s="85"/>
      <c r="I113" s="85"/>
      <c r="J113" s="85"/>
      <c r="K113" s="85"/>
      <c r="L113" s="85"/>
      <c r="M113" s="85"/>
    </row>
    <row r="114" spans="2:13" ht="12.75">
      <c r="B114" s="85"/>
      <c r="C114" s="85"/>
      <c r="D114" s="85"/>
      <c r="E114" s="85"/>
      <c r="F114" s="85"/>
      <c r="G114" s="85"/>
      <c r="H114" s="85"/>
      <c r="I114" s="85"/>
      <c r="J114" s="85"/>
      <c r="K114" s="85"/>
      <c r="L114" s="85"/>
      <c r="M114" s="85"/>
    </row>
    <row r="115" spans="2:13" ht="12.75">
      <c r="B115" s="85"/>
      <c r="C115" s="85"/>
      <c r="D115" s="85"/>
      <c r="E115" s="85"/>
      <c r="F115" s="85"/>
      <c r="G115" s="85"/>
      <c r="H115" s="85"/>
      <c r="I115" s="85"/>
      <c r="J115" s="85"/>
      <c r="K115" s="85"/>
      <c r="L115" s="85"/>
      <c r="M115" s="85"/>
    </row>
    <row r="116" spans="2:13" ht="12.75">
      <c r="B116" s="85"/>
      <c r="C116" s="85"/>
      <c r="D116" s="85"/>
      <c r="E116" s="85"/>
      <c r="F116" s="85"/>
      <c r="G116" s="85"/>
      <c r="H116" s="85"/>
      <c r="I116" s="85"/>
      <c r="J116" s="85"/>
      <c r="K116" s="85"/>
      <c r="L116" s="85"/>
      <c r="M116" s="85"/>
    </row>
    <row r="117" spans="2:13" ht="12.75">
      <c r="B117" s="85"/>
      <c r="C117" s="85"/>
      <c r="D117" s="85"/>
      <c r="E117" s="85"/>
      <c r="F117" s="85"/>
      <c r="G117" s="85"/>
      <c r="H117" s="85"/>
      <c r="I117" s="85"/>
      <c r="J117" s="85"/>
      <c r="K117" s="85"/>
      <c r="L117" s="85"/>
      <c r="M117" s="85"/>
    </row>
    <row r="118" spans="2:13" ht="12.75">
      <c r="B118" s="85"/>
      <c r="C118" s="85"/>
      <c r="D118" s="85"/>
      <c r="E118" s="85"/>
      <c r="F118" s="85"/>
      <c r="G118" s="85"/>
      <c r="H118" s="85"/>
      <c r="I118" s="85"/>
      <c r="J118" s="85"/>
      <c r="K118" s="85"/>
      <c r="L118" s="85"/>
      <c r="M118" s="85"/>
    </row>
  </sheetData>
  <mergeCells count="6">
    <mergeCell ref="N6:Y6"/>
    <mergeCell ref="N9:Y9"/>
    <mergeCell ref="N39:Y39"/>
    <mergeCell ref="B6:M6"/>
    <mergeCell ref="B39:M39"/>
    <mergeCell ref="B9:M9"/>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49" r:id="rId1"/>
  <headerFooter alignWithMargins="0">
    <oddHeader>&amp;C&amp;"Helvetica,Fett"&amp;12 2010</oddHeader>
    <oddFooter>&amp;C&amp;"Helvetica,Standard" Eidg. Steuerverwaltung  -  Administration fédérale des contributions  -  Amministrazione federale delle contribuzioni&amp;R20-21</oddFooter>
  </headerFooter>
  <colBreaks count="1" manualBreakCount="1">
    <brk id="13" max="16383" man="1"/>
  </colBreaks>
</worksheet>
</file>

<file path=xl/worksheets/sheet13.xml><?xml version="1.0" encoding="utf-8"?>
<worksheet xmlns="http://schemas.openxmlformats.org/spreadsheetml/2006/main" xmlns:r="http://schemas.openxmlformats.org/officeDocument/2006/relationships">
  <sheetPr>
    <tabColor indexed="43"/>
    <pageSetUpPr fitToPage="1"/>
  </sheetPr>
  <dimension ref="A1:IV76"/>
  <sheetViews>
    <sheetView zoomScale="75" zoomScaleNormal="75" workbookViewId="0" topLeftCell="A1"/>
  </sheetViews>
  <sheetFormatPr defaultColWidth="11.421875" defaultRowHeight="12.75"/>
  <cols>
    <col min="1" max="1" width="9.00390625" style="671" customWidth="1"/>
    <col min="2" max="2" width="20.140625" style="672" customWidth="1"/>
    <col min="3" max="3" width="4.7109375" style="672" customWidth="1"/>
    <col min="4" max="4" width="13.57421875" style="672" customWidth="1"/>
    <col min="5" max="5" width="22.28125" style="672" customWidth="1"/>
    <col min="6" max="6" width="10.28125" style="673" customWidth="1"/>
    <col min="7" max="7" width="4.421875" style="673" customWidth="1"/>
    <col min="8" max="8" width="3.57421875" style="673" customWidth="1"/>
    <col min="9" max="9" width="6.140625" style="673" customWidth="1"/>
    <col min="10" max="10" width="4.8515625" style="673" customWidth="1"/>
    <col min="11" max="11" width="16.8515625" style="673" customWidth="1"/>
    <col min="12" max="12" width="4.28125" style="670" customWidth="1"/>
    <col min="13" max="13" width="11.421875" style="670" customWidth="1"/>
    <col min="14" max="14" width="10.00390625" style="670" customWidth="1"/>
    <col min="15" max="15" width="4.28125" style="670" customWidth="1"/>
    <col min="16" max="16" width="10.00390625" style="670" customWidth="1"/>
    <col min="17" max="16384" width="11.421875" style="670" customWidth="1"/>
  </cols>
  <sheetData>
    <row r="1" spans="1:16" ht="17.4">
      <c r="A1" s="623" t="s">
        <v>397</v>
      </c>
      <c r="B1" s="623"/>
      <c r="C1" s="623"/>
      <c r="D1" s="623"/>
      <c r="E1" s="623"/>
      <c r="F1" s="668"/>
      <c r="G1" s="623"/>
      <c r="H1" s="623"/>
      <c r="I1" s="625"/>
      <c r="J1" s="623"/>
      <c r="K1" s="669"/>
      <c r="L1" s="669"/>
      <c r="M1" s="669"/>
      <c r="N1" s="669"/>
      <c r="O1" s="669"/>
      <c r="P1" s="669"/>
    </row>
    <row r="2" spans="10:19" ht="17.4">
      <c r="J2" s="670"/>
      <c r="K2" s="670"/>
      <c r="R2" s="627"/>
      <c r="S2" s="627"/>
    </row>
    <row r="3" spans="1:19" s="678" customFormat="1" ht="17.4">
      <c r="A3" s="562" t="s">
        <v>297</v>
      </c>
      <c r="B3" s="674"/>
      <c r="C3" s="674"/>
      <c r="D3" s="674"/>
      <c r="E3" s="674"/>
      <c r="F3" s="675"/>
      <c r="G3" s="675"/>
      <c r="H3" s="675"/>
      <c r="I3" s="675"/>
      <c r="J3" s="676"/>
      <c r="K3" s="677"/>
      <c r="L3" s="677"/>
      <c r="M3" s="677"/>
      <c r="N3" s="677"/>
      <c r="R3" s="627"/>
      <c r="S3" s="627"/>
    </row>
    <row r="4" spans="1:19" ht="15">
      <c r="A4" s="679"/>
      <c r="B4" s="680"/>
      <c r="C4" s="680"/>
      <c r="D4" s="680"/>
      <c r="E4" s="680"/>
      <c r="F4" s="681"/>
      <c r="G4" s="681"/>
      <c r="H4" s="681"/>
      <c r="I4" s="681"/>
      <c r="J4" s="682"/>
      <c r="K4" s="670"/>
      <c r="R4" s="562"/>
      <c r="S4" s="562"/>
    </row>
    <row r="5" spans="1:19" ht="15.6">
      <c r="A5" s="562" t="s">
        <v>253</v>
      </c>
      <c r="B5" s="680"/>
      <c r="C5" s="680"/>
      <c r="D5" s="680"/>
      <c r="E5" s="680"/>
      <c r="F5" s="681"/>
      <c r="G5" s="681"/>
      <c r="H5" s="681"/>
      <c r="I5" s="681"/>
      <c r="J5" s="682"/>
      <c r="K5" s="670"/>
      <c r="R5" s="602"/>
      <c r="S5" s="600"/>
    </row>
    <row r="6" spans="1:19" ht="21" customHeight="1">
      <c r="A6" s="683" t="s">
        <v>298</v>
      </c>
      <c r="B6" s="683"/>
      <c r="C6" s="680"/>
      <c r="D6" s="680"/>
      <c r="E6" s="680"/>
      <c r="F6" s="681"/>
      <c r="G6" s="681"/>
      <c r="H6" s="681"/>
      <c r="I6" s="683"/>
      <c r="J6" s="683"/>
      <c r="K6" s="670"/>
      <c r="R6" s="566"/>
      <c r="S6" s="562"/>
    </row>
    <row r="7" spans="1:19" ht="15.6">
      <c r="A7" s="687" t="s">
        <v>398</v>
      </c>
      <c r="B7" s="685"/>
      <c r="C7" s="685"/>
      <c r="D7" s="685"/>
      <c r="E7" s="686"/>
      <c r="F7" s="681"/>
      <c r="G7" s="681"/>
      <c r="H7" s="681"/>
      <c r="I7" s="684"/>
      <c r="J7" s="682"/>
      <c r="K7" s="670"/>
      <c r="R7" s="560"/>
      <c r="S7" s="562"/>
    </row>
    <row r="8" spans="1:19" ht="15.6">
      <c r="A8" s="684" t="s">
        <v>299</v>
      </c>
      <c r="B8" s="685"/>
      <c r="C8" s="685"/>
      <c r="D8" s="685"/>
      <c r="E8" s="686"/>
      <c r="F8" s="681"/>
      <c r="G8" s="681"/>
      <c r="H8" s="681"/>
      <c r="I8" s="687"/>
      <c r="J8" s="682"/>
      <c r="K8" s="670"/>
      <c r="R8" s="562"/>
      <c r="S8" s="562"/>
    </row>
    <row r="9" spans="1:19" ht="15.6">
      <c r="A9" s="684"/>
      <c r="B9" s="685"/>
      <c r="C9" s="685"/>
      <c r="D9" s="685"/>
      <c r="E9" s="685"/>
      <c r="F9" s="681"/>
      <c r="G9" s="681"/>
      <c r="H9" s="681"/>
      <c r="I9" s="684"/>
      <c r="J9" s="682"/>
      <c r="K9" s="670"/>
      <c r="R9" s="567"/>
      <c r="S9" s="568"/>
    </row>
    <row r="10" spans="1:19" ht="15">
      <c r="A10" s="567" t="s">
        <v>296</v>
      </c>
      <c r="B10" s="680"/>
      <c r="C10" s="680"/>
      <c r="D10" s="680"/>
      <c r="E10" s="680"/>
      <c r="F10" s="681"/>
      <c r="G10" s="681"/>
      <c r="H10" s="681"/>
      <c r="I10" s="687"/>
      <c r="J10" s="682"/>
      <c r="K10" s="670"/>
      <c r="R10" s="562"/>
      <c r="S10" s="562"/>
    </row>
    <row r="11" spans="1:19" ht="18.75" customHeight="1">
      <c r="A11" s="562" t="s">
        <v>277</v>
      </c>
      <c r="B11" s="683"/>
      <c r="C11" s="681"/>
      <c r="D11" s="681"/>
      <c r="E11" s="687"/>
      <c r="F11" s="681"/>
      <c r="G11" s="681"/>
      <c r="H11" s="681"/>
      <c r="I11" s="683"/>
      <c r="J11" s="682"/>
      <c r="K11" s="670"/>
      <c r="R11" s="562"/>
      <c r="S11" s="562"/>
    </row>
    <row r="12" spans="1:19" s="691" customFormat="1" ht="24" customHeight="1">
      <c r="A12" s="683" t="s">
        <v>358</v>
      </c>
      <c r="B12" s="688"/>
      <c r="C12" s="688"/>
      <c r="D12" s="688"/>
      <c r="E12" s="688"/>
      <c r="F12" s="689" t="s">
        <v>281</v>
      </c>
      <c r="G12" s="690"/>
      <c r="H12" s="690"/>
      <c r="I12" s="683"/>
      <c r="J12" s="690"/>
      <c r="R12" s="562"/>
      <c r="S12" s="562"/>
    </row>
    <row r="13" spans="1:19" ht="15.6">
      <c r="A13" s="684"/>
      <c r="B13" s="692"/>
      <c r="C13" s="692"/>
      <c r="D13" s="692"/>
      <c r="E13" s="692"/>
      <c r="F13" s="681"/>
      <c r="G13" s="681"/>
      <c r="H13" s="681"/>
      <c r="I13" s="693"/>
      <c r="J13" s="682"/>
      <c r="K13" s="670"/>
      <c r="R13" s="567"/>
      <c r="S13" s="568"/>
    </row>
    <row r="14" spans="1:19" ht="15">
      <c r="A14" s="562" t="s">
        <v>273</v>
      </c>
      <c r="B14" s="680"/>
      <c r="C14" s="680"/>
      <c r="D14" s="680"/>
      <c r="E14" s="680"/>
      <c r="F14" s="681"/>
      <c r="G14" s="681"/>
      <c r="H14" s="681"/>
      <c r="I14" s="681"/>
      <c r="J14" s="682"/>
      <c r="K14" s="670"/>
      <c r="R14" s="562"/>
      <c r="S14" s="562"/>
    </row>
    <row r="15" spans="1:19" ht="15">
      <c r="A15" s="687"/>
      <c r="B15" s="680"/>
      <c r="C15" s="680"/>
      <c r="D15" s="680"/>
      <c r="E15" s="680"/>
      <c r="F15" s="681"/>
      <c r="G15" s="681"/>
      <c r="H15" s="681"/>
      <c r="I15" s="681"/>
      <c r="J15" s="682"/>
      <c r="K15" s="670"/>
      <c r="R15" s="562"/>
      <c r="S15" s="562"/>
    </row>
    <row r="16" spans="1:19" ht="18.75" customHeight="1">
      <c r="A16" s="687" t="s">
        <v>300</v>
      </c>
      <c r="B16" s="680"/>
      <c r="C16" s="680"/>
      <c r="D16" s="680"/>
      <c r="E16" s="680"/>
      <c r="F16" s="694">
        <v>35000</v>
      </c>
      <c r="G16" s="681" t="s">
        <v>81</v>
      </c>
      <c r="H16" s="681"/>
      <c r="I16" s="681"/>
      <c r="J16" s="682"/>
      <c r="K16" s="670"/>
      <c r="R16" s="562"/>
      <c r="S16" s="562"/>
    </row>
    <row r="17" spans="1:19" ht="18.75" customHeight="1">
      <c r="A17" s="687" t="s">
        <v>301</v>
      </c>
      <c r="B17" s="680"/>
      <c r="C17" s="680"/>
      <c r="D17" s="680"/>
      <c r="E17" s="680"/>
      <c r="F17" s="695">
        <v>15000</v>
      </c>
      <c r="G17" s="696" t="s">
        <v>81</v>
      </c>
      <c r="H17" s="697"/>
      <c r="I17" s="681"/>
      <c r="J17" s="682"/>
      <c r="K17" s="670"/>
      <c r="R17" s="562"/>
      <c r="S17" s="562"/>
    </row>
    <row r="18" spans="1:19" ht="18.75" customHeight="1">
      <c r="A18" s="687" t="s">
        <v>302</v>
      </c>
      <c r="B18" s="680"/>
      <c r="C18" s="680"/>
      <c r="D18" s="680"/>
      <c r="E18" s="680"/>
      <c r="F18" s="694">
        <v>50000</v>
      </c>
      <c r="G18" s="681" t="s">
        <v>81</v>
      </c>
      <c r="H18" s="681"/>
      <c r="I18" s="681"/>
      <c r="J18" s="682"/>
      <c r="K18" s="670"/>
      <c r="R18" s="562"/>
      <c r="S18" s="562"/>
    </row>
    <row r="19" spans="1:19" ht="15" customHeight="1">
      <c r="A19" s="687"/>
      <c r="B19" s="680"/>
      <c r="C19" s="680"/>
      <c r="D19" s="680"/>
      <c r="E19" s="680"/>
      <c r="F19" s="694"/>
      <c r="G19" s="681"/>
      <c r="H19" s="681"/>
      <c r="I19" s="681"/>
      <c r="J19" s="682"/>
      <c r="K19" s="670"/>
      <c r="R19" s="562"/>
      <c r="S19" s="562"/>
    </row>
    <row r="20" spans="1:19" ht="15.6">
      <c r="A20" s="684" t="s">
        <v>255</v>
      </c>
      <c r="B20" s="692"/>
      <c r="C20" s="692"/>
      <c r="D20" s="692"/>
      <c r="E20" s="692"/>
      <c r="F20" s="681"/>
      <c r="G20" s="681"/>
      <c r="H20" s="681"/>
      <c r="I20" s="693"/>
      <c r="J20" s="682"/>
      <c r="K20" s="670"/>
      <c r="R20" s="562"/>
      <c r="S20" s="562"/>
    </row>
    <row r="21" spans="1:19" ht="15">
      <c r="A21" s="687" t="s">
        <v>366</v>
      </c>
      <c r="B21" s="680"/>
      <c r="C21" s="680"/>
      <c r="D21" s="680"/>
      <c r="E21" s="680"/>
      <c r="F21" s="681" t="s">
        <v>250</v>
      </c>
      <c r="G21" s="681"/>
      <c r="H21" s="681"/>
      <c r="I21" s="681"/>
      <c r="J21" s="682"/>
      <c r="K21" s="670"/>
      <c r="R21" s="562"/>
      <c r="S21" s="562"/>
    </row>
    <row r="22" spans="1:19" ht="15">
      <c r="A22" s="687" t="s">
        <v>303</v>
      </c>
      <c r="B22" s="698"/>
      <c r="C22" s="698"/>
      <c r="D22" s="698"/>
      <c r="E22" s="698"/>
      <c r="F22" s="694">
        <v>1802.5</v>
      </c>
      <c r="G22" s="681" t="s">
        <v>81</v>
      </c>
      <c r="H22" s="681"/>
      <c r="I22" s="683"/>
      <c r="J22" s="682"/>
      <c r="K22" s="670"/>
      <c r="R22" s="571"/>
      <c r="S22" s="562"/>
    </row>
    <row r="23" spans="1:19" ht="15">
      <c r="A23" s="687" t="s">
        <v>304</v>
      </c>
      <c r="B23" s="698"/>
      <c r="C23" s="698"/>
      <c r="D23" s="698"/>
      <c r="E23" s="698"/>
      <c r="F23" s="694">
        <v>772.5</v>
      </c>
      <c r="G23" s="681" t="s">
        <v>81</v>
      </c>
      <c r="H23" s="681"/>
      <c r="I23" s="683"/>
      <c r="J23" s="682"/>
      <c r="K23" s="670"/>
      <c r="R23" s="571"/>
      <c r="S23" s="562"/>
    </row>
    <row r="24" spans="1:19" ht="15">
      <c r="A24" s="687"/>
      <c r="B24" s="698"/>
      <c r="C24" s="698"/>
      <c r="D24" s="698"/>
      <c r="E24" s="698"/>
      <c r="F24" s="694"/>
      <c r="G24" s="681"/>
      <c r="H24" s="681"/>
      <c r="I24" s="683"/>
      <c r="J24" s="682"/>
      <c r="K24" s="670"/>
      <c r="R24" s="571"/>
      <c r="S24" s="562"/>
    </row>
    <row r="25" spans="1:19" ht="15">
      <c r="A25" s="687" t="s">
        <v>367</v>
      </c>
      <c r="B25" s="680"/>
      <c r="C25" s="680"/>
      <c r="D25" s="680"/>
      <c r="E25" s="680"/>
      <c r="F25" s="681"/>
      <c r="G25" s="681"/>
      <c r="H25" s="681"/>
      <c r="I25" s="681"/>
      <c r="J25" s="682"/>
      <c r="K25" s="670"/>
      <c r="R25" s="571"/>
      <c r="S25" s="562"/>
    </row>
    <row r="26" spans="1:19" ht="15">
      <c r="A26" s="687" t="s">
        <v>303</v>
      </c>
      <c r="B26" s="698"/>
      <c r="C26" s="698"/>
      <c r="D26" s="698"/>
      <c r="E26" s="698"/>
      <c r="F26" s="694">
        <v>385.00000000000006</v>
      </c>
      <c r="G26" s="681" t="s">
        <v>81</v>
      </c>
      <c r="H26" s="681"/>
      <c r="I26" s="683"/>
      <c r="J26" s="682"/>
      <c r="K26" s="670"/>
      <c r="R26" s="571"/>
      <c r="S26" s="562"/>
    </row>
    <row r="27" spans="1:19" ht="15">
      <c r="A27" s="687" t="s">
        <v>304</v>
      </c>
      <c r="B27" s="698"/>
      <c r="C27" s="698"/>
      <c r="D27" s="698"/>
      <c r="E27" s="698"/>
      <c r="F27" s="694">
        <v>165.00000000000003</v>
      </c>
      <c r="G27" s="681" t="s">
        <v>81</v>
      </c>
      <c r="H27" s="681"/>
      <c r="I27" s="683"/>
      <c r="J27" s="682"/>
      <c r="K27" s="670"/>
      <c r="R27" s="575"/>
      <c r="S27" s="562"/>
    </row>
    <row r="28" spans="1:19" ht="15">
      <c r="A28" s="687"/>
      <c r="B28" s="698"/>
      <c r="C28" s="698"/>
      <c r="D28" s="698"/>
      <c r="E28" s="698"/>
      <c r="F28" s="681"/>
      <c r="G28" s="681"/>
      <c r="H28" s="681"/>
      <c r="I28" s="683"/>
      <c r="J28" s="682"/>
      <c r="K28" s="670"/>
      <c r="R28" s="575"/>
      <c r="S28" s="562"/>
    </row>
    <row r="29" spans="1:19" ht="15">
      <c r="A29" s="687" t="s">
        <v>305</v>
      </c>
      <c r="B29" s="680"/>
      <c r="C29" s="680"/>
      <c r="D29" s="680"/>
      <c r="E29" s="680"/>
      <c r="F29" s="681" t="s">
        <v>250</v>
      </c>
      <c r="G29" s="681"/>
      <c r="H29" s="681"/>
      <c r="I29" s="681"/>
      <c r="J29" s="682"/>
      <c r="K29" s="670"/>
      <c r="R29" s="575"/>
      <c r="S29" s="562"/>
    </row>
    <row r="30" spans="1:19" ht="15">
      <c r="A30" s="687" t="s">
        <v>303</v>
      </c>
      <c r="B30" s="698"/>
      <c r="C30" s="698"/>
      <c r="D30" s="698"/>
      <c r="E30" s="698"/>
      <c r="F30" s="694">
        <v>1750</v>
      </c>
      <c r="G30" s="681" t="s">
        <v>81</v>
      </c>
      <c r="H30" s="681"/>
      <c r="I30" s="683"/>
      <c r="J30" s="682"/>
      <c r="K30" s="670"/>
      <c r="R30" s="575"/>
      <c r="S30" s="562"/>
    </row>
    <row r="31" spans="1:19" ht="15">
      <c r="A31" s="687" t="s">
        <v>304</v>
      </c>
      <c r="B31" s="698"/>
      <c r="C31" s="698"/>
      <c r="D31" s="698"/>
      <c r="E31" s="698"/>
      <c r="F31" s="694">
        <v>750</v>
      </c>
      <c r="G31" s="681" t="s">
        <v>81</v>
      </c>
      <c r="H31" s="681"/>
      <c r="I31" s="683"/>
      <c r="J31" s="682"/>
      <c r="K31" s="670"/>
      <c r="R31" s="575"/>
      <c r="S31" s="562"/>
    </row>
    <row r="32" spans="1:19" ht="15">
      <c r="A32" s="687"/>
      <c r="B32" s="698"/>
      <c r="C32" s="698"/>
      <c r="D32" s="698"/>
      <c r="E32" s="698"/>
      <c r="F32" s="694"/>
      <c r="G32" s="681"/>
      <c r="H32" s="681"/>
      <c r="I32" s="683"/>
      <c r="J32" s="682"/>
      <c r="K32" s="670"/>
      <c r="R32" s="575"/>
      <c r="S32" s="562"/>
    </row>
    <row r="33" spans="1:19" ht="15">
      <c r="A33" s="562" t="s">
        <v>268</v>
      </c>
      <c r="B33" s="680"/>
      <c r="C33" s="680"/>
      <c r="D33" s="680"/>
      <c r="E33" s="680"/>
      <c r="F33" s="699">
        <v>5200</v>
      </c>
      <c r="G33" s="700" t="s">
        <v>81</v>
      </c>
      <c r="H33" s="697"/>
      <c r="I33" s="681"/>
      <c r="J33" s="682"/>
      <c r="K33" s="670"/>
      <c r="R33" s="568"/>
      <c r="S33" s="562"/>
    </row>
    <row r="34" spans="1:19" ht="15">
      <c r="A34" s="562" t="s">
        <v>267</v>
      </c>
      <c r="B34" s="680"/>
      <c r="C34" s="680"/>
      <c r="D34" s="680"/>
      <c r="E34" s="680"/>
      <c r="F34" s="701"/>
      <c r="G34" s="702"/>
      <c r="H34" s="697"/>
      <c r="I34" s="681"/>
      <c r="J34" s="682"/>
      <c r="K34" s="670"/>
      <c r="R34" s="568"/>
      <c r="S34" s="562"/>
    </row>
    <row r="35" spans="1:19" s="691" customFormat="1" ht="15.75" customHeight="1">
      <c r="A35" s="562" t="s">
        <v>306</v>
      </c>
      <c r="B35" s="688"/>
      <c r="C35" s="688"/>
      <c r="D35" s="688"/>
      <c r="E35" s="688"/>
      <c r="F35" s="703">
        <v>2208</v>
      </c>
      <c r="G35" s="704" t="s">
        <v>81</v>
      </c>
      <c r="H35" s="705"/>
      <c r="I35" s="690"/>
      <c r="J35" s="690"/>
      <c r="R35" s="575"/>
      <c r="S35" s="562"/>
    </row>
    <row r="36" spans="1:19" ht="15">
      <c r="A36" s="687"/>
      <c r="B36" s="680"/>
      <c r="C36" s="680"/>
      <c r="D36" s="680"/>
      <c r="E36" s="680"/>
      <c r="F36" s="694">
        <f>F33-F35</f>
        <v>2992</v>
      </c>
      <c r="G36" s="681" t="s">
        <v>81</v>
      </c>
      <c r="H36" s="681"/>
      <c r="I36" s="681"/>
      <c r="J36" s="682"/>
      <c r="K36" s="670"/>
      <c r="R36" s="575"/>
      <c r="S36" s="562"/>
    </row>
    <row r="37" spans="1:19" ht="15">
      <c r="A37" s="687" t="s">
        <v>307</v>
      </c>
      <c r="B37" s="680"/>
      <c r="C37" s="680"/>
      <c r="D37" s="680"/>
      <c r="E37" s="680"/>
      <c r="F37" s="681" t="s">
        <v>250</v>
      </c>
      <c r="G37" s="681"/>
      <c r="H37" s="681"/>
      <c r="I37" s="681"/>
      <c r="J37" s="682"/>
      <c r="K37" s="670"/>
      <c r="R37" s="575"/>
      <c r="S37" s="562"/>
    </row>
    <row r="38" spans="1:19" ht="15">
      <c r="A38" s="562" t="s">
        <v>308</v>
      </c>
      <c r="B38" s="680"/>
      <c r="C38" s="680"/>
      <c r="D38" s="680"/>
      <c r="E38" s="680"/>
      <c r="F38" s="681"/>
      <c r="G38" s="681"/>
      <c r="H38" s="681"/>
      <c r="I38" s="681"/>
      <c r="J38" s="682"/>
      <c r="K38" s="670"/>
      <c r="R38" s="575"/>
      <c r="S38" s="562"/>
    </row>
    <row r="39" spans="1:19" ht="15">
      <c r="A39" s="687" t="s">
        <v>303</v>
      </c>
      <c r="B39" s="706"/>
      <c r="C39" s="706"/>
      <c r="D39" s="706"/>
      <c r="E39" s="706"/>
      <c r="F39" s="694">
        <v>2000</v>
      </c>
      <c r="G39" s="681" t="s">
        <v>81</v>
      </c>
      <c r="H39" s="681"/>
      <c r="I39" s="683"/>
      <c r="J39" s="682"/>
      <c r="K39" s="670"/>
      <c r="R39" s="575"/>
      <c r="S39" s="562"/>
    </row>
    <row r="40" spans="1:19" ht="15.6">
      <c r="A40" s="687" t="s">
        <v>304</v>
      </c>
      <c r="B40" s="706"/>
      <c r="C40" s="706"/>
      <c r="D40" s="706"/>
      <c r="E40" s="706"/>
      <c r="F40" s="694">
        <v>2000</v>
      </c>
      <c r="G40" s="681" t="s">
        <v>81</v>
      </c>
      <c r="H40" s="681"/>
      <c r="I40" s="683"/>
      <c r="J40" s="682"/>
      <c r="K40" s="670"/>
      <c r="R40" s="587"/>
      <c r="S40" s="588"/>
    </row>
    <row r="41" spans="1:19" ht="15">
      <c r="A41" s="687"/>
      <c r="B41" s="706"/>
      <c r="C41" s="706"/>
      <c r="D41" s="706"/>
      <c r="E41" s="706"/>
      <c r="F41" s="694"/>
      <c r="G41" s="681"/>
      <c r="H41" s="681"/>
      <c r="I41" s="683"/>
      <c r="J41" s="682"/>
      <c r="K41" s="670"/>
      <c r="R41" s="575"/>
      <c r="S41" s="562"/>
    </row>
    <row r="42" spans="1:19" ht="15">
      <c r="A42" s="687" t="s">
        <v>309</v>
      </c>
      <c r="B42" s="680"/>
      <c r="C42" s="680"/>
      <c r="D42" s="680"/>
      <c r="E42" s="680"/>
      <c r="F42" s="695">
        <v>5900</v>
      </c>
      <c r="G42" s="696" t="s">
        <v>81</v>
      </c>
      <c r="H42" s="697"/>
      <c r="I42" s="681"/>
      <c r="J42" s="682"/>
      <c r="K42" s="670"/>
      <c r="R42" s="575"/>
      <c r="S42" s="562"/>
    </row>
    <row r="43" spans="1:19" ht="15">
      <c r="A43" s="687"/>
      <c r="B43" s="680"/>
      <c r="C43" s="680"/>
      <c r="D43" s="680"/>
      <c r="E43" s="680"/>
      <c r="F43" s="707"/>
      <c r="G43" s="697"/>
      <c r="H43" s="697"/>
      <c r="I43" s="681"/>
      <c r="J43" s="682"/>
      <c r="K43" s="670"/>
      <c r="R43" s="575"/>
      <c r="S43" s="562"/>
    </row>
    <row r="44" spans="1:19" ht="15">
      <c r="A44" s="575" t="s">
        <v>256</v>
      </c>
      <c r="B44" s="688"/>
      <c r="C44" s="688"/>
      <c r="D44" s="688"/>
      <c r="E44" s="688"/>
      <c r="F44" s="708">
        <v>31400</v>
      </c>
      <c r="G44" s="709" t="s">
        <v>81</v>
      </c>
      <c r="H44" s="705"/>
      <c r="I44" s="690"/>
      <c r="J44" s="682"/>
      <c r="K44" s="670"/>
      <c r="R44" s="575"/>
      <c r="S44" s="562"/>
    </row>
    <row r="45" spans="1:19" ht="15">
      <c r="A45" s="687"/>
      <c r="B45" s="680"/>
      <c r="C45" s="680"/>
      <c r="D45" s="680"/>
      <c r="E45" s="680"/>
      <c r="F45" s="697"/>
      <c r="G45" s="710"/>
      <c r="H45" s="710"/>
      <c r="I45" s="681"/>
      <c r="J45" s="682"/>
      <c r="K45" s="670"/>
      <c r="R45" s="575"/>
      <c r="S45" s="562"/>
    </row>
    <row r="46" spans="1:19" ht="15.6">
      <c r="A46" s="587" t="s">
        <v>257</v>
      </c>
      <c r="B46" s="680"/>
      <c r="C46" s="680"/>
      <c r="D46" s="680"/>
      <c r="E46" s="680"/>
      <c r="F46" s="711">
        <v>516</v>
      </c>
      <c r="G46" s="696" t="s">
        <v>81</v>
      </c>
      <c r="H46" s="697"/>
      <c r="I46" s="681"/>
      <c r="J46" s="682"/>
      <c r="K46" s="670"/>
      <c r="R46" s="575"/>
      <c r="S46" s="562"/>
    </row>
    <row r="47" spans="1:19" s="691" customFormat="1" ht="20.25" customHeight="1">
      <c r="A47" s="575" t="s">
        <v>279</v>
      </c>
      <c r="B47" s="688"/>
      <c r="C47" s="688"/>
      <c r="D47" s="712">
        <v>1</v>
      </c>
      <c r="E47" s="688"/>
      <c r="F47" s="713">
        <f>F46*D47</f>
        <v>516</v>
      </c>
      <c r="G47" s="690" t="s">
        <v>81</v>
      </c>
      <c r="H47" s="690"/>
      <c r="I47" s="690"/>
      <c r="J47" s="714"/>
      <c r="N47" s="715"/>
      <c r="R47" s="575"/>
      <c r="S47" s="562"/>
    </row>
    <row r="48" spans="1:19" ht="15">
      <c r="A48" s="575" t="s">
        <v>258</v>
      </c>
      <c r="B48" s="680"/>
      <c r="C48" s="680"/>
      <c r="D48" s="716">
        <v>1.19</v>
      </c>
      <c r="E48" s="680"/>
      <c r="F48" s="713">
        <f>INT((D$48*$F$46+0.025)/0.05)*0.05</f>
        <v>614.0500000000001</v>
      </c>
      <c r="G48" s="681" t="s">
        <v>81</v>
      </c>
      <c r="H48" s="681"/>
      <c r="I48" s="681"/>
      <c r="J48" s="718"/>
      <c r="K48" s="670"/>
      <c r="N48" s="715"/>
      <c r="R48" s="575"/>
      <c r="S48" s="562"/>
    </row>
    <row r="49" spans="1:14" ht="15">
      <c r="A49" s="575" t="s">
        <v>259</v>
      </c>
      <c r="B49" s="680"/>
      <c r="C49" s="680"/>
      <c r="D49" s="716">
        <v>0.11</v>
      </c>
      <c r="E49" s="680"/>
      <c r="F49" s="681">
        <f>INT(((F46*D49)+0.025)/0.05)*0.05</f>
        <v>56.75</v>
      </c>
      <c r="G49" s="681" t="s">
        <v>81</v>
      </c>
      <c r="H49" s="681"/>
      <c r="I49" s="681"/>
      <c r="J49" s="718"/>
      <c r="K49" s="670"/>
      <c r="N49" s="715"/>
    </row>
    <row r="50" spans="1:19" ht="15">
      <c r="A50" s="575" t="s">
        <v>260</v>
      </c>
      <c r="B50" s="680"/>
      <c r="C50" s="680"/>
      <c r="D50" s="680"/>
      <c r="E50" s="680"/>
      <c r="F50" s="717">
        <v>48</v>
      </c>
      <c r="G50" s="681" t="s">
        <v>81</v>
      </c>
      <c r="H50" s="681"/>
      <c r="I50" s="681"/>
      <c r="J50" s="682"/>
      <c r="K50" s="670"/>
      <c r="R50" s="575"/>
      <c r="S50" s="562"/>
    </row>
    <row r="51" spans="1:19" ht="4.5" customHeight="1">
      <c r="A51" s="687"/>
      <c r="B51" s="680"/>
      <c r="C51" s="680"/>
      <c r="D51" s="680"/>
      <c r="E51" s="680"/>
      <c r="F51" s="711"/>
      <c r="G51" s="696"/>
      <c r="H51" s="681"/>
      <c r="I51" s="681"/>
      <c r="J51" s="682"/>
      <c r="K51" s="670"/>
      <c r="R51" s="575"/>
      <c r="S51" s="562"/>
    </row>
    <row r="52" spans="1:19" ht="15">
      <c r="A52" s="687"/>
      <c r="B52" s="680"/>
      <c r="C52" s="680"/>
      <c r="D52" s="680"/>
      <c r="E52" s="680"/>
      <c r="F52" s="717"/>
      <c r="G52" s="681"/>
      <c r="H52" s="681"/>
      <c r="I52" s="681"/>
      <c r="J52" s="681"/>
      <c r="K52" s="681"/>
      <c r="L52" s="682"/>
      <c r="R52" s="575"/>
      <c r="S52" s="562"/>
    </row>
    <row r="53" spans="1:19" ht="18" customHeight="1">
      <c r="A53" s="595" t="s">
        <v>333</v>
      </c>
      <c r="B53" s="719"/>
      <c r="C53" s="719"/>
      <c r="D53" s="719"/>
      <c r="E53" s="719"/>
      <c r="F53" s="720">
        <f>SUM(F47:F50)</f>
        <v>1234.8000000000002</v>
      </c>
      <c r="G53" s="721" t="s">
        <v>81</v>
      </c>
      <c r="H53" s="670"/>
      <c r="I53" s="670"/>
      <c r="J53" s="670"/>
      <c r="K53" s="670"/>
      <c r="R53" s="599"/>
      <c r="S53" s="600"/>
    </row>
    <row r="54" spans="1:256" s="723" customFormat="1" ht="5.25" customHeight="1">
      <c r="A54" s="670"/>
      <c r="B54" s="670"/>
      <c r="C54" s="670"/>
      <c r="D54" s="670"/>
      <c r="E54" s="670"/>
      <c r="F54" s="722"/>
      <c r="G54" s="722"/>
      <c r="H54" s="670"/>
      <c r="I54" s="670"/>
      <c r="J54" s="670"/>
      <c r="K54" s="670"/>
      <c r="L54" s="670"/>
      <c r="M54" s="670"/>
      <c r="N54" s="670"/>
      <c r="O54" s="670"/>
      <c r="P54" s="670"/>
      <c r="Q54" s="670"/>
      <c r="R54" s="575"/>
      <c r="S54" s="562"/>
      <c r="T54" s="670"/>
      <c r="U54" s="670"/>
      <c r="V54" s="670"/>
      <c r="W54" s="670"/>
      <c r="X54" s="670"/>
      <c r="Y54" s="670"/>
      <c r="Z54" s="670"/>
      <c r="AA54" s="670"/>
      <c r="AB54" s="670"/>
      <c r="AC54" s="670"/>
      <c r="AD54" s="670"/>
      <c r="AE54" s="670"/>
      <c r="AF54" s="670"/>
      <c r="AG54" s="670"/>
      <c r="AH54" s="670"/>
      <c r="AI54" s="670"/>
      <c r="AJ54" s="670"/>
      <c r="AK54" s="670"/>
      <c r="AL54" s="670"/>
      <c r="AM54" s="670"/>
      <c r="AN54" s="670"/>
      <c r="AO54" s="670"/>
      <c r="AP54" s="670"/>
      <c r="AQ54" s="670"/>
      <c r="AR54" s="670"/>
      <c r="AS54" s="670"/>
      <c r="AT54" s="670"/>
      <c r="AU54" s="670"/>
      <c r="AV54" s="670"/>
      <c r="AW54" s="670"/>
      <c r="AX54" s="670"/>
      <c r="AY54" s="670"/>
      <c r="AZ54" s="670"/>
      <c r="BA54" s="670"/>
      <c r="BB54" s="670"/>
      <c r="BC54" s="670"/>
      <c r="BD54" s="670"/>
      <c r="BE54" s="670"/>
      <c r="BF54" s="670"/>
      <c r="BG54" s="670"/>
      <c r="BH54" s="670"/>
      <c r="BI54" s="670"/>
      <c r="BJ54" s="670"/>
      <c r="BK54" s="670"/>
      <c r="BL54" s="670"/>
      <c r="BM54" s="670"/>
      <c r="BN54" s="670"/>
      <c r="BO54" s="670"/>
      <c r="BP54" s="670"/>
      <c r="BQ54" s="670"/>
      <c r="BR54" s="670"/>
      <c r="BS54" s="670"/>
      <c r="BT54" s="670"/>
      <c r="BU54" s="670"/>
      <c r="BV54" s="670"/>
      <c r="BW54" s="670"/>
      <c r="BX54" s="670"/>
      <c r="BY54" s="670"/>
      <c r="BZ54" s="670"/>
      <c r="CA54" s="670"/>
      <c r="CB54" s="670"/>
      <c r="CC54" s="670"/>
      <c r="CD54" s="670"/>
      <c r="CE54" s="670"/>
      <c r="CF54" s="670"/>
      <c r="CG54" s="670"/>
      <c r="CH54" s="670"/>
      <c r="CI54" s="670"/>
      <c r="CJ54" s="670"/>
      <c r="CK54" s="670"/>
      <c r="CL54" s="670"/>
      <c r="CM54" s="670"/>
      <c r="CN54" s="670"/>
      <c r="CO54" s="670"/>
      <c r="CP54" s="670"/>
      <c r="CQ54" s="670"/>
      <c r="CR54" s="670"/>
      <c r="CS54" s="670"/>
      <c r="CT54" s="670"/>
      <c r="CU54" s="670"/>
      <c r="CV54" s="670"/>
      <c r="CW54" s="670"/>
      <c r="CX54" s="670"/>
      <c r="CY54" s="670"/>
      <c r="CZ54" s="670"/>
      <c r="DA54" s="670"/>
      <c r="DB54" s="670"/>
      <c r="DC54" s="670"/>
      <c r="DD54" s="670"/>
      <c r="DE54" s="670"/>
      <c r="DF54" s="670"/>
      <c r="DG54" s="670"/>
      <c r="DH54" s="670"/>
      <c r="DI54" s="670"/>
      <c r="DJ54" s="670"/>
      <c r="DK54" s="670"/>
      <c r="DL54" s="670"/>
      <c r="DM54" s="670"/>
      <c r="DN54" s="670"/>
      <c r="DO54" s="670"/>
      <c r="DP54" s="670"/>
      <c r="DQ54" s="670"/>
      <c r="DR54" s="670"/>
      <c r="DS54" s="670"/>
      <c r="DT54" s="670"/>
      <c r="DU54" s="670"/>
      <c r="DV54" s="670"/>
      <c r="DW54" s="670"/>
      <c r="DX54" s="670"/>
      <c r="DY54" s="670"/>
      <c r="DZ54" s="670"/>
      <c r="EA54" s="670"/>
      <c r="EB54" s="670"/>
      <c r="EC54" s="670"/>
      <c r="ED54" s="670"/>
      <c r="EE54" s="670"/>
      <c r="EF54" s="670"/>
      <c r="EG54" s="670"/>
      <c r="EH54" s="670"/>
      <c r="EI54" s="670"/>
      <c r="EJ54" s="670"/>
      <c r="EK54" s="670"/>
      <c r="EL54" s="670"/>
      <c r="EM54" s="670"/>
      <c r="EN54" s="670"/>
      <c r="EO54" s="670"/>
      <c r="EP54" s="670"/>
      <c r="EQ54" s="670"/>
      <c r="ER54" s="670"/>
      <c r="ES54" s="670"/>
      <c r="ET54" s="670"/>
      <c r="EU54" s="670"/>
      <c r="EV54" s="670"/>
      <c r="EW54" s="670"/>
      <c r="EX54" s="670"/>
      <c r="EY54" s="670"/>
      <c r="EZ54" s="670"/>
      <c r="FA54" s="670"/>
      <c r="FB54" s="670"/>
      <c r="FC54" s="670"/>
      <c r="FD54" s="670"/>
      <c r="FE54" s="670"/>
      <c r="FF54" s="670"/>
      <c r="FG54" s="670"/>
      <c r="FH54" s="670"/>
      <c r="FI54" s="670"/>
      <c r="FJ54" s="670"/>
      <c r="FK54" s="670"/>
      <c r="FL54" s="670"/>
      <c r="FM54" s="670"/>
      <c r="FN54" s="670"/>
      <c r="FO54" s="670"/>
      <c r="FP54" s="670"/>
      <c r="FQ54" s="670"/>
      <c r="FR54" s="670"/>
      <c r="FS54" s="670"/>
      <c r="FT54" s="670"/>
      <c r="FU54" s="670"/>
      <c r="FV54" s="670"/>
      <c r="FW54" s="670"/>
      <c r="FX54" s="670"/>
      <c r="FY54" s="670"/>
      <c r="FZ54" s="670"/>
      <c r="GA54" s="670"/>
      <c r="GB54" s="670"/>
      <c r="GC54" s="670"/>
      <c r="GD54" s="670"/>
      <c r="GE54" s="670"/>
      <c r="GF54" s="670"/>
      <c r="GG54" s="670"/>
      <c r="GH54" s="670"/>
      <c r="GI54" s="670"/>
      <c r="GJ54" s="670"/>
      <c r="GK54" s="670"/>
      <c r="GL54" s="670"/>
      <c r="GM54" s="670"/>
      <c r="GN54" s="670"/>
      <c r="GO54" s="670"/>
      <c r="GP54" s="670"/>
      <c r="GQ54" s="670"/>
      <c r="GR54" s="670"/>
      <c r="GS54" s="670"/>
      <c r="GT54" s="670"/>
      <c r="GU54" s="670"/>
      <c r="GV54" s="670"/>
      <c r="GW54" s="670"/>
      <c r="GX54" s="670"/>
      <c r="GY54" s="670"/>
      <c r="GZ54" s="670"/>
      <c r="HA54" s="670"/>
      <c r="HB54" s="670"/>
      <c r="HC54" s="670"/>
      <c r="HD54" s="670"/>
      <c r="HE54" s="670"/>
      <c r="HF54" s="670"/>
      <c r="HG54" s="670"/>
      <c r="HH54" s="670"/>
      <c r="HI54" s="670"/>
      <c r="HJ54" s="670"/>
      <c r="HK54" s="670"/>
      <c r="HL54" s="670"/>
      <c r="HM54" s="670"/>
      <c r="HN54" s="670"/>
      <c r="HO54" s="670"/>
      <c r="HP54" s="670"/>
      <c r="HQ54" s="670"/>
      <c r="HR54" s="670"/>
      <c r="HS54" s="670"/>
      <c r="HT54" s="670"/>
      <c r="HU54" s="670"/>
      <c r="HV54" s="670"/>
      <c r="HW54" s="670"/>
      <c r="HX54" s="670"/>
      <c r="HY54" s="670"/>
      <c r="HZ54" s="670"/>
      <c r="IA54" s="670"/>
      <c r="IB54" s="670"/>
      <c r="IC54" s="670"/>
      <c r="ID54" s="670"/>
      <c r="IE54" s="670"/>
      <c r="IF54" s="670"/>
      <c r="IG54" s="670"/>
      <c r="IH54" s="670"/>
      <c r="II54" s="670"/>
      <c r="IJ54" s="670"/>
      <c r="IK54" s="670"/>
      <c r="IL54" s="670"/>
      <c r="IM54" s="670"/>
      <c r="IN54" s="670"/>
      <c r="IO54" s="670"/>
      <c r="IP54" s="670"/>
      <c r="IQ54" s="670"/>
      <c r="IR54" s="670"/>
      <c r="IS54" s="670"/>
      <c r="IT54" s="670"/>
      <c r="IU54" s="670"/>
      <c r="IV54" s="670"/>
    </row>
    <row r="55" spans="1:19" ht="15">
      <c r="A55" s="687"/>
      <c r="B55" s="680"/>
      <c r="C55" s="680"/>
      <c r="D55" s="680"/>
      <c r="E55" s="680"/>
      <c r="F55" s="681"/>
      <c r="G55" s="681"/>
      <c r="H55" s="681"/>
      <c r="I55" s="681"/>
      <c r="J55" s="681"/>
      <c r="K55" s="681"/>
      <c r="L55" s="682"/>
      <c r="R55" s="575"/>
      <c r="S55" s="562"/>
    </row>
    <row r="56" spans="1:19" s="724" customFormat="1" ht="15.6">
      <c r="A56" s="599" t="s">
        <v>263</v>
      </c>
      <c r="B56" s="599"/>
      <c r="C56" s="599"/>
      <c r="D56" s="599"/>
      <c r="E56" s="599"/>
      <c r="F56" s="600"/>
      <c r="G56" s="600"/>
      <c r="H56" s="600"/>
      <c r="I56" s="600"/>
      <c r="J56" s="600"/>
      <c r="K56" s="600"/>
      <c r="M56" s="600"/>
      <c r="N56" s="602"/>
      <c r="O56" s="600"/>
      <c r="P56" s="600"/>
      <c r="Q56" s="600"/>
      <c r="R56" s="575"/>
      <c r="S56" s="562"/>
    </row>
    <row r="57" spans="1:19" ht="21" customHeight="1">
      <c r="A57" s="575" t="s">
        <v>261</v>
      </c>
      <c r="B57" s="575"/>
      <c r="C57" s="575"/>
      <c r="D57" s="575"/>
      <c r="E57" s="575"/>
      <c r="F57" s="562"/>
      <c r="G57" s="562"/>
      <c r="H57" s="562"/>
      <c r="I57" s="562"/>
      <c r="J57" s="562"/>
      <c r="K57" s="562"/>
      <c r="M57" s="562"/>
      <c r="N57" s="563"/>
      <c r="O57" s="562"/>
      <c r="P57" s="562"/>
      <c r="Q57" s="562"/>
      <c r="R57" s="575"/>
      <c r="S57" s="562"/>
    </row>
    <row r="58" spans="1:19" ht="15">
      <c r="A58" s="575" t="s">
        <v>399</v>
      </c>
      <c r="B58" s="575"/>
      <c r="C58" s="575"/>
      <c r="D58" s="575"/>
      <c r="E58" s="575"/>
      <c r="F58" s="562"/>
      <c r="G58" s="562"/>
      <c r="H58" s="562"/>
      <c r="I58" s="562"/>
      <c r="J58" s="562"/>
      <c r="K58" s="562"/>
      <c r="M58" s="562"/>
      <c r="N58" s="563"/>
      <c r="O58" s="562"/>
      <c r="P58" s="562"/>
      <c r="Q58" s="562"/>
      <c r="R58" s="575"/>
      <c r="S58" s="562"/>
    </row>
    <row r="59" spans="1:19" ht="15">
      <c r="A59" s="575"/>
      <c r="B59" s="575"/>
      <c r="C59" s="575"/>
      <c r="D59" s="575"/>
      <c r="E59" s="575"/>
      <c r="F59" s="562"/>
      <c r="G59" s="562"/>
      <c r="H59" s="562"/>
      <c r="I59" s="562"/>
      <c r="J59" s="562"/>
      <c r="K59" s="562"/>
      <c r="M59" s="562"/>
      <c r="N59" s="563"/>
      <c r="O59" s="562"/>
      <c r="P59" s="562"/>
      <c r="Q59" s="562"/>
      <c r="R59" s="575"/>
      <c r="S59" s="562"/>
    </row>
    <row r="60" spans="1:19" ht="16.2">
      <c r="A60" s="725"/>
      <c r="B60" s="575"/>
      <c r="C60" s="575"/>
      <c r="D60" s="575"/>
      <c r="E60" s="575"/>
      <c r="F60" s="562"/>
      <c r="G60" s="562"/>
      <c r="H60" s="562"/>
      <c r="I60" s="562"/>
      <c r="J60" s="562"/>
      <c r="K60" s="562"/>
      <c r="M60" s="562"/>
      <c r="N60" s="563"/>
      <c r="O60" s="562"/>
      <c r="P60" s="562"/>
      <c r="Q60" s="562"/>
      <c r="R60" s="606"/>
      <c r="S60" s="565"/>
    </row>
    <row r="61" spans="1:19" ht="16.2">
      <c r="A61" s="575" t="s">
        <v>356</v>
      </c>
      <c r="B61" s="575"/>
      <c r="C61" s="575"/>
      <c r="D61" s="575"/>
      <c r="E61" s="575"/>
      <c r="F61" s="562"/>
      <c r="G61" s="562"/>
      <c r="H61" s="562"/>
      <c r="I61" s="562"/>
      <c r="J61" s="562"/>
      <c r="K61" s="562"/>
      <c r="M61" s="562"/>
      <c r="N61" s="563"/>
      <c r="O61" s="562"/>
      <c r="P61" s="562"/>
      <c r="Q61" s="562"/>
      <c r="R61" s="606"/>
      <c r="S61" s="565"/>
    </row>
    <row r="62" spans="1:18" ht="15">
      <c r="A62" s="575" t="s">
        <v>262</v>
      </c>
      <c r="B62" s="575"/>
      <c r="C62" s="575"/>
      <c r="D62" s="575"/>
      <c r="E62" s="575"/>
      <c r="F62" s="562"/>
      <c r="G62" s="562"/>
      <c r="H62" s="562"/>
      <c r="I62" s="562"/>
      <c r="J62" s="562"/>
      <c r="K62" s="562"/>
      <c r="M62" s="562"/>
      <c r="N62" s="563"/>
      <c r="O62" s="562"/>
      <c r="P62" s="562"/>
      <c r="Q62" s="562"/>
      <c r="R62" s="563"/>
    </row>
    <row r="63" spans="1:18" ht="16.2">
      <c r="A63" s="606"/>
      <c r="B63" s="575"/>
      <c r="C63" s="575"/>
      <c r="D63" s="575"/>
      <c r="E63" s="575"/>
      <c r="F63" s="562"/>
      <c r="G63" s="562"/>
      <c r="H63" s="562"/>
      <c r="I63" s="562"/>
      <c r="J63" s="562"/>
      <c r="K63" s="562"/>
      <c r="M63" s="562"/>
      <c r="N63" s="563"/>
      <c r="O63" s="562"/>
      <c r="P63" s="562"/>
      <c r="Q63" s="562"/>
      <c r="R63" s="563"/>
    </row>
    <row r="64" spans="1:18" ht="16.2">
      <c r="A64" s="606" t="s">
        <v>271</v>
      </c>
      <c r="B64" s="575"/>
      <c r="C64" s="575"/>
      <c r="D64" s="575"/>
      <c r="E64" s="575"/>
      <c r="F64" s="562"/>
      <c r="G64" s="562"/>
      <c r="H64" s="562"/>
      <c r="I64" s="562"/>
      <c r="J64" s="562"/>
      <c r="K64" s="562"/>
      <c r="M64" s="562"/>
      <c r="N64" s="563"/>
      <c r="O64" s="562"/>
      <c r="P64" s="562"/>
      <c r="Q64" s="562"/>
      <c r="R64" s="563"/>
    </row>
    <row r="65" spans="1:18" ht="15">
      <c r="A65" s="725"/>
      <c r="B65" s="575"/>
      <c r="C65" s="575"/>
      <c r="D65" s="562"/>
      <c r="E65" s="562"/>
      <c r="F65" s="562"/>
      <c r="I65" s="562"/>
      <c r="J65" s="562"/>
      <c r="P65" s="562"/>
      <c r="Q65" s="562"/>
      <c r="R65" s="563"/>
    </row>
    <row r="66" spans="1:16" ht="16.2">
      <c r="A66" s="606" t="s">
        <v>251</v>
      </c>
      <c r="B66" s="694">
        <v>27572</v>
      </c>
      <c r="C66" s="660" t="s">
        <v>81</v>
      </c>
      <c r="E66" s="607" t="s">
        <v>4</v>
      </c>
      <c r="G66" s="904">
        <v>19443</v>
      </c>
      <c r="H66" s="904"/>
      <c r="I66" s="609" t="s">
        <v>81</v>
      </c>
      <c r="K66" s="565" t="s">
        <v>6</v>
      </c>
      <c r="L66" s="562"/>
      <c r="M66" s="562"/>
      <c r="N66" s="562">
        <v>27270</v>
      </c>
      <c r="O66" s="609" t="s">
        <v>81</v>
      </c>
      <c r="P66" s="562"/>
    </row>
    <row r="67" spans="1:16" ht="16.2">
      <c r="A67" s="606" t="s">
        <v>85</v>
      </c>
      <c r="B67" s="694">
        <v>23362</v>
      </c>
      <c r="C67" s="660" t="s">
        <v>81</v>
      </c>
      <c r="E67" s="607" t="s">
        <v>7</v>
      </c>
      <c r="G67" s="904">
        <v>27049.806489190727</v>
      </c>
      <c r="H67" s="904"/>
      <c r="I67" s="609" t="s">
        <v>81</v>
      </c>
      <c r="K67" s="565" t="s">
        <v>8</v>
      </c>
      <c r="N67" s="610">
        <v>34920</v>
      </c>
      <c r="O67" s="609" t="s">
        <v>81</v>
      </c>
      <c r="P67" s="562"/>
    </row>
    <row r="68" spans="1:16" ht="16.2">
      <c r="A68" s="606" t="s">
        <v>86</v>
      </c>
      <c r="B68" s="694">
        <v>31100</v>
      </c>
      <c r="C68" s="660" t="s">
        <v>81</v>
      </c>
      <c r="E68" s="607" t="s">
        <v>9</v>
      </c>
      <c r="G68" s="904">
        <v>54200</v>
      </c>
      <c r="H68" s="904"/>
      <c r="I68" s="609" t="s">
        <v>81</v>
      </c>
      <c r="K68" s="565" t="s">
        <v>10</v>
      </c>
      <c r="N68" s="610">
        <v>39640</v>
      </c>
      <c r="O68" s="609" t="s">
        <v>81</v>
      </c>
      <c r="P68" s="562"/>
    </row>
    <row r="69" spans="1:16" ht="16.2">
      <c r="A69" s="606" t="s">
        <v>11</v>
      </c>
      <c r="B69" s="694">
        <v>33467</v>
      </c>
      <c r="C69" s="660" t="s">
        <v>81</v>
      </c>
      <c r="E69" s="607" t="s">
        <v>12</v>
      </c>
      <c r="G69" s="904">
        <v>24558</v>
      </c>
      <c r="H69" s="904"/>
      <c r="I69" s="609" t="s">
        <v>81</v>
      </c>
      <c r="K69" s="565" t="s">
        <v>13</v>
      </c>
      <c r="N69" s="610">
        <v>40280</v>
      </c>
      <c r="O69" s="609" t="s">
        <v>81</v>
      </c>
      <c r="P69" s="562"/>
    </row>
    <row r="70" spans="1:16" ht="16.2">
      <c r="A70" s="606" t="s">
        <v>14</v>
      </c>
      <c r="B70" s="694">
        <v>12199</v>
      </c>
      <c r="C70" s="660" t="s">
        <v>81</v>
      </c>
      <c r="E70" s="607" t="s">
        <v>15</v>
      </c>
      <c r="G70" s="904">
        <v>24406</v>
      </c>
      <c r="H70" s="904"/>
      <c r="I70" s="609" t="s">
        <v>81</v>
      </c>
      <c r="K70" s="565" t="s">
        <v>16</v>
      </c>
      <c r="N70" s="610">
        <v>34840</v>
      </c>
      <c r="O70" s="609" t="s">
        <v>81</v>
      </c>
      <c r="P70" s="562"/>
    </row>
    <row r="71" spans="1:16" ht="16.2">
      <c r="A71" s="606" t="s">
        <v>17</v>
      </c>
      <c r="B71" s="694">
        <v>22426</v>
      </c>
      <c r="C71" s="660" t="s">
        <v>81</v>
      </c>
      <c r="E71" s="607" t="s">
        <v>18</v>
      </c>
      <c r="G71" s="904">
        <v>24915</v>
      </c>
      <c r="H71" s="904"/>
      <c r="I71" s="609" t="s">
        <v>81</v>
      </c>
      <c r="K71" s="565" t="s">
        <v>19</v>
      </c>
      <c r="N71" s="610">
        <v>17655</v>
      </c>
      <c r="O71" s="609" t="s">
        <v>81</v>
      </c>
      <c r="P71" s="562"/>
    </row>
    <row r="72" spans="1:16" ht="16.2">
      <c r="A72" s="606" t="s">
        <v>20</v>
      </c>
      <c r="B72" s="694">
        <v>25596</v>
      </c>
      <c r="C72" s="660" t="s">
        <v>81</v>
      </c>
      <c r="E72" s="607" t="s">
        <v>21</v>
      </c>
      <c r="G72" s="904">
        <v>10320</v>
      </c>
      <c r="H72" s="904"/>
      <c r="I72" s="609" t="s">
        <v>81</v>
      </c>
      <c r="K72" s="565" t="s">
        <v>92</v>
      </c>
      <c r="N72" s="610">
        <v>52940</v>
      </c>
      <c r="O72" s="609" t="s">
        <v>81</v>
      </c>
      <c r="P72" s="562"/>
    </row>
    <row r="73" spans="1:16" ht="16.2">
      <c r="A73" s="606" t="s">
        <v>22</v>
      </c>
      <c r="B73" s="694">
        <v>26742</v>
      </c>
      <c r="C73" s="660" t="s">
        <v>81</v>
      </c>
      <c r="E73" s="607" t="s">
        <v>91</v>
      </c>
      <c r="G73" s="904">
        <v>31748.223129721006</v>
      </c>
      <c r="H73" s="904"/>
      <c r="I73" s="609" t="s">
        <v>81</v>
      </c>
      <c r="K73" s="565" t="s">
        <v>23</v>
      </c>
      <c r="N73" s="610">
        <v>27750</v>
      </c>
      <c r="O73" s="609" t="s">
        <v>81</v>
      </c>
      <c r="P73" s="562"/>
    </row>
    <row r="74" spans="1:16" ht="16.2">
      <c r="A74" s="606" t="s">
        <v>24</v>
      </c>
      <c r="B74" s="694">
        <v>30255</v>
      </c>
      <c r="C74" s="660" t="s">
        <v>81</v>
      </c>
      <c r="E74" s="607" t="s">
        <v>25</v>
      </c>
      <c r="G74" s="904">
        <v>37925</v>
      </c>
      <c r="H74" s="904"/>
      <c r="I74" s="609" t="s">
        <v>81</v>
      </c>
      <c r="K74" s="565" t="s">
        <v>93</v>
      </c>
      <c r="N74" s="610">
        <v>55308</v>
      </c>
      <c r="O74" s="609" t="s">
        <v>81</v>
      </c>
      <c r="P74" s="562"/>
    </row>
    <row r="75" spans="1:18" ht="15">
      <c r="A75" s="725"/>
      <c r="B75" s="575"/>
      <c r="C75" s="575"/>
      <c r="D75" s="562"/>
      <c r="E75" s="562"/>
      <c r="F75" s="562"/>
      <c r="I75" s="562"/>
      <c r="J75" s="562"/>
      <c r="K75" s="562"/>
      <c r="N75" s="610"/>
      <c r="P75" s="562"/>
      <c r="Q75" s="562"/>
      <c r="R75" s="563"/>
    </row>
    <row r="76" ht="13.8">
      <c r="K76" s="663"/>
    </row>
  </sheetData>
  <mergeCells count="9">
    <mergeCell ref="G74:H74"/>
    <mergeCell ref="G66:H66"/>
    <mergeCell ref="G67:H67"/>
    <mergeCell ref="G68:H68"/>
    <mergeCell ref="G69:H69"/>
    <mergeCell ref="G70:H70"/>
    <mergeCell ref="G71:H71"/>
    <mergeCell ref="G72:H72"/>
    <mergeCell ref="G73:H73"/>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6" r:id="rId1"/>
  <headerFooter alignWithMargins="0">
    <oddHeader>&amp;C&amp;"Helvetica,Fett"&amp;12 2010</oddHeader>
    <oddFooter>&amp;L22&amp;C Eidg. Steuerverwaltung  -  Administration fédérale des contributions  -  Amministrazione federale delle contribuzioni</oddFooter>
  </headerFooter>
</worksheet>
</file>

<file path=xl/worksheets/sheet14.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4" width="10.28125" style="19" customWidth="1"/>
    <col min="15" max="16" width="10.7109375" style="19" customWidth="1"/>
    <col min="17" max="21" width="12.7109375" style="19" customWidth="1"/>
    <col min="22" max="16384" width="10.28125" style="19" customWidth="1"/>
  </cols>
  <sheetData>
    <row r="1" spans="1:14" ht="20.25" customHeight="1">
      <c r="A1" s="38" t="s">
        <v>397</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9</v>
      </c>
      <c r="B10" s="868" t="str">
        <f>'Page 9'!$B$10:$N$10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0</v>
      </c>
      <c r="C16" s="25">
        <v>1.058</v>
      </c>
      <c r="D16" s="25">
        <v>4.347000000000001</v>
      </c>
      <c r="E16" s="25">
        <v>6.463000000000001</v>
      </c>
      <c r="F16" s="25">
        <v>7.405999999999999</v>
      </c>
      <c r="G16" s="25">
        <v>10.752499999999998</v>
      </c>
      <c r="H16" s="25">
        <v>13.627500000000001</v>
      </c>
      <c r="I16" s="25">
        <v>15.193800000000001</v>
      </c>
      <c r="J16" s="25">
        <v>17.746799999999993</v>
      </c>
      <c r="K16" s="25">
        <v>20.7184</v>
      </c>
      <c r="L16" s="25">
        <v>23.5796</v>
      </c>
      <c r="M16" s="25">
        <v>26.141800000000003</v>
      </c>
      <c r="N16" s="25">
        <v>26.820300000000003</v>
      </c>
    </row>
    <row r="17" spans="1:14" ht="18.9" customHeight="1">
      <c r="A17" s="24" t="str">
        <f>'Page 9'!$A$17</f>
        <v>Berne</v>
      </c>
      <c r="B17" s="25">
        <v>0</v>
      </c>
      <c r="C17" s="25">
        <v>2.6144999999999996</v>
      </c>
      <c r="D17" s="25">
        <v>7.858</v>
      </c>
      <c r="E17" s="25">
        <v>10.2325</v>
      </c>
      <c r="F17" s="25">
        <v>14.493499999999997</v>
      </c>
      <c r="G17" s="25">
        <v>15.444000000000003</v>
      </c>
      <c r="H17" s="25">
        <v>15.115000000000004</v>
      </c>
      <c r="I17" s="25">
        <v>18.0835</v>
      </c>
      <c r="J17" s="25">
        <v>21.955199999999998</v>
      </c>
      <c r="K17" s="25">
        <v>24.28235</v>
      </c>
      <c r="L17" s="25">
        <v>25.38180000000001</v>
      </c>
      <c r="M17" s="25">
        <v>26.758800000000004</v>
      </c>
      <c r="N17" s="25">
        <v>27.81398</v>
      </c>
    </row>
    <row r="18" spans="1:14" ht="18.9" customHeight="1">
      <c r="A18" s="24" t="str">
        <f>'Page 9'!$A$18</f>
        <v>Lucerne</v>
      </c>
      <c r="B18" s="25">
        <v>0</v>
      </c>
      <c r="C18" s="25">
        <v>0</v>
      </c>
      <c r="D18" s="25">
        <v>4.2700000000000005</v>
      </c>
      <c r="E18" s="25">
        <v>10.728000000000002</v>
      </c>
      <c r="F18" s="25">
        <v>11.181999999999997</v>
      </c>
      <c r="G18" s="25">
        <v>12.678999999999995</v>
      </c>
      <c r="H18" s="25">
        <v>13.7025</v>
      </c>
      <c r="I18" s="25">
        <v>14.605400000000001</v>
      </c>
      <c r="J18" s="25">
        <v>16.574600000000007</v>
      </c>
      <c r="K18" s="25">
        <v>17.965500000000002</v>
      </c>
      <c r="L18" s="25">
        <v>17.945199999999996</v>
      </c>
      <c r="M18" s="25">
        <v>18.006100000000007</v>
      </c>
      <c r="N18" s="25">
        <v>18.2091</v>
      </c>
    </row>
    <row r="19" spans="1:14" ht="18.9" customHeight="1">
      <c r="A19" s="24" t="str">
        <f>'Page 9'!$A$19</f>
        <v>Altdorf</v>
      </c>
      <c r="B19" s="25">
        <v>0</v>
      </c>
      <c r="C19" s="25">
        <v>0</v>
      </c>
      <c r="D19" s="25">
        <v>8.87891</v>
      </c>
      <c r="E19" s="25">
        <v>13.243119999999994</v>
      </c>
      <c r="F19" s="25">
        <v>11.136260000000005</v>
      </c>
      <c r="G19" s="25">
        <v>11.662975000000003</v>
      </c>
      <c r="H19" s="25">
        <v>12.415425000000004</v>
      </c>
      <c r="I19" s="25">
        <v>12.580963999999998</v>
      </c>
      <c r="J19" s="25">
        <v>13.092630000000002</v>
      </c>
      <c r="K19" s="25">
        <v>13.318365000000002</v>
      </c>
      <c r="L19" s="25">
        <v>13.303315999999999</v>
      </c>
      <c r="M19" s="25">
        <v>13.348462999999997</v>
      </c>
      <c r="N19" s="25">
        <v>13.498953</v>
      </c>
    </row>
    <row r="20" spans="1:14" ht="18.9" customHeight="1">
      <c r="A20" s="24" t="str">
        <f>'Page 9'!$A$20</f>
        <v>Schwyz</v>
      </c>
      <c r="B20" s="25">
        <v>1.3669999999999998</v>
      </c>
      <c r="C20" s="25">
        <v>3.105</v>
      </c>
      <c r="D20" s="25">
        <v>5.0355</v>
      </c>
      <c r="E20" s="25">
        <v>6.003500000000001</v>
      </c>
      <c r="F20" s="25">
        <v>7.1690000000000005</v>
      </c>
      <c r="G20" s="25">
        <v>6.120499999999997</v>
      </c>
      <c r="H20" s="25">
        <v>8.506250000000003</v>
      </c>
      <c r="I20" s="25">
        <v>10.1478</v>
      </c>
      <c r="J20" s="25">
        <v>11.867299999999997</v>
      </c>
      <c r="K20" s="25">
        <v>11.932250000000002</v>
      </c>
      <c r="L20" s="25">
        <v>11.9323</v>
      </c>
      <c r="M20" s="25">
        <v>11.972449999999997</v>
      </c>
      <c r="N20" s="25">
        <v>11.251109999999999</v>
      </c>
    </row>
    <row r="21" spans="1:14" ht="18.9" customHeight="1">
      <c r="A21" s="24" t="str">
        <f>'Page 9'!$A$21</f>
        <v>Sarnen</v>
      </c>
      <c r="B21" s="25">
        <v>0</v>
      </c>
      <c r="C21" s="25">
        <v>1.0875</v>
      </c>
      <c r="D21" s="25">
        <v>10.056000000000001</v>
      </c>
      <c r="E21" s="25">
        <v>9.785499999999999</v>
      </c>
      <c r="F21" s="25">
        <v>9.512999999999998</v>
      </c>
      <c r="G21" s="25">
        <v>10.327999999999998</v>
      </c>
      <c r="H21" s="25">
        <v>12.027250000000004</v>
      </c>
      <c r="I21" s="25">
        <v>11.6875</v>
      </c>
      <c r="J21" s="25">
        <v>12.067799999999995</v>
      </c>
      <c r="K21" s="25">
        <v>12.122300000000003</v>
      </c>
      <c r="L21" s="25">
        <v>12.108699999999994</v>
      </c>
      <c r="M21" s="25">
        <v>12.16305000000001</v>
      </c>
      <c r="N21" s="25">
        <v>12.19023</v>
      </c>
    </row>
    <row r="22" spans="1:14" ht="18.9" customHeight="1">
      <c r="A22" s="24" t="str">
        <f>'Page 9'!$A$22</f>
        <v>Stans</v>
      </c>
      <c r="B22" s="25">
        <v>0</v>
      </c>
      <c r="C22" s="25">
        <v>1.0414999999999996</v>
      </c>
      <c r="D22" s="25">
        <v>5.8745</v>
      </c>
      <c r="E22" s="25">
        <v>9.5015</v>
      </c>
      <c r="F22" s="25">
        <v>10.831</v>
      </c>
      <c r="G22" s="25">
        <v>11.794750000000006</v>
      </c>
      <c r="H22" s="25">
        <v>12.206499999999993</v>
      </c>
      <c r="I22" s="25">
        <v>13.413999999999998</v>
      </c>
      <c r="J22" s="25">
        <v>13.764900000000008</v>
      </c>
      <c r="K22" s="25">
        <v>14.647149999999995</v>
      </c>
      <c r="L22" s="25">
        <v>13.927050000000001</v>
      </c>
      <c r="M22" s="25">
        <v>12.920700000000004</v>
      </c>
      <c r="N22" s="25">
        <v>13.137909999999998</v>
      </c>
    </row>
    <row r="23" spans="1:14" ht="18.9" customHeight="1">
      <c r="A23" s="24" t="str">
        <f>'Page 9'!$A$23</f>
        <v>Glarus</v>
      </c>
      <c r="B23" s="25">
        <v>0</v>
      </c>
      <c r="C23" s="25">
        <v>3.1000000000000005</v>
      </c>
      <c r="D23" s="25">
        <v>8.9</v>
      </c>
      <c r="E23" s="25">
        <v>10.6</v>
      </c>
      <c r="F23" s="25">
        <v>9.35</v>
      </c>
      <c r="G23" s="25">
        <v>11.88125</v>
      </c>
      <c r="H23" s="25">
        <v>14.21875</v>
      </c>
      <c r="I23" s="25">
        <v>15.9825</v>
      </c>
      <c r="J23" s="25">
        <v>15.867500000000001</v>
      </c>
      <c r="K23" s="25">
        <v>17.30065</v>
      </c>
      <c r="L23" s="25">
        <v>18.89999999999999</v>
      </c>
      <c r="M23" s="25">
        <v>19.826850000000007</v>
      </c>
      <c r="N23" s="25">
        <v>20.94825000000001</v>
      </c>
    </row>
    <row r="24" spans="1:14" ht="18.9" customHeight="1">
      <c r="A24" s="24" t="str">
        <f>'Page 9'!$A$24</f>
        <v>Zug</v>
      </c>
      <c r="B24" s="25">
        <v>0</v>
      </c>
      <c r="C24" s="25">
        <v>0</v>
      </c>
      <c r="D24" s="25">
        <v>1.4944999999999997</v>
      </c>
      <c r="E24" s="25">
        <v>3.449</v>
      </c>
      <c r="F24" s="25">
        <v>4.218</v>
      </c>
      <c r="G24" s="25">
        <v>4.154999999999999</v>
      </c>
      <c r="H24" s="25">
        <v>4.306750000000001</v>
      </c>
      <c r="I24" s="25">
        <v>6.6555</v>
      </c>
      <c r="J24" s="25">
        <v>9.3256</v>
      </c>
      <c r="K24" s="25">
        <v>15.768600000000003</v>
      </c>
      <c r="L24" s="25">
        <v>11.937699999999998</v>
      </c>
      <c r="M24" s="25">
        <v>10.502099999999999</v>
      </c>
      <c r="N24" s="25">
        <v>10.620479999999999</v>
      </c>
    </row>
    <row r="25" spans="1:14" ht="18.9" customHeight="1">
      <c r="A25" s="24" t="str">
        <f>'Page 9'!$A$25</f>
        <v>Fribourg</v>
      </c>
      <c r="B25" s="25">
        <v>2.027</v>
      </c>
      <c r="C25" s="25">
        <v>3.095500000000001</v>
      </c>
      <c r="D25" s="25">
        <v>7.26</v>
      </c>
      <c r="E25" s="25">
        <v>10.139999999999995</v>
      </c>
      <c r="F25" s="25">
        <v>12.026000000000003</v>
      </c>
      <c r="G25" s="25">
        <v>13.59975</v>
      </c>
      <c r="H25" s="25">
        <v>16.684500000000003</v>
      </c>
      <c r="I25" s="25">
        <v>19.269999999999996</v>
      </c>
      <c r="J25" s="25">
        <v>21.925100000000004</v>
      </c>
      <c r="K25" s="25">
        <v>23.506199999999996</v>
      </c>
      <c r="L25" s="25">
        <v>26.623150000000003</v>
      </c>
      <c r="M25" s="25">
        <v>25.9532</v>
      </c>
      <c r="N25" s="25">
        <v>22.31781</v>
      </c>
    </row>
    <row r="26" spans="1:14" ht="18.9" customHeight="1">
      <c r="A26" s="24" t="str">
        <f>'Page 9'!$A$26</f>
        <v>Solothurn</v>
      </c>
      <c r="B26" s="25">
        <v>0</v>
      </c>
      <c r="C26" s="25">
        <v>3.1510000000000002</v>
      </c>
      <c r="D26" s="25">
        <v>12.040999999999999</v>
      </c>
      <c r="E26" s="25">
        <v>14.063</v>
      </c>
      <c r="F26" s="25">
        <v>12.30499999999999</v>
      </c>
      <c r="G26" s="25">
        <v>15.022750000000004</v>
      </c>
      <c r="H26" s="25">
        <v>19.316250000000004</v>
      </c>
      <c r="I26" s="25">
        <v>20.528200000000002</v>
      </c>
      <c r="J26" s="25">
        <v>21.6801</v>
      </c>
      <c r="K26" s="25">
        <v>23.938849999999995</v>
      </c>
      <c r="L26" s="25">
        <v>24.39030000000001</v>
      </c>
      <c r="M26" s="25">
        <v>24.477350000000005</v>
      </c>
      <c r="N26" s="25">
        <v>23.360709999999997</v>
      </c>
    </row>
    <row r="27" spans="1:14" ht="18.9" customHeight="1">
      <c r="A27" s="24" t="str">
        <f>'Page 9'!$A$27</f>
        <v>Basel</v>
      </c>
      <c r="B27" s="25">
        <v>0</v>
      </c>
      <c r="C27" s="25">
        <v>0</v>
      </c>
      <c r="D27" s="25">
        <v>0</v>
      </c>
      <c r="E27" s="25">
        <v>0</v>
      </c>
      <c r="F27" s="25">
        <v>12.956500000000002</v>
      </c>
      <c r="G27" s="25">
        <v>22.14325</v>
      </c>
      <c r="H27" s="25">
        <v>22.028</v>
      </c>
      <c r="I27" s="25">
        <v>22.0972</v>
      </c>
      <c r="J27" s="25">
        <v>22.101000000000003</v>
      </c>
      <c r="K27" s="25">
        <v>22.2005</v>
      </c>
      <c r="L27" s="25">
        <v>22.202350000000006</v>
      </c>
      <c r="M27" s="25">
        <v>22.27509999999999</v>
      </c>
      <c r="N27" s="25">
        <v>25.17683</v>
      </c>
    </row>
    <row r="28" spans="1:14" ht="18.9" customHeight="1">
      <c r="A28" s="24" t="str">
        <f>'Page 9'!$A$28</f>
        <v>Liestal</v>
      </c>
      <c r="B28" s="25">
        <v>0</v>
      </c>
      <c r="C28" s="25">
        <v>2.868</v>
      </c>
      <c r="D28" s="25">
        <v>1.2100000000000004</v>
      </c>
      <c r="E28" s="25">
        <v>6.544999999999999</v>
      </c>
      <c r="F28" s="25">
        <v>11.031499999999998</v>
      </c>
      <c r="G28" s="25">
        <v>14.576249999999998</v>
      </c>
      <c r="H28" s="25">
        <v>18.232000000000003</v>
      </c>
      <c r="I28" s="25">
        <v>21.385700000000003</v>
      </c>
      <c r="J28" s="25">
        <v>23.701</v>
      </c>
      <c r="K28" s="25">
        <v>25.82105</v>
      </c>
      <c r="L28" s="25">
        <v>26.583149999999993</v>
      </c>
      <c r="M28" s="25">
        <v>27.078199999999995</v>
      </c>
      <c r="N28" s="25">
        <v>27.923070000000006</v>
      </c>
    </row>
    <row r="29" spans="1:14" ht="18.9" customHeight="1">
      <c r="A29" s="24" t="str">
        <f>'Page 9'!$A$29</f>
        <v>Schaffhausen</v>
      </c>
      <c r="B29" s="25">
        <v>0</v>
      </c>
      <c r="C29" s="25">
        <v>2.4575</v>
      </c>
      <c r="D29" s="25">
        <v>8.4725</v>
      </c>
      <c r="E29" s="25">
        <v>11.046999999999999</v>
      </c>
      <c r="F29" s="25">
        <v>11.349500000000006</v>
      </c>
      <c r="G29" s="25">
        <v>12.839999999999996</v>
      </c>
      <c r="H29" s="25">
        <v>15.110249999999997</v>
      </c>
      <c r="I29" s="25">
        <v>18.098800000000008</v>
      </c>
      <c r="J29" s="25">
        <v>21.006199999999996</v>
      </c>
      <c r="K29" s="25">
        <v>21.712049999999998</v>
      </c>
      <c r="L29" s="25">
        <v>23.398949999999996</v>
      </c>
      <c r="M29" s="25">
        <v>22.127350000000007</v>
      </c>
      <c r="N29" s="25">
        <v>19.803079999999994</v>
      </c>
    </row>
    <row r="30" spans="1:14" ht="18.9" customHeight="1">
      <c r="A30" s="24" t="str">
        <f>'Page 9'!$A$30</f>
        <v>Herisau</v>
      </c>
      <c r="B30" s="25">
        <v>0</v>
      </c>
      <c r="C30" s="25">
        <v>2.333</v>
      </c>
      <c r="D30" s="25">
        <v>9.546000000000001</v>
      </c>
      <c r="E30" s="25">
        <v>11.490999999999998</v>
      </c>
      <c r="F30" s="25">
        <v>10.108000000000002</v>
      </c>
      <c r="G30" s="25">
        <v>12.16375</v>
      </c>
      <c r="H30" s="25">
        <v>15.652249999999999</v>
      </c>
      <c r="I30" s="25">
        <v>17.5089</v>
      </c>
      <c r="J30" s="25">
        <v>18.6838</v>
      </c>
      <c r="K30" s="25">
        <v>19.611800000000006</v>
      </c>
      <c r="L30" s="25">
        <v>19.659699999999997</v>
      </c>
      <c r="M30" s="25">
        <v>19.005300000000002</v>
      </c>
      <c r="N30" s="25">
        <v>17.724719999999998</v>
      </c>
    </row>
    <row r="31" spans="1:14" ht="18.9" customHeight="1">
      <c r="A31" s="24" t="str">
        <f>'Page 9'!$A$31</f>
        <v>Appenzell</v>
      </c>
      <c r="B31" s="25">
        <v>2.4809999999999994</v>
      </c>
      <c r="C31" s="25">
        <v>4.138</v>
      </c>
      <c r="D31" s="25">
        <v>6.524499999999998</v>
      </c>
      <c r="E31" s="25">
        <v>8.61</v>
      </c>
      <c r="F31" s="25">
        <v>8.798500000000004</v>
      </c>
      <c r="G31" s="25">
        <v>10.15375</v>
      </c>
      <c r="H31" s="25">
        <v>11.527499999999996</v>
      </c>
      <c r="I31" s="25">
        <v>13.878100000000007</v>
      </c>
      <c r="J31" s="25">
        <v>14.57559999999999</v>
      </c>
      <c r="K31" s="25">
        <v>15.1778</v>
      </c>
      <c r="L31" s="25">
        <v>14.836450000000005</v>
      </c>
      <c r="M31" s="25">
        <v>14.325400000000002</v>
      </c>
      <c r="N31" s="25">
        <v>13.777919999999998</v>
      </c>
    </row>
    <row r="32" spans="1:14" ht="18.9" customHeight="1">
      <c r="A32" s="24" t="str">
        <f>'Page 9'!$A$32</f>
        <v>St. Gall</v>
      </c>
      <c r="B32" s="25">
        <v>0</v>
      </c>
      <c r="C32" s="25">
        <v>0</v>
      </c>
      <c r="D32" s="25">
        <v>7.48</v>
      </c>
      <c r="E32" s="25">
        <v>8.91</v>
      </c>
      <c r="F32" s="25">
        <v>14.19</v>
      </c>
      <c r="G32" s="25">
        <v>14.568999999999996</v>
      </c>
      <c r="H32" s="25">
        <v>18.650999999999996</v>
      </c>
      <c r="I32" s="25">
        <v>20.130000000000003</v>
      </c>
      <c r="J32" s="25">
        <v>22.466500000000007</v>
      </c>
      <c r="K32" s="25">
        <v>22.95585</v>
      </c>
      <c r="L32" s="25">
        <v>23.0582</v>
      </c>
      <c r="M32" s="25">
        <v>23.13284999999999</v>
      </c>
      <c r="N32" s="25">
        <v>21.288220000000003</v>
      </c>
    </row>
    <row r="33" spans="1:14" ht="18.9" customHeight="1">
      <c r="A33" s="24" t="str">
        <f>'Page 9'!$A$33</f>
        <v>Chur</v>
      </c>
      <c r="B33" s="25">
        <v>0</v>
      </c>
      <c r="C33" s="25">
        <v>0</v>
      </c>
      <c r="D33" s="25">
        <v>0.89</v>
      </c>
      <c r="E33" s="25">
        <v>8.780000000000001</v>
      </c>
      <c r="F33" s="25">
        <v>11.459999999999999</v>
      </c>
      <c r="G33" s="25">
        <v>12.08</v>
      </c>
      <c r="H33" s="25">
        <v>13.905000000000001</v>
      </c>
      <c r="I33" s="25">
        <v>16.968</v>
      </c>
      <c r="J33" s="25">
        <v>18.898</v>
      </c>
      <c r="K33" s="25">
        <v>19.743</v>
      </c>
      <c r="L33" s="25">
        <v>20.080000000000002</v>
      </c>
      <c r="M33" s="25">
        <v>20.227</v>
      </c>
      <c r="N33" s="25">
        <v>20.5674</v>
      </c>
    </row>
    <row r="34" spans="1:14" ht="18.9" customHeight="1">
      <c r="A34" s="24" t="str">
        <f>'Page 9'!$A$34</f>
        <v>Aarau</v>
      </c>
      <c r="B34" s="25">
        <v>0</v>
      </c>
      <c r="C34" s="25">
        <v>0.555</v>
      </c>
      <c r="D34" s="25">
        <v>6.039000000000001</v>
      </c>
      <c r="E34" s="25">
        <v>8.456999999999997</v>
      </c>
      <c r="F34" s="25">
        <v>9.369000000000002</v>
      </c>
      <c r="G34" s="25">
        <v>12.6315</v>
      </c>
      <c r="H34" s="25">
        <v>15.095999999999998</v>
      </c>
      <c r="I34" s="25">
        <v>17.0908</v>
      </c>
      <c r="J34" s="25">
        <v>18.6026</v>
      </c>
      <c r="K34" s="25">
        <v>19.774050000000006</v>
      </c>
      <c r="L34" s="25">
        <v>20.38289999999999</v>
      </c>
      <c r="M34" s="25">
        <v>21.168300000000016</v>
      </c>
      <c r="N34" s="25">
        <v>21.942590000000003</v>
      </c>
    </row>
    <row r="35" spans="1:14" ht="18.9" customHeight="1">
      <c r="A35" s="24" t="str">
        <f>'Page 9'!$A$35</f>
        <v>Frauenfeld</v>
      </c>
      <c r="B35" s="25">
        <v>0</v>
      </c>
      <c r="C35" s="25">
        <v>0</v>
      </c>
      <c r="D35" s="25">
        <v>3.5714999999999995</v>
      </c>
      <c r="E35" s="25">
        <v>8.793000000000001</v>
      </c>
      <c r="F35" s="25">
        <v>13.303500000000001</v>
      </c>
      <c r="G35" s="25">
        <v>13.893999999999995</v>
      </c>
      <c r="H35" s="25">
        <v>15.149749999999997</v>
      </c>
      <c r="I35" s="25">
        <v>16.823300000000003</v>
      </c>
      <c r="J35" s="25">
        <v>17.158900000000003</v>
      </c>
      <c r="K35" s="25">
        <v>18.515</v>
      </c>
      <c r="L35" s="25">
        <v>19.090299999999996</v>
      </c>
      <c r="M35" s="25">
        <v>19.801800000000004</v>
      </c>
      <c r="N35" s="25">
        <v>20.02072</v>
      </c>
    </row>
    <row r="36" spans="1:14" ht="18.9" customHeight="1">
      <c r="A36" s="24" t="str">
        <f>'Page 9'!$A$36</f>
        <v>Bellinzona</v>
      </c>
      <c r="B36" s="25">
        <v>0</v>
      </c>
      <c r="C36" s="25">
        <v>0</v>
      </c>
      <c r="D36" s="25">
        <v>0.7975</v>
      </c>
      <c r="E36" s="25">
        <v>5.905999999999999</v>
      </c>
      <c r="F36" s="25">
        <v>4.565</v>
      </c>
      <c r="G36" s="25">
        <v>8.416500000000001</v>
      </c>
      <c r="H36" s="25">
        <v>15.273</v>
      </c>
      <c r="I36" s="25">
        <v>20.2733</v>
      </c>
      <c r="J36" s="25">
        <v>21.8872</v>
      </c>
      <c r="K36" s="25">
        <v>24.258100000000006</v>
      </c>
      <c r="L36" s="25">
        <v>25.581549999999986</v>
      </c>
      <c r="M36" s="25">
        <v>26.0007</v>
      </c>
      <c r="N36" s="25">
        <v>26.15602</v>
      </c>
    </row>
    <row r="37" spans="1:14" ht="18.9" customHeight="1">
      <c r="A37" s="24" t="str">
        <f>'Page 9'!$A$37</f>
        <v>Lausanne</v>
      </c>
      <c r="B37" s="25">
        <v>0</v>
      </c>
      <c r="C37" s="25">
        <v>0</v>
      </c>
      <c r="D37" s="25">
        <v>0</v>
      </c>
      <c r="E37" s="25">
        <v>9.682</v>
      </c>
      <c r="F37" s="25">
        <v>20.364499999999996</v>
      </c>
      <c r="G37" s="25">
        <v>25.665750000000003</v>
      </c>
      <c r="H37" s="25">
        <v>17.685249999999993</v>
      </c>
      <c r="I37" s="25">
        <v>19.062500000000007</v>
      </c>
      <c r="J37" s="25">
        <v>22.7224</v>
      </c>
      <c r="K37" s="25">
        <v>25.73545</v>
      </c>
      <c r="L37" s="25">
        <v>27.737100000000005</v>
      </c>
      <c r="M37" s="25">
        <v>29.583399999999994</v>
      </c>
      <c r="N37" s="25">
        <v>29.49535</v>
      </c>
    </row>
    <row r="38" spans="1:14" ht="18.9" customHeight="1">
      <c r="A38" s="24" t="str">
        <f>'Page 9'!$A$38</f>
        <v>Sion</v>
      </c>
      <c r="B38" s="25">
        <v>0</v>
      </c>
      <c r="C38" s="25">
        <v>0</v>
      </c>
      <c r="D38" s="25">
        <v>5.1395</v>
      </c>
      <c r="E38" s="25">
        <v>11.3115</v>
      </c>
      <c r="F38" s="25">
        <v>8.838500000000002</v>
      </c>
      <c r="G38" s="25">
        <v>11.491499999999998</v>
      </c>
      <c r="H38" s="25">
        <v>13.435750000000002</v>
      </c>
      <c r="I38" s="25">
        <v>16.506999999999998</v>
      </c>
      <c r="J38" s="25">
        <v>25.054399999999987</v>
      </c>
      <c r="K38" s="25">
        <v>23.1148</v>
      </c>
      <c r="L38" s="25">
        <v>24.10175</v>
      </c>
      <c r="M38" s="25">
        <v>23.238350000000004</v>
      </c>
      <c r="N38" s="25">
        <v>22.721009999999996</v>
      </c>
    </row>
    <row r="39" spans="1:14" ht="18.9" customHeight="1">
      <c r="A39" s="24" t="str">
        <f>'Page 9'!$A$39</f>
        <v>Neuchâtel</v>
      </c>
      <c r="B39" s="25">
        <v>1.5379999999999998</v>
      </c>
      <c r="C39" s="25">
        <v>3.4225</v>
      </c>
      <c r="D39" s="25">
        <v>6.6175000000000015</v>
      </c>
      <c r="E39" s="25">
        <v>13.135499999999997</v>
      </c>
      <c r="F39" s="25">
        <v>12.261</v>
      </c>
      <c r="G39" s="25">
        <v>21.868249999999996</v>
      </c>
      <c r="H39" s="25">
        <v>23.828750000000003</v>
      </c>
      <c r="I39" s="25">
        <v>24.308699999999998</v>
      </c>
      <c r="J39" s="25">
        <v>26.180799999999994</v>
      </c>
      <c r="K39" s="25">
        <v>27.9783</v>
      </c>
      <c r="L39" s="25">
        <v>29.20195</v>
      </c>
      <c r="M39" s="25">
        <v>24.694100000000006</v>
      </c>
      <c r="N39" s="25">
        <v>24.92793</v>
      </c>
    </row>
    <row r="40" spans="1:14" ht="18.9" customHeight="1">
      <c r="A40" s="24" t="str">
        <f>'Page 9'!$A$40</f>
        <v>Geneva</v>
      </c>
      <c r="B40" s="25">
        <v>0</v>
      </c>
      <c r="C40" s="25">
        <v>0</v>
      </c>
      <c r="D40" s="25">
        <v>0</v>
      </c>
      <c r="E40" s="25">
        <v>0</v>
      </c>
      <c r="F40" s="25">
        <v>8.521</v>
      </c>
      <c r="G40" s="25">
        <v>14.612999999999998</v>
      </c>
      <c r="H40" s="25">
        <v>17.7815</v>
      </c>
      <c r="I40" s="25">
        <v>22.407199999999996</v>
      </c>
      <c r="J40" s="25">
        <v>23.190800000000003</v>
      </c>
      <c r="K40" s="25">
        <v>24.042749999999998</v>
      </c>
      <c r="L40" s="25">
        <v>25.205600000000004</v>
      </c>
      <c r="M40" s="25">
        <v>26.58295</v>
      </c>
      <c r="N40" s="25">
        <v>28.24055</v>
      </c>
    </row>
    <row r="41" spans="1:14" ht="18.9" customHeight="1">
      <c r="A41" s="24" t="str">
        <f>'Page 9'!$A$41</f>
        <v>Delémont</v>
      </c>
      <c r="B41" s="25">
        <v>0</v>
      </c>
      <c r="C41" s="25">
        <v>0.8130000000000001</v>
      </c>
      <c r="D41" s="25">
        <v>7.059</v>
      </c>
      <c r="E41" s="25">
        <v>12.3925</v>
      </c>
      <c r="F41" s="25">
        <v>14.689</v>
      </c>
      <c r="G41" s="25">
        <v>17.658750000000005</v>
      </c>
      <c r="H41" s="25">
        <v>19.895</v>
      </c>
      <c r="I41" s="25">
        <v>22.152500000000003</v>
      </c>
      <c r="J41" s="25">
        <v>22.935999999999993</v>
      </c>
      <c r="K41" s="25">
        <v>26.22770000000001</v>
      </c>
      <c r="L41" s="25">
        <v>27.732399999999984</v>
      </c>
      <c r="M41" s="25">
        <v>27.91655</v>
      </c>
      <c r="N41" s="25">
        <v>28.511230000000005</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0.67</v>
      </c>
      <c r="G43" s="25">
        <v>0.8250000000000001</v>
      </c>
      <c r="H43" s="25">
        <v>1.905</v>
      </c>
      <c r="I43" s="25">
        <v>3.698</v>
      </c>
      <c r="J43" s="25">
        <v>7.797999999999999</v>
      </c>
      <c r="K43" s="25">
        <v>11.505</v>
      </c>
      <c r="L43" s="25">
        <v>11.491999999999999</v>
      </c>
      <c r="M43" s="25">
        <v>11.530999999999999</v>
      </c>
      <c r="N43" s="25">
        <v>11.661000000000001</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5" r:id="rId1"/>
  <headerFooter alignWithMargins="0">
    <oddHeader>&amp;C&amp;"Helvetica,Fett"&amp;12 2010</oddHeader>
    <oddFooter>&amp;C&amp;"Helvetica,Standard" Eidg. Steuerverwaltung  -  Administration fédérale des contributions  -  Amministrazione federale delle contribuzioni&amp;R23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Z121"/>
  <sheetViews>
    <sheetView zoomScale="75" zoomScaleNormal="75" workbookViewId="0" topLeftCell="A1"/>
  </sheetViews>
  <sheetFormatPr defaultColWidth="12.7109375" defaultRowHeight="12.75"/>
  <cols>
    <col min="1" max="1" width="30.57421875" style="40" customWidth="1"/>
    <col min="2" max="6" width="11.57421875" style="40" bestFit="1" customWidth="1"/>
    <col min="7" max="12" width="13.57421875" style="40" bestFit="1" customWidth="1"/>
    <col min="13" max="24" width="12.7109375" style="40" customWidth="1"/>
    <col min="25" max="25" width="14.57421875" style="40" bestFit="1" customWidth="1"/>
    <col min="26" max="26" width="28.28125" style="40" bestFit="1" customWidth="1"/>
    <col min="27" max="16384" width="12.7109375" style="40" customWidth="1"/>
  </cols>
  <sheetData>
    <row r="1" spans="1:14" s="52" customFormat="1" ht="18.9" customHeight="1">
      <c r="A1" s="38" t="str">
        <f>'Page 23'!A1</f>
        <v>Double-income married couple</v>
      </c>
      <c r="B1" s="38"/>
      <c r="C1" s="38"/>
      <c r="D1" s="38"/>
      <c r="E1" s="38"/>
      <c r="F1" s="38"/>
      <c r="G1" s="38"/>
      <c r="H1" s="38"/>
      <c r="I1" s="38"/>
      <c r="J1" s="38"/>
      <c r="K1" s="38"/>
      <c r="L1" s="38"/>
      <c r="N1" s="38" t="str">
        <f>A1</f>
        <v>Double-income married couple</v>
      </c>
    </row>
    <row r="2" spans="1:12" s="52" customFormat="1" ht="18.9" customHeight="1">
      <c r="A2" s="38"/>
      <c r="B2" s="38"/>
      <c r="C2" s="38"/>
      <c r="D2" s="38"/>
      <c r="E2" s="38"/>
      <c r="F2" s="38"/>
      <c r="G2" s="38"/>
      <c r="H2" s="38"/>
      <c r="I2" s="38"/>
      <c r="J2" s="38"/>
      <c r="K2" s="38"/>
      <c r="L2" s="38"/>
    </row>
    <row r="3" spans="1:14" s="52" customFormat="1" ht="18.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9" customHeight="1">
      <c r="A4" s="39"/>
      <c r="B4" s="39"/>
      <c r="C4" s="39"/>
      <c r="D4" s="39"/>
      <c r="E4" s="39"/>
      <c r="F4" s="39"/>
      <c r="G4" s="39"/>
      <c r="H4" s="39"/>
      <c r="I4" s="39"/>
      <c r="J4" s="39"/>
      <c r="K4" s="39"/>
      <c r="L4" s="39"/>
      <c r="Z4" s="42"/>
    </row>
    <row r="5" spans="1:26" ht="18.9" customHeight="1" thickBot="1">
      <c r="A5" s="42">
        <v>10</v>
      </c>
      <c r="B5" s="39"/>
      <c r="C5" s="39"/>
      <c r="D5" s="39"/>
      <c r="E5" s="39"/>
      <c r="F5" s="39"/>
      <c r="G5" s="39"/>
      <c r="H5" s="39"/>
      <c r="I5" s="39"/>
      <c r="J5" s="39"/>
      <c r="K5" s="39"/>
      <c r="L5" s="39"/>
      <c r="Z5" s="57">
        <f>A5</f>
        <v>10</v>
      </c>
    </row>
    <row r="6" spans="1:26" ht="18.9" customHeight="1" thickBot="1">
      <c r="A6" s="41" t="str">
        <f>'Pages 10-11'!A6</f>
        <v>Cantonal capitals</v>
      </c>
      <c r="B6" s="868" t="s">
        <v>100</v>
      </c>
      <c r="C6" s="869"/>
      <c r="D6" s="869"/>
      <c r="E6" s="869"/>
      <c r="F6" s="869"/>
      <c r="G6" s="869"/>
      <c r="H6" s="869"/>
      <c r="I6" s="869"/>
      <c r="J6" s="869"/>
      <c r="K6" s="869"/>
      <c r="L6" s="869"/>
      <c r="M6" s="870"/>
      <c r="N6" s="868" t="s">
        <v>100</v>
      </c>
      <c r="O6" s="869"/>
      <c r="P6" s="869"/>
      <c r="Q6" s="869"/>
      <c r="R6" s="869"/>
      <c r="S6" s="869"/>
      <c r="T6" s="869"/>
      <c r="U6" s="869"/>
      <c r="V6" s="869"/>
      <c r="W6" s="869"/>
      <c r="X6" s="869"/>
      <c r="Y6" s="870"/>
      <c r="Z6" s="57" t="str">
        <f>A6</f>
        <v>Cantonal capitals</v>
      </c>
    </row>
    <row r="7" spans="1:26" ht="18.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443">
        <v>80000</v>
      </c>
      <c r="O7" s="443">
        <v>90000</v>
      </c>
      <c r="P7" s="443">
        <v>100000</v>
      </c>
      <c r="Q7" s="443">
        <v>125000</v>
      </c>
      <c r="R7" s="443">
        <v>150000</v>
      </c>
      <c r="S7" s="443">
        <v>175000</v>
      </c>
      <c r="T7" s="443">
        <v>200000</v>
      </c>
      <c r="U7" s="443">
        <v>250000</v>
      </c>
      <c r="V7" s="443">
        <v>300000</v>
      </c>
      <c r="W7" s="443">
        <v>400000</v>
      </c>
      <c r="X7" s="443">
        <v>500000</v>
      </c>
      <c r="Y7" s="443">
        <v>1000000</v>
      </c>
      <c r="Z7" s="57" t="str">
        <f>A7</f>
        <v>Confederation</v>
      </c>
    </row>
    <row r="8" spans="1:26" ht="18.9" customHeight="1">
      <c r="A8" s="41"/>
      <c r="B8" s="53"/>
      <c r="C8" s="53"/>
      <c r="D8" s="53"/>
      <c r="E8" s="53"/>
      <c r="F8" s="53"/>
      <c r="G8" s="53"/>
      <c r="H8" s="53"/>
      <c r="I8" s="53"/>
      <c r="J8" s="53"/>
      <c r="K8" s="53"/>
      <c r="L8" s="53"/>
      <c r="N8" s="444"/>
      <c r="O8" s="444"/>
      <c r="P8" s="444"/>
      <c r="Q8" s="444"/>
      <c r="R8" s="444"/>
      <c r="S8" s="444"/>
      <c r="T8" s="444"/>
      <c r="U8" s="444"/>
      <c r="V8" s="444"/>
      <c r="W8" s="444"/>
      <c r="X8" s="444"/>
      <c r="Y8" s="444"/>
      <c r="Z8" s="445"/>
    </row>
    <row r="9" spans="1:26" ht="18.9" customHeight="1">
      <c r="A9" s="41"/>
      <c r="B9" s="880" t="str">
        <f>'Pages 10-11'!$B$9:$M$9</f>
        <v xml:space="preserve">Tax burden in Swiss francs </v>
      </c>
      <c r="C9" s="881"/>
      <c r="D9" s="881"/>
      <c r="E9" s="881"/>
      <c r="F9" s="881"/>
      <c r="G9" s="881"/>
      <c r="H9" s="881"/>
      <c r="I9" s="881"/>
      <c r="J9" s="881"/>
      <c r="K9" s="881"/>
      <c r="L9" s="881"/>
      <c r="M9" s="882"/>
      <c r="N9" s="880" t="str">
        <f>B9</f>
        <v xml:space="preserve">Tax burden in Swiss francs </v>
      </c>
      <c r="O9" s="881"/>
      <c r="P9" s="881"/>
      <c r="Q9" s="881"/>
      <c r="R9" s="881"/>
      <c r="S9" s="881"/>
      <c r="T9" s="881"/>
      <c r="U9" s="881"/>
      <c r="V9" s="881"/>
      <c r="W9" s="881"/>
      <c r="X9" s="881"/>
      <c r="Y9" s="882"/>
      <c r="Z9" s="445"/>
    </row>
    <row r="10" spans="1:26" ht="18.9" customHeight="1">
      <c r="A10" s="24" t="str">
        <f>'Page 9'!$A$16</f>
        <v>Zurich</v>
      </c>
      <c r="B10" s="14">
        <v>48</v>
      </c>
      <c r="C10" s="14">
        <v>48</v>
      </c>
      <c r="D10" s="14">
        <v>48</v>
      </c>
      <c r="E10" s="14">
        <v>48</v>
      </c>
      <c r="F10" s="14">
        <v>48</v>
      </c>
      <c r="G10" s="14">
        <v>153.8</v>
      </c>
      <c r="H10" s="14">
        <v>374.6</v>
      </c>
      <c r="I10" s="14">
        <v>588.5000000000001</v>
      </c>
      <c r="J10" s="14">
        <v>912.8000000000001</v>
      </c>
      <c r="K10" s="14">
        <v>1234.8000000000002</v>
      </c>
      <c r="L10" s="14">
        <v>1975.4</v>
      </c>
      <c r="M10" s="14">
        <v>2906.9</v>
      </c>
      <c r="N10" s="14">
        <v>4125.9</v>
      </c>
      <c r="O10" s="14">
        <v>5418.5</v>
      </c>
      <c r="P10" s="14">
        <v>6851.4</v>
      </c>
      <c r="Q10" s="14">
        <v>10455.5</v>
      </c>
      <c r="R10" s="14">
        <v>14448.300000000001</v>
      </c>
      <c r="S10" s="14">
        <v>18809.1</v>
      </c>
      <c r="T10" s="14">
        <v>23321.699999999997</v>
      </c>
      <c r="U10" s="14">
        <v>33310.6</v>
      </c>
      <c r="V10" s="14">
        <v>44040.1</v>
      </c>
      <c r="W10" s="14">
        <v>67619.7</v>
      </c>
      <c r="X10" s="14">
        <v>93761.5</v>
      </c>
      <c r="Y10" s="14">
        <v>227863</v>
      </c>
      <c r="Z10" s="446" t="str">
        <f>A10</f>
        <v>Zurich</v>
      </c>
    </row>
    <row r="11" spans="1:26" ht="18.9" customHeight="1">
      <c r="A11" s="24" t="str">
        <f>'Page 9'!$A$17</f>
        <v>Berne</v>
      </c>
      <c r="B11" s="14">
        <v>0</v>
      </c>
      <c r="C11" s="14">
        <v>0</v>
      </c>
      <c r="D11" s="14">
        <v>0</v>
      </c>
      <c r="E11" s="14">
        <v>0</v>
      </c>
      <c r="F11" s="14">
        <v>7.45</v>
      </c>
      <c r="G11" s="14">
        <v>261.45</v>
      </c>
      <c r="H11" s="14">
        <v>583.6500000000001</v>
      </c>
      <c r="I11" s="14">
        <v>1047.25</v>
      </c>
      <c r="J11" s="14">
        <v>1524.4</v>
      </c>
      <c r="K11" s="14">
        <v>2070.5</v>
      </c>
      <c r="L11" s="14">
        <v>3519.85</v>
      </c>
      <c r="M11" s="14">
        <v>5117.950000000001</v>
      </c>
      <c r="N11" s="14">
        <v>6608.650000000001</v>
      </c>
      <c r="O11" s="14">
        <v>8081.100000000001</v>
      </c>
      <c r="P11" s="14">
        <v>9631.650000000001</v>
      </c>
      <c r="Q11" s="14">
        <v>13828.150000000001</v>
      </c>
      <c r="R11" s="14">
        <v>18673.4</v>
      </c>
      <c r="S11" s="14">
        <v>23974.35</v>
      </c>
      <c r="T11" s="14">
        <v>29651</v>
      </c>
      <c r="U11" s="14">
        <v>41672.25000000001</v>
      </c>
      <c r="V11" s="14">
        <v>53933.35</v>
      </c>
      <c r="W11" s="14">
        <v>79315.15000000001</v>
      </c>
      <c r="X11" s="14">
        <v>106073.95000000001</v>
      </c>
      <c r="Y11" s="14">
        <v>245143.85</v>
      </c>
      <c r="Z11" s="446" t="str">
        <f aca="true" t="shared" si="0" ref="Z11:Z35">A11</f>
        <v>Berne</v>
      </c>
    </row>
    <row r="12" spans="1:26" ht="18.9" customHeight="1">
      <c r="A12" s="24" t="str">
        <f>'Page 9'!$A$18</f>
        <v>Lucerne</v>
      </c>
      <c r="B12" s="14">
        <v>50</v>
      </c>
      <c r="C12" s="14">
        <v>50</v>
      </c>
      <c r="D12" s="14">
        <v>50</v>
      </c>
      <c r="E12" s="14">
        <v>50</v>
      </c>
      <c r="F12" s="14">
        <v>50</v>
      </c>
      <c r="G12" s="14">
        <v>50</v>
      </c>
      <c r="H12" s="14">
        <v>111.30000000000001</v>
      </c>
      <c r="I12" s="14">
        <v>477</v>
      </c>
      <c r="J12" s="14">
        <v>982.8000000000001</v>
      </c>
      <c r="K12" s="14">
        <v>1549.8000000000002</v>
      </c>
      <c r="L12" s="14">
        <v>2668</v>
      </c>
      <c r="M12" s="14">
        <v>3896.5</v>
      </c>
      <c r="N12" s="14">
        <v>5203.799999999999</v>
      </c>
      <c r="O12" s="14">
        <v>6542.5</v>
      </c>
      <c r="P12" s="14">
        <v>7944.299999999999</v>
      </c>
      <c r="Q12" s="14">
        <v>11449.5</v>
      </c>
      <c r="R12" s="14">
        <v>15247</v>
      </c>
      <c r="S12" s="14">
        <v>19216</v>
      </c>
      <c r="T12" s="14">
        <v>23534.300000000003</v>
      </c>
      <c r="U12" s="14">
        <v>32527.2</v>
      </c>
      <c r="V12" s="14">
        <v>41499.8</v>
      </c>
      <c r="W12" s="14">
        <v>59445</v>
      </c>
      <c r="X12" s="14">
        <v>77451.1</v>
      </c>
      <c r="Y12" s="14">
        <v>168496.6</v>
      </c>
      <c r="Z12" s="446" t="str">
        <f t="shared" si="0"/>
        <v>Lucerne</v>
      </c>
    </row>
    <row r="13" spans="1:26" ht="18.9" customHeight="1">
      <c r="A13" s="24" t="str">
        <f>'Page 9'!$A$19</f>
        <v>Altdorf</v>
      </c>
      <c r="B13" s="14">
        <v>100</v>
      </c>
      <c r="C13" s="14">
        <v>100</v>
      </c>
      <c r="D13" s="14">
        <v>100</v>
      </c>
      <c r="E13" s="14">
        <v>100</v>
      </c>
      <c r="F13" s="14">
        <v>100</v>
      </c>
      <c r="G13" s="14">
        <v>100</v>
      </c>
      <c r="H13" s="14">
        <v>310.68600000000004</v>
      </c>
      <c r="I13" s="14">
        <v>987.891</v>
      </c>
      <c r="J13" s="14">
        <v>1650.0469999999998</v>
      </c>
      <c r="K13" s="14">
        <v>2312.2029999999995</v>
      </c>
      <c r="L13" s="14">
        <v>3425.829</v>
      </c>
      <c r="M13" s="14">
        <v>4464.21</v>
      </c>
      <c r="N13" s="14">
        <v>5758.424000000001</v>
      </c>
      <c r="O13" s="14">
        <v>7007.490999999999</v>
      </c>
      <c r="P13" s="14">
        <v>8241.509000000002</v>
      </c>
      <c r="Q13" s="14">
        <v>11281.407000000001</v>
      </c>
      <c r="R13" s="14">
        <v>14531.991</v>
      </c>
      <c r="S13" s="14">
        <v>17797.623999999996</v>
      </c>
      <c r="T13" s="14">
        <v>21078.306</v>
      </c>
      <c r="U13" s="14">
        <v>27745.013000000003</v>
      </c>
      <c r="V13" s="14">
        <v>34396.671</v>
      </c>
      <c r="W13" s="14">
        <v>47699.987</v>
      </c>
      <c r="X13" s="14">
        <v>61048.45</v>
      </c>
      <c r="Y13" s="14">
        <v>128543.215</v>
      </c>
      <c r="Z13" s="446" t="str">
        <f t="shared" si="0"/>
        <v>Altdorf</v>
      </c>
    </row>
    <row r="14" spans="1:26" ht="18.9" customHeight="1">
      <c r="A14" s="24" t="str">
        <f>'Page 9'!$A$20</f>
        <v>Schwyz</v>
      </c>
      <c r="B14" s="14">
        <v>2.55</v>
      </c>
      <c r="C14" s="14">
        <v>18</v>
      </c>
      <c r="D14" s="14">
        <v>45.75</v>
      </c>
      <c r="E14" s="14">
        <v>86.35</v>
      </c>
      <c r="F14" s="14">
        <v>208.70000000000002</v>
      </c>
      <c r="G14" s="14">
        <v>396.85</v>
      </c>
      <c r="H14" s="14">
        <v>627.8</v>
      </c>
      <c r="I14" s="14">
        <v>900.4</v>
      </c>
      <c r="J14" s="14">
        <v>1191.95</v>
      </c>
      <c r="K14" s="14">
        <v>1500.75</v>
      </c>
      <c r="L14" s="14">
        <v>2217.65</v>
      </c>
      <c r="M14" s="14">
        <v>2916.9500000000003</v>
      </c>
      <c r="N14" s="14">
        <v>3441.7499999999995</v>
      </c>
      <c r="O14" s="14">
        <v>4273.45</v>
      </c>
      <c r="P14" s="14">
        <v>5143</v>
      </c>
      <c r="Q14" s="14">
        <v>7497.1</v>
      </c>
      <c r="R14" s="14">
        <v>10216.9</v>
      </c>
      <c r="S14" s="14">
        <v>13180.85</v>
      </c>
      <c r="T14" s="14">
        <v>16150.549999999997</v>
      </c>
      <c r="U14" s="14">
        <v>22116.649999999998</v>
      </c>
      <c r="V14" s="14">
        <v>28082.8</v>
      </c>
      <c r="W14" s="14">
        <v>40015.1</v>
      </c>
      <c r="X14" s="14">
        <v>51987.549999999996</v>
      </c>
      <c r="Y14" s="14">
        <v>108243.09999999999</v>
      </c>
      <c r="Z14" s="446" t="str">
        <f t="shared" si="0"/>
        <v>Schwyz</v>
      </c>
    </row>
    <row r="15" spans="1:26" ht="18.9" customHeight="1">
      <c r="A15" s="24" t="str">
        <f>'Page 9'!$A$21</f>
        <v>Sarnen</v>
      </c>
      <c r="B15" s="14">
        <v>0</v>
      </c>
      <c r="C15" s="14">
        <v>0</v>
      </c>
      <c r="D15" s="14">
        <v>0</v>
      </c>
      <c r="E15" s="14">
        <v>0</v>
      </c>
      <c r="F15" s="14">
        <v>0</v>
      </c>
      <c r="G15" s="14">
        <v>108.74999999999999</v>
      </c>
      <c r="H15" s="14">
        <v>625.1000000000001</v>
      </c>
      <c r="I15" s="14">
        <v>1114.3500000000001</v>
      </c>
      <c r="J15" s="14">
        <v>1603.6499999999999</v>
      </c>
      <c r="K15" s="14">
        <v>2092.9</v>
      </c>
      <c r="L15" s="14">
        <v>3044.2</v>
      </c>
      <c r="M15" s="14">
        <v>3995.45</v>
      </c>
      <c r="N15" s="14">
        <v>5109.799999999999</v>
      </c>
      <c r="O15" s="14">
        <v>6224.249999999999</v>
      </c>
      <c r="P15" s="14">
        <v>7515.25</v>
      </c>
      <c r="Q15" s="14">
        <v>10437.15</v>
      </c>
      <c r="R15" s="14">
        <v>13359</v>
      </c>
      <c r="S15" s="14">
        <v>16362.4</v>
      </c>
      <c r="T15" s="14">
        <v>19392.899999999998</v>
      </c>
      <c r="U15" s="14">
        <v>25454.100000000002</v>
      </c>
      <c r="V15" s="14">
        <v>31515.2</v>
      </c>
      <c r="W15" s="14">
        <v>43623.899999999994</v>
      </c>
      <c r="X15" s="14">
        <v>55786.950000000004</v>
      </c>
      <c r="Y15" s="14">
        <v>116738.1</v>
      </c>
      <c r="Z15" s="446" t="str">
        <f t="shared" si="0"/>
        <v>Sarnen</v>
      </c>
    </row>
    <row r="16" spans="1:26" ht="18.9" customHeight="1">
      <c r="A16" s="24" t="str">
        <f>'Page 9'!$A$22</f>
        <v>Stans</v>
      </c>
      <c r="B16" s="14">
        <v>50</v>
      </c>
      <c r="C16" s="14">
        <v>50</v>
      </c>
      <c r="D16" s="14">
        <v>50</v>
      </c>
      <c r="E16" s="14">
        <v>50</v>
      </c>
      <c r="F16" s="14">
        <v>50</v>
      </c>
      <c r="G16" s="14">
        <v>154.14999999999998</v>
      </c>
      <c r="H16" s="14">
        <v>398.4</v>
      </c>
      <c r="I16" s="14">
        <v>741.6</v>
      </c>
      <c r="J16" s="14">
        <v>1178.8500000000001</v>
      </c>
      <c r="K16" s="14">
        <v>1691.75</v>
      </c>
      <c r="L16" s="14">
        <v>2774.85</v>
      </c>
      <c r="M16" s="14">
        <v>3932.6</v>
      </c>
      <c r="N16" s="14">
        <v>5133.800000000001</v>
      </c>
      <c r="O16" s="14">
        <v>6338.5</v>
      </c>
      <c r="P16" s="14">
        <v>7575.099999999999</v>
      </c>
      <c r="Q16" s="14">
        <v>10909.800000000001</v>
      </c>
      <c r="R16" s="14">
        <v>14282.099999999999</v>
      </c>
      <c r="S16" s="14">
        <v>17663.649999999998</v>
      </c>
      <c r="T16" s="14">
        <v>21164.550000000003</v>
      </c>
      <c r="U16" s="14">
        <v>28322.7</v>
      </c>
      <c r="V16" s="14">
        <v>35811.7</v>
      </c>
      <c r="W16" s="14">
        <v>49738.75</v>
      </c>
      <c r="X16" s="14">
        <v>62659.450000000004</v>
      </c>
      <c r="Y16" s="14">
        <v>128349</v>
      </c>
      <c r="Z16" s="446" t="str">
        <f t="shared" si="0"/>
        <v>Stans</v>
      </c>
    </row>
    <row r="17" spans="1:26" ht="18.9" customHeight="1">
      <c r="A17" s="24" t="str">
        <f>'Page 9'!$A$23</f>
        <v>Glarus</v>
      </c>
      <c r="B17" s="14">
        <v>0</v>
      </c>
      <c r="C17" s="14">
        <v>0</v>
      </c>
      <c r="D17" s="14">
        <v>0</v>
      </c>
      <c r="E17" s="14">
        <v>0</v>
      </c>
      <c r="F17" s="14">
        <v>0</v>
      </c>
      <c r="G17" s="14">
        <v>310.00000000000006</v>
      </c>
      <c r="H17" s="14">
        <v>750</v>
      </c>
      <c r="I17" s="14">
        <v>1200</v>
      </c>
      <c r="J17" s="14">
        <v>1655</v>
      </c>
      <c r="K17" s="14">
        <v>2260</v>
      </c>
      <c r="L17" s="14">
        <v>3195</v>
      </c>
      <c r="M17" s="14">
        <v>4222.5</v>
      </c>
      <c r="N17" s="14">
        <v>5571.25</v>
      </c>
      <c r="O17" s="14">
        <v>6968.75</v>
      </c>
      <c r="P17" s="14">
        <v>8415</v>
      </c>
      <c r="Q17" s="14">
        <v>12431.25</v>
      </c>
      <c r="R17" s="14">
        <v>16406.25</v>
      </c>
      <c r="S17" s="14">
        <v>20343.75</v>
      </c>
      <c r="T17" s="14">
        <v>24340</v>
      </c>
      <c r="U17" s="14">
        <v>32940</v>
      </c>
      <c r="V17" s="14">
        <v>41640.65</v>
      </c>
      <c r="W17" s="14">
        <v>60540.649999999994</v>
      </c>
      <c r="X17" s="14">
        <v>80367.5</v>
      </c>
      <c r="Y17" s="14">
        <v>185108.75000000003</v>
      </c>
      <c r="Z17" s="446" t="str">
        <f t="shared" si="0"/>
        <v>Glarus</v>
      </c>
    </row>
    <row r="18" spans="1:26" ht="18.9" customHeight="1">
      <c r="A18" s="24" t="str">
        <f>'Page 9'!$A$24</f>
        <v>Zug</v>
      </c>
      <c r="B18" s="14">
        <v>0</v>
      </c>
      <c r="C18" s="14">
        <v>0</v>
      </c>
      <c r="D18" s="14">
        <v>0</v>
      </c>
      <c r="E18" s="14">
        <v>0</v>
      </c>
      <c r="F18" s="14">
        <v>0</v>
      </c>
      <c r="G18" s="14">
        <v>0</v>
      </c>
      <c r="H18" s="14">
        <v>48.85</v>
      </c>
      <c r="I18" s="14">
        <v>149.45</v>
      </c>
      <c r="J18" s="14">
        <v>298.95000000000005</v>
      </c>
      <c r="K18" s="14">
        <v>494.34999999999997</v>
      </c>
      <c r="L18" s="14">
        <v>916.15</v>
      </c>
      <c r="M18" s="14">
        <v>1331.2500000000002</v>
      </c>
      <c r="N18" s="14">
        <v>1747.1499999999999</v>
      </c>
      <c r="O18" s="14">
        <v>2202.9500000000003</v>
      </c>
      <c r="P18" s="14">
        <v>2608.5</v>
      </c>
      <c r="Q18" s="14">
        <v>4169.9</v>
      </c>
      <c r="R18" s="14">
        <v>5936.25</v>
      </c>
      <c r="S18" s="14">
        <v>7976.45</v>
      </c>
      <c r="T18" s="14">
        <v>10599.05</v>
      </c>
      <c r="U18" s="14">
        <v>18860</v>
      </c>
      <c r="V18" s="14">
        <v>26367.65</v>
      </c>
      <c r="W18" s="14">
        <v>38305.35</v>
      </c>
      <c r="X18" s="14">
        <v>48807.45</v>
      </c>
      <c r="Y18" s="14">
        <v>101909.84999999999</v>
      </c>
      <c r="Z18" s="446" t="str">
        <f t="shared" si="0"/>
        <v>Zug</v>
      </c>
    </row>
    <row r="19" spans="1:26" ht="18.9" customHeight="1">
      <c r="A19" s="24" t="str">
        <f>'Page 9'!$A$25</f>
        <v>Fribourg</v>
      </c>
      <c r="B19" s="14">
        <v>0</v>
      </c>
      <c r="C19" s="14">
        <v>0</v>
      </c>
      <c r="D19" s="14">
        <v>0</v>
      </c>
      <c r="E19" s="14">
        <v>101.35</v>
      </c>
      <c r="F19" s="14">
        <v>184.3</v>
      </c>
      <c r="G19" s="14">
        <v>410.90000000000003</v>
      </c>
      <c r="H19" s="14">
        <v>657.1</v>
      </c>
      <c r="I19" s="14">
        <v>1136.9</v>
      </c>
      <c r="J19" s="14">
        <v>1746.6999999999998</v>
      </c>
      <c r="K19" s="14">
        <v>2150.8999999999996</v>
      </c>
      <c r="L19" s="14">
        <v>3353.5</v>
      </c>
      <c r="M19" s="14">
        <v>4574.7</v>
      </c>
      <c r="N19" s="14">
        <v>6073.45</v>
      </c>
      <c r="O19" s="14">
        <v>7710.9</v>
      </c>
      <c r="P19" s="14">
        <v>9410.35</v>
      </c>
      <c r="Q19" s="14">
        <v>14198.599999999999</v>
      </c>
      <c r="R19" s="14">
        <v>19045.35</v>
      </c>
      <c r="S19" s="14">
        <v>24408.399999999998</v>
      </c>
      <c r="T19" s="14">
        <v>30007.9</v>
      </c>
      <c r="U19" s="14">
        <v>41271.95</v>
      </c>
      <c r="V19" s="14">
        <v>53514.1</v>
      </c>
      <c r="W19" s="14">
        <v>80137.25</v>
      </c>
      <c r="X19" s="14">
        <v>106090.45</v>
      </c>
      <c r="Y19" s="14">
        <v>217679.5</v>
      </c>
      <c r="Z19" s="446" t="str">
        <f t="shared" si="0"/>
        <v>Fribourg</v>
      </c>
    </row>
    <row r="20" spans="1:26" ht="18.9" customHeight="1">
      <c r="A20" s="24" t="str">
        <f>'Page 9'!$A$26</f>
        <v>Solothurn</v>
      </c>
      <c r="B20" s="14">
        <v>80</v>
      </c>
      <c r="C20" s="14">
        <v>80</v>
      </c>
      <c r="D20" s="14">
        <v>80</v>
      </c>
      <c r="E20" s="14">
        <v>80</v>
      </c>
      <c r="F20" s="14">
        <v>80</v>
      </c>
      <c r="G20" s="14">
        <v>395.1</v>
      </c>
      <c r="H20" s="14">
        <v>960.3499999999999</v>
      </c>
      <c r="I20" s="14">
        <v>1599.2</v>
      </c>
      <c r="J20" s="14">
        <v>2301.4</v>
      </c>
      <c r="K20" s="14">
        <v>3005.5</v>
      </c>
      <c r="L20" s="14">
        <v>4235.999999999999</v>
      </c>
      <c r="M20" s="14">
        <v>5601.9</v>
      </c>
      <c r="N20" s="14">
        <v>7240.55</v>
      </c>
      <c r="O20" s="14">
        <v>9080.349999999999</v>
      </c>
      <c r="P20" s="14">
        <v>11103.800000000001</v>
      </c>
      <c r="Q20" s="14">
        <v>16154.699999999997</v>
      </c>
      <c r="R20" s="14">
        <v>21367.9</v>
      </c>
      <c r="S20" s="14">
        <v>26713.6</v>
      </c>
      <c r="T20" s="14">
        <v>32207.95</v>
      </c>
      <c r="U20" s="14">
        <v>43950.649999999994</v>
      </c>
      <c r="V20" s="14">
        <v>56146.799999999996</v>
      </c>
      <c r="W20" s="14">
        <v>80537.1</v>
      </c>
      <c r="X20" s="14">
        <v>105014.45000000001</v>
      </c>
      <c r="Y20" s="14">
        <v>221818</v>
      </c>
      <c r="Z20" s="446" t="str">
        <f t="shared" si="0"/>
        <v>Solothurn</v>
      </c>
    </row>
    <row r="21" spans="1:26" ht="18.9" customHeight="1">
      <c r="A21" s="24" t="str">
        <f>'Page 9'!$A$27</f>
        <v>Basel</v>
      </c>
      <c r="B21" s="14">
        <v>0</v>
      </c>
      <c r="C21" s="14">
        <v>0</v>
      </c>
      <c r="D21" s="14">
        <v>0</v>
      </c>
      <c r="E21" s="14">
        <v>0</v>
      </c>
      <c r="F21" s="14">
        <v>0</v>
      </c>
      <c r="G21" s="14">
        <v>0</v>
      </c>
      <c r="H21" s="14">
        <v>0</v>
      </c>
      <c r="I21" s="14">
        <v>0</v>
      </c>
      <c r="J21" s="14">
        <v>0</v>
      </c>
      <c r="K21" s="14">
        <v>0</v>
      </c>
      <c r="L21" s="14">
        <v>1295.65</v>
      </c>
      <c r="M21" s="14">
        <v>3509.95</v>
      </c>
      <c r="N21" s="14">
        <v>5724.3</v>
      </c>
      <c r="O21" s="14">
        <v>7915.6</v>
      </c>
      <c r="P21" s="14">
        <v>10129.9</v>
      </c>
      <c r="Q21" s="14">
        <v>15653.3</v>
      </c>
      <c r="R21" s="14">
        <v>21178.5</v>
      </c>
      <c r="S21" s="14">
        <v>26701.9</v>
      </c>
      <c r="T21" s="14">
        <v>32229</v>
      </c>
      <c r="U21" s="14">
        <v>43329.25</v>
      </c>
      <c r="V21" s="14">
        <v>54429.5</v>
      </c>
      <c r="W21" s="14">
        <v>76631.85</v>
      </c>
      <c r="X21" s="14">
        <v>98906.95</v>
      </c>
      <c r="Y21" s="14">
        <v>224791.1</v>
      </c>
      <c r="Z21" s="446" t="str">
        <f t="shared" si="0"/>
        <v>Basel</v>
      </c>
    </row>
    <row r="22" spans="1:26" ht="18.9" customHeight="1">
      <c r="A22" s="24" t="str">
        <f>'Page 9'!$A$28</f>
        <v>Liestal</v>
      </c>
      <c r="B22" s="14">
        <v>0</v>
      </c>
      <c r="C22" s="14">
        <v>0</v>
      </c>
      <c r="D22" s="14">
        <v>0</v>
      </c>
      <c r="E22" s="14">
        <v>0</v>
      </c>
      <c r="F22" s="14">
        <v>226.2</v>
      </c>
      <c r="G22" s="14">
        <v>286.79999999999995</v>
      </c>
      <c r="H22" s="14">
        <v>347.20000000000005</v>
      </c>
      <c r="I22" s="14">
        <v>407.8</v>
      </c>
      <c r="J22" s="14">
        <v>621.75</v>
      </c>
      <c r="K22" s="14">
        <v>1062.3</v>
      </c>
      <c r="L22" s="14">
        <v>2165.45</v>
      </c>
      <c r="M22" s="14">
        <v>3518</v>
      </c>
      <c r="N22" s="14">
        <v>5080.7</v>
      </c>
      <c r="O22" s="14">
        <v>6824.150000000001</v>
      </c>
      <c r="P22" s="14">
        <v>8727.1</v>
      </c>
      <c r="Q22" s="14">
        <v>13903.3</v>
      </c>
      <c r="R22" s="14">
        <v>19419.95</v>
      </c>
      <c r="S22" s="14">
        <v>25215.100000000002</v>
      </c>
      <c r="T22" s="14">
        <v>31270.45</v>
      </c>
      <c r="U22" s="14">
        <v>43989.09999999999</v>
      </c>
      <c r="V22" s="14">
        <v>57091.5</v>
      </c>
      <c r="W22" s="14">
        <v>83674.65</v>
      </c>
      <c r="X22" s="14">
        <v>110752.84999999999</v>
      </c>
      <c r="Y22" s="14">
        <v>250368.2</v>
      </c>
      <c r="Z22" s="446" t="str">
        <f t="shared" si="0"/>
        <v>Liestal</v>
      </c>
    </row>
    <row r="23" spans="1:26" ht="18.9" customHeight="1">
      <c r="A23" s="24" t="str">
        <f>'Page 9'!$A$29</f>
        <v>Schaffhausen</v>
      </c>
      <c r="B23" s="14">
        <v>60</v>
      </c>
      <c r="C23" s="14">
        <v>60</v>
      </c>
      <c r="D23" s="14">
        <v>60</v>
      </c>
      <c r="E23" s="14">
        <v>60</v>
      </c>
      <c r="F23" s="14">
        <v>72.75</v>
      </c>
      <c r="G23" s="14">
        <v>305.75</v>
      </c>
      <c r="H23" s="14">
        <v>654.2499999999999</v>
      </c>
      <c r="I23" s="14">
        <v>1153</v>
      </c>
      <c r="J23" s="14">
        <v>1707.9999999999998</v>
      </c>
      <c r="K23" s="14">
        <v>2257.7</v>
      </c>
      <c r="L23" s="14">
        <v>3392.6500000000005</v>
      </c>
      <c r="M23" s="14">
        <v>4515.349999999999</v>
      </c>
      <c r="N23" s="14">
        <v>5960.65</v>
      </c>
      <c r="O23" s="14">
        <v>7391.4</v>
      </c>
      <c r="P23" s="14">
        <v>8982.699999999999</v>
      </c>
      <c r="Q23" s="14">
        <v>13314.650000000001</v>
      </c>
      <c r="R23" s="14">
        <v>18032.100000000002</v>
      </c>
      <c r="S23" s="14">
        <v>23182.8</v>
      </c>
      <c r="T23" s="14">
        <v>28535.2</v>
      </c>
      <c r="U23" s="14">
        <v>39400.8</v>
      </c>
      <c r="V23" s="14">
        <v>50247.25</v>
      </c>
      <c r="W23" s="14">
        <v>73646.2</v>
      </c>
      <c r="X23" s="14">
        <v>95773.55</v>
      </c>
      <c r="Y23" s="14">
        <v>194788.94999999998</v>
      </c>
      <c r="Z23" s="446" t="str">
        <f t="shared" si="0"/>
        <v>Schaffhausen</v>
      </c>
    </row>
    <row r="24" spans="1:26" ht="18.9" customHeight="1">
      <c r="A24" s="24" t="str">
        <f>'Page 9'!$A$30</f>
        <v>Herisau</v>
      </c>
      <c r="B24" s="14">
        <v>0</v>
      </c>
      <c r="C24" s="14">
        <v>0</v>
      </c>
      <c r="D24" s="14">
        <v>0</v>
      </c>
      <c r="E24" s="14">
        <v>0</v>
      </c>
      <c r="F24" s="14">
        <v>3.8000000000000003</v>
      </c>
      <c r="G24" s="14">
        <v>233.3</v>
      </c>
      <c r="H24" s="14">
        <v>664.25</v>
      </c>
      <c r="I24" s="14">
        <v>1187.9</v>
      </c>
      <c r="J24" s="14">
        <v>1743.45</v>
      </c>
      <c r="K24" s="14">
        <v>2337</v>
      </c>
      <c r="L24" s="14">
        <v>3347.8</v>
      </c>
      <c r="M24" s="14">
        <v>4292.5</v>
      </c>
      <c r="N24" s="14">
        <v>5780.55</v>
      </c>
      <c r="O24" s="14">
        <v>7277</v>
      </c>
      <c r="P24" s="14">
        <v>8911</v>
      </c>
      <c r="Q24" s="14">
        <v>13179.15</v>
      </c>
      <c r="R24" s="14">
        <v>17665.45</v>
      </c>
      <c r="S24" s="14">
        <v>22283.2</v>
      </c>
      <c r="T24" s="14">
        <v>27007.350000000002</v>
      </c>
      <c r="U24" s="14">
        <v>36789.3</v>
      </c>
      <c r="V24" s="14">
        <v>46619.15000000001</v>
      </c>
      <c r="W24" s="14">
        <v>66278.85</v>
      </c>
      <c r="X24" s="14">
        <v>85284.15000000001</v>
      </c>
      <c r="Y24" s="14">
        <v>173907.75</v>
      </c>
      <c r="Z24" s="446" t="str">
        <f t="shared" si="0"/>
        <v>Herisau</v>
      </c>
    </row>
    <row r="25" spans="1:26" ht="18.9" customHeight="1">
      <c r="A25" s="24" t="str">
        <f>'Page 9'!$A$31</f>
        <v>Appenzell</v>
      </c>
      <c r="B25" s="14">
        <v>38.6</v>
      </c>
      <c r="C25" s="14">
        <v>77.9</v>
      </c>
      <c r="D25" s="14">
        <v>123.45</v>
      </c>
      <c r="E25" s="14">
        <v>201.95</v>
      </c>
      <c r="F25" s="14">
        <v>372.24999999999994</v>
      </c>
      <c r="G25" s="14">
        <v>615.75</v>
      </c>
      <c r="H25" s="14">
        <v>921.9</v>
      </c>
      <c r="I25" s="14">
        <v>1268.1999999999998</v>
      </c>
      <c r="J25" s="14">
        <v>1672.35</v>
      </c>
      <c r="K25" s="14">
        <v>2129.2</v>
      </c>
      <c r="L25" s="14">
        <v>3009.05</v>
      </c>
      <c r="M25" s="14">
        <v>3993.95</v>
      </c>
      <c r="N25" s="14">
        <v>5039.8</v>
      </c>
      <c r="O25" s="14">
        <v>6144.7</v>
      </c>
      <c r="P25" s="14">
        <v>7345.299999999999</v>
      </c>
      <c r="Q25" s="14">
        <v>10733.2</v>
      </c>
      <c r="R25" s="14">
        <v>14284.350000000002</v>
      </c>
      <c r="S25" s="14">
        <v>17849.2</v>
      </c>
      <c r="T25" s="14">
        <v>21572.149999999998</v>
      </c>
      <c r="U25" s="14">
        <v>29157.850000000002</v>
      </c>
      <c r="V25" s="14">
        <v>36749.95</v>
      </c>
      <c r="W25" s="14">
        <v>51586.4</v>
      </c>
      <c r="X25" s="14">
        <v>65911.8</v>
      </c>
      <c r="Y25" s="14">
        <v>134801.4</v>
      </c>
      <c r="Z25" s="446" t="str">
        <f t="shared" si="0"/>
        <v>Appenzell</v>
      </c>
    </row>
    <row r="26" spans="1:26" ht="18.9" customHeight="1">
      <c r="A26" s="24" t="str">
        <f>'Page 9'!$A$32</f>
        <v>St. Gall</v>
      </c>
      <c r="B26" s="14">
        <v>0</v>
      </c>
      <c r="C26" s="14">
        <v>0</v>
      </c>
      <c r="D26" s="14">
        <v>0</v>
      </c>
      <c r="E26" s="14">
        <v>0</v>
      </c>
      <c r="F26" s="14">
        <v>0</v>
      </c>
      <c r="G26" s="14">
        <v>0</v>
      </c>
      <c r="H26" s="14">
        <v>330</v>
      </c>
      <c r="I26" s="14">
        <v>748</v>
      </c>
      <c r="J26" s="14">
        <v>1309</v>
      </c>
      <c r="K26" s="14">
        <v>1639</v>
      </c>
      <c r="L26" s="14">
        <v>3058</v>
      </c>
      <c r="M26" s="14">
        <v>4510</v>
      </c>
      <c r="N26" s="14">
        <v>5971.799999999999</v>
      </c>
      <c r="O26" s="14">
        <v>7733.15</v>
      </c>
      <c r="P26" s="14">
        <v>9701.999999999998</v>
      </c>
      <c r="Q26" s="14">
        <v>14586</v>
      </c>
      <c r="R26" s="14">
        <v>19767</v>
      </c>
      <c r="S26" s="14">
        <v>25383.600000000006</v>
      </c>
      <c r="T26" s="14">
        <v>31000.250000000004</v>
      </c>
      <c r="U26" s="14">
        <v>42427.00000000001</v>
      </c>
      <c r="V26" s="14">
        <v>53956.100000000006</v>
      </c>
      <c r="W26" s="14">
        <v>77014.3</v>
      </c>
      <c r="X26" s="14">
        <v>100147.15</v>
      </c>
      <c r="Y26" s="14">
        <v>206588.25</v>
      </c>
      <c r="Z26" s="446" t="str">
        <f t="shared" si="0"/>
        <v>St. Gall</v>
      </c>
    </row>
    <row r="27" spans="1:26" ht="18.9" customHeight="1">
      <c r="A27" s="24" t="str">
        <f>'Page 9'!$A$33</f>
        <v>Chur</v>
      </c>
      <c r="B27" s="14">
        <v>0</v>
      </c>
      <c r="C27" s="14">
        <v>0</v>
      </c>
      <c r="D27" s="14">
        <v>0</v>
      </c>
      <c r="E27" s="14">
        <v>0</v>
      </c>
      <c r="F27" s="14">
        <v>0</v>
      </c>
      <c r="G27" s="14">
        <v>0</v>
      </c>
      <c r="H27" s="14">
        <v>0</v>
      </c>
      <c r="I27" s="14">
        <v>89</v>
      </c>
      <c r="J27" s="14">
        <v>451</v>
      </c>
      <c r="K27" s="14">
        <v>967</v>
      </c>
      <c r="L27" s="14">
        <v>2113</v>
      </c>
      <c r="M27" s="14">
        <v>3287</v>
      </c>
      <c r="N27" s="14">
        <v>4529</v>
      </c>
      <c r="O27" s="14">
        <v>5837</v>
      </c>
      <c r="P27" s="14">
        <v>7310</v>
      </c>
      <c r="Q27" s="14">
        <v>11508</v>
      </c>
      <c r="R27" s="14">
        <v>15794</v>
      </c>
      <c r="S27" s="14">
        <v>20502</v>
      </c>
      <c r="T27" s="14">
        <v>25243</v>
      </c>
      <c r="U27" s="14">
        <v>34945</v>
      </c>
      <c r="V27" s="14">
        <v>44986</v>
      </c>
      <c r="W27" s="14">
        <v>65066</v>
      </c>
      <c r="X27" s="14">
        <v>85293</v>
      </c>
      <c r="Y27" s="14">
        <v>188130</v>
      </c>
      <c r="Z27" s="446" t="str">
        <f t="shared" si="0"/>
        <v>Chur</v>
      </c>
    </row>
    <row r="28" spans="1:26" ht="18.9" customHeight="1">
      <c r="A28" s="24" t="str">
        <f>'Page 9'!$A$34</f>
        <v>Aarau</v>
      </c>
      <c r="B28" s="14">
        <v>0</v>
      </c>
      <c r="C28" s="14">
        <v>0</v>
      </c>
      <c r="D28" s="14">
        <v>0</v>
      </c>
      <c r="E28" s="14">
        <v>0</v>
      </c>
      <c r="F28" s="14">
        <v>0</v>
      </c>
      <c r="G28" s="14">
        <v>55.5</v>
      </c>
      <c r="H28" s="14">
        <v>350.7</v>
      </c>
      <c r="I28" s="14">
        <v>659.4000000000001</v>
      </c>
      <c r="J28" s="14">
        <v>1025.7</v>
      </c>
      <c r="K28" s="14">
        <v>1505.1</v>
      </c>
      <c r="L28" s="14">
        <v>2442</v>
      </c>
      <c r="M28" s="14">
        <v>3596.4000000000005</v>
      </c>
      <c r="N28" s="14">
        <v>4968.3</v>
      </c>
      <c r="O28" s="14">
        <v>6406.950000000001</v>
      </c>
      <c r="P28" s="14">
        <v>7987.5</v>
      </c>
      <c r="Q28" s="14">
        <v>12143.399999999998</v>
      </c>
      <c r="R28" s="14">
        <v>16532.9</v>
      </c>
      <c r="S28" s="14">
        <v>21115.550000000003</v>
      </c>
      <c r="T28" s="14">
        <v>25834.2</v>
      </c>
      <c r="U28" s="14">
        <v>35550.55</v>
      </c>
      <c r="V28" s="14">
        <v>45608.25000000001</v>
      </c>
      <c r="W28" s="14">
        <v>65991.15</v>
      </c>
      <c r="X28" s="14">
        <v>87159.45000000001</v>
      </c>
      <c r="Y28" s="14">
        <v>196872.40000000002</v>
      </c>
      <c r="Z28" s="446" t="str">
        <f t="shared" si="0"/>
        <v>Aarau</v>
      </c>
    </row>
    <row r="29" spans="1:26" ht="18.9" customHeight="1">
      <c r="A29" s="24" t="str">
        <f>'Page 9'!$A$35</f>
        <v>Frauenfeld</v>
      </c>
      <c r="B29" s="14">
        <v>0</v>
      </c>
      <c r="C29" s="14">
        <v>0</v>
      </c>
      <c r="D29" s="14">
        <v>0</v>
      </c>
      <c r="E29" s="14">
        <v>0</v>
      </c>
      <c r="F29" s="14">
        <v>0</v>
      </c>
      <c r="G29" s="14">
        <v>0</v>
      </c>
      <c r="H29" s="14">
        <v>89.25</v>
      </c>
      <c r="I29" s="14">
        <v>357.15</v>
      </c>
      <c r="J29" s="14">
        <v>727.55</v>
      </c>
      <c r="K29" s="14">
        <v>1236.45</v>
      </c>
      <c r="L29" s="14">
        <v>2566.8</v>
      </c>
      <c r="M29" s="14">
        <v>3946.7499999999995</v>
      </c>
      <c r="N29" s="14">
        <v>5345.599999999999</v>
      </c>
      <c r="O29" s="14">
        <v>6744.65</v>
      </c>
      <c r="P29" s="14">
        <v>8375.55</v>
      </c>
      <c r="Q29" s="14">
        <v>12555</v>
      </c>
      <c r="R29" s="14">
        <v>16787.2</v>
      </c>
      <c r="S29" s="14">
        <v>21031.05</v>
      </c>
      <c r="T29" s="14">
        <v>25366.65</v>
      </c>
      <c r="U29" s="14">
        <v>34632</v>
      </c>
      <c r="V29" s="14">
        <v>43881.65</v>
      </c>
      <c r="W29" s="14">
        <v>62971.95</v>
      </c>
      <c r="X29" s="14">
        <v>82773.75</v>
      </c>
      <c r="Y29" s="14">
        <v>182877.35</v>
      </c>
      <c r="Z29" s="446" t="str">
        <f t="shared" si="0"/>
        <v>Frauenfeld</v>
      </c>
    </row>
    <row r="30" spans="1:26" ht="18.9" customHeight="1">
      <c r="A30" s="24" t="str">
        <f>'Page 9'!$A$36</f>
        <v>Bellinzona</v>
      </c>
      <c r="B30" s="14">
        <v>40</v>
      </c>
      <c r="C30" s="14">
        <v>40</v>
      </c>
      <c r="D30" s="14">
        <v>40</v>
      </c>
      <c r="E30" s="14">
        <v>40</v>
      </c>
      <c r="F30" s="14">
        <v>40</v>
      </c>
      <c r="G30" s="14">
        <v>40</v>
      </c>
      <c r="H30" s="14">
        <v>40</v>
      </c>
      <c r="I30" s="14">
        <v>119.75</v>
      </c>
      <c r="J30" s="14">
        <v>399.9</v>
      </c>
      <c r="K30" s="14">
        <v>710.3499999999999</v>
      </c>
      <c r="L30" s="14">
        <v>1166.85</v>
      </c>
      <c r="M30" s="14">
        <v>1815.1999999999998</v>
      </c>
      <c r="N30" s="14">
        <v>2850.15</v>
      </c>
      <c r="O30" s="14">
        <v>4173</v>
      </c>
      <c r="P30" s="14">
        <v>5904.75</v>
      </c>
      <c r="Q30" s="14">
        <v>10550</v>
      </c>
      <c r="R30" s="14">
        <v>16041.4</v>
      </c>
      <c r="S30" s="14">
        <v>21358.5</v>
      </c>
      <c r="T30" s="14">
        <v>26985</v>
      </c>
      <c r="U30" s="14">
        <v>38798.950000000004</v>
      </c>
      <c r="V30" s="14">
        <v>51243.100000000006</v>
      </c>
      <c r="W30" s="14">
        <v>76824.65</v>
      </c>
      <c r="X30" s="14">
        <v>102825.34999999999</v>
      </c>
      <c r="Y30" s="14">
        <v>233605.45</v>
      </c>
      <c r="Z30" s="446" t="str">
        <f t="shared" si="0"/>
        <v>Bellinzona</v>
      </c>
    </row>
    <row r="31" spans="1:26" ht="18.9" customHeight="1">
      <c r="A31" s="24" t="str">
        <f>'Page 9'!$A$37</f>
        <v>Lausanne</v>
      </c>
      <c r="B31" s="14">
        <v>0</v>
      </c>
      <c r="C31" s="14">
        <v>0</v>
      </c>
      <c r="D31" s="14">
        <v>0</v>
      </c>
      <c r="E31" s="14">
        <v>0</v>
      </c>
      <c r="F31" s="14">
        <v>0</v>
      </c>
      <c r="G31" s="14">
        <v>0</v>
      </c>
      <c r="H31" s="14">
        <v>0</v>
      </c>
      <c r="I31" s="14">
        <v>0</v>
      </c>
      <c r="J31" s="14">
        <v>293.25</v>
      </c>
      <c r="K31" s="14">
        <v>968.2</v>
      </c>
      <c r="L31" s="14">
        <v>3004.6499999999996</v>
      </c>
      <c r="M31" s="14">
        <v>5529.95</v>
      </c>
      <c r="N31" s="14">
        <v>8137.8</v>
      </c>
      <c r="O31" s="14">
        <v>9879.6</v>
      </c>
      <c r="P31" s="14">
        <v>11674.849999999999</v>
      </c>
      <c r="Q31" s="14">
        <v>16209.2</v>
      </c>
      <c r="R31" s="14">
        <v>21206.100000000002</v>
      </c>
      <c r="S31" s="14">
        <v>26823.55</v>
      </c>
      <c r="T31" s="14">
        <v>32567.300000000003</v>
      </c>
      <c r="U31" s="14">
        <v>45149.3</v>
      </c>
      <c r="V31" s="14">
        <v>58302.75</v>
      </c>
      <c r="W31" s="14">
        <v>86039.85</v>
      </c>
      <c r="X31" s="14">
        <v>115623.25</v>
      </c>
      <c r="Y31" s="14">
        <v>263100</v>
      </c>
      <c r="Z31" s="446" t="str">
        <f t="shared" si="0"/>
        <v>Lausanne</v>
      </c>
    </row>
    <row r="32" spans="1:26" ht="18.9" customHeight="1">
      <c r="A32" s="24" t="str">
        <f>'Page 9'!$A$38</f>
        <v>Sion</v>
      </c>
      <c r="B32" s="14">
        <v>34</v>
      </c>
      <c r="C32" s="14">
        <v>34</v>
      </c>
      <c r="D32" s="14">
        <v>34</v>
      </c>
      <c r="E32" s="14">
        <v>34</v>
      </c>
      <c r="F32" s="14">
        <v>34</v>
      </c>
      <c r="G32" s="14">
        <v>34</v>
      </c>
      <c r="H32" s="14">
        <v>39.94999999999995</v>
      </c>
      <c r="I32" s="14">
        <v>547.95</v>
      </c>
      <c r="J32" s="14">
        <v>1135.8</v>
      </c>
      <c r="K32" s="14">
        <v>1679.1000000000001</v>
      </c>
      <c r="L32" s="14">
        <v>2562.9500000000003</v>
      </c>
      <c r="M32" s="14">
        <v>3632.85</v>
      </c>
      <c r="N32" s="14">
        <v>4861.25</v>
      </c>
      <c r="O32" s="14">
        <v>6154.2</v>
      </c>
      <c r="P32" s="14">
        <v>7548.400000000001</v>
      </c>
      <c r="Q32" s="14">
        <v>11415.65</v>
      </c>
      <c r="R32" s="14">
        <v>15801.9</v>
      </c>
      <c r="S32" s="14">
        <v>22116.6</v>
      </c>
      <c r="T32" s="14">
        <v>28329.099999999995</v>
      </c>
      <c r="U32" s="14">
        <v>39899.549999999996</v>
      </c>
      <c r="V32" s="14">
        <v>51443.899999999994</v>
      </c>
      <c r="W32" s="14">
        <v>75545.65</v>
      </c>
      <c r="X32" s="14">
        <v>98784</v>
      </c>
      <c r="Y32" s="14">
        <v>212389.05</v>
      </c>
      <c r="Z32" s="446" t="str">
        <f t="shared" si="0"/>
        <v>Sion</v>
      </c>
    </row>
    <row r="33" spans="1:26" ht="18.9" customHeight="1">
      <c r="A33" s="24" t="str">
        <f>'Page 9'!$A$39</f>
        <v>Neuchâtel</v>
      </c>
      <c r="B33" s="14">
        <v>0</v>
      </c>
      <c r="C33" s="14">
        <v>0</v>
      </c>
      <c r="D33" s="14">
        <v>0</v>
      </c>
      <c r="E33" s="14">
        <v>76.89999999999999</v>
      </c>
      <c r="F33" s="14">
        <v>230.5</v>
      </c>
      <c r="G33" s="14">
        <v>419.15</v>
      </c>
      <c r="H33" s="14">
        <v>740.9</v>
      </c>
      <c r="I33" s="14">
        <v>1080.9</v>
      </c>
      <c r="J33" s="14">
        <v>1750</v>
      </c>
      <c r="K33" s="14">
        <v>2394.45</v>
      </c>
      <c r="L33" s="14">
        <v>3620.5499999999997</v>
      </c>
      <c r="M33" s="14">
        <v>5475.85</v>
      </c>
      <c r="N33" s="14">
        <v>7994.2</v>
      </c>
      <c r="O33" s="14">
        <v>10423.9</v>
      </c>
      <c r="P33" s="14">
        <v>12759.95</v>
      </c>
      <c r="Q33" s="14">
        <v>18669.05</v>
      </c>
      <c r="R33" s="14">
        <v>24914.3</v>
      </c>
      <c r="S33" s="14">
        <v>31320.5</v>
      </c>
      <c r="T33" s="14">
        <v>38004.7</v>
      </c>
      <c r="U33" s="14">
        <v>51557</v>
      </c>
      <c r="V33" s="14">
        <v>65983</v>
      </c>
      <c r="W33" s="14">
        <v>95184.95</v>
      </c>
      <c r="X33" s="14">
        <v>119879.05</v>
      </c>
      <c r="Y33" s="14">
        <v>244518.7</v>
      </c>
      <c r="Z33" s="446" t="str">
        <f t="shared" si="0"/>
        <v>Neuchâtel</v>
      </c>
    </row>
    <row r="34" spans="1:26" ht="18.9" customHeight="1">
      <c r="A34" s="24" t="str">
        <f>'Page 9'!$A$40</f>
        <v>Geneva</v>
      </c>
      <c r="B34" s="14">
        <v>25</v>
      </c>
      <c r="C34" s="14">
        <v>25</v>
      </c>
      <c r="D34" s="14">
        <v>25</v>
      </c>
      <c r="E34" s="14">
        <v>25</v>
      </c>
      <c r="F34" s="14">
        <v>25</v>
      </c>
      <c r="G34" s="14">
        <v>25</v>
      </c>
      <c r="H34" s="14">
        <v>25</v>
      </c>
      <c r="I34" s="14">
        <v>25</v>
      </c>
      <c r="J34" s="14">
        <v>25</v>
      </c>
      <c r="K34" s="14">
        <v>25</v>
      </c>
      <c r="L34" s="14">
        <v>877.1</v>
      </c>
      <c r="M34" s="14">
        <v>2140.65</v>
      </c>
      <c r="N34" s="14">
        <v>3799.7</v>
      </c>
      <c r="O34" s="14">
        <v>5389.9</v>
      </c>
      <c r="P34" s="14">
        <v>7356</v>
      </c>
      <c r="Q34" s="14">
        <v>12832.300000000001</v>
      </c>
      <c r="R34" s="14">
        <v>18559.6</v>
      </c>
      <c r="S34" s="14">
        <v>24287</v>
      </c>
      <c r="T34" s="14">
        <v>30155</v>
      </c>
      <c r="U34" s="14">
        <v>42130.5</v>
      </c>
      <c r="V34" s="14">
        <v>54197.75</v>
      </c>
      <c r="W34" s="14">
        <v>79403.35</v>
      </c>
      <c r="X34" s="14">
        <v>105986.3</v>
      </c>
      <c r="Y34" s="14">
        <v>247189.05</v>
      </c>
      <c r="Z34" s="446" t="str">
        <f t="shared" si="0"/>
        <v>Geneva</v>
      </c>
    </row>
    <row r="35" spans="1:26" ht="18.9" customHeight="1">
      <c r="A35" s="24" t="str">
        <f>'Page 9'!$A$41</f>
        <v>Delémont</v>
      </c>
      <c r="B35" s="14">
        <v>0</v>
      </c>
      <c r="C35" s="14">
        <v>0</v>
      </c>
      <c r="D35" s="14">
        <v>0</v>
      </c>
      <c r="E35" s="14">
        <v>0</v>
      </c>
      <c r="F35" s="14">
        <v>0</v>
      </c>
      <c r="G35" s="14">
        <v>81.3</v>
      </c>
      <c r="H35" s="14">
        <v>272.65000000000003</v>
      </c>
      <c r="I35" s="14">
        <v>787.1999999999999</v>
      </c>
      <c r="J35" s="14">
        <v>1309.35</v>
      </c>
      <c r="K35" s="14">
        <v>2026.45</v>
      </c>
      <c r="L35" s="14">
        <v>3495.35</v>
      </c>
      <c r="M35" s="14">
        <v>5026.349999999999</v>
      </c>
      <c r="N35" s="14">
        <v>7027.1</v>
      </c>
      <c r="O35" s="14">
        <v>9005.400000000001</v>
      </c>
      <c r="P35" s="14">
        <v>11006.1</v>
      </c>
      <c r="Q35" s="14">
        <v>16348.400000000001</v>
      </c>
      <c r="R35" s="14">
        <v>22082.350000000002</v>
      </c>
      <c r="S35" s="14">
        <v>27816.3</v>
      </c>
      <c r="T35" s="14">
        <v>33550.35</v>
      </c>
      <c r="U35" s="14">
        <v>45911.85</v>
      </c>
      <c r="V35" s="14">
        <v>59778.05000000001</v>
      </c>
      <c r="W35" s="14">
        <v>87510.45</v>
      </c>
      <c r="X35" s="14">
        <v>115427</v>
      </c>
      <c r="Y35" s="14">
        <v>257983.15000000002</v>
      </c>
      <c r="Z35" s="446"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446"/>
    </row>
    <row r="37" spans="1:26" ht="18.9" customHeight="1">
      <c r="A37" s="24" t="str">
        <f>'Page 9'!$A$43</f>
        <v>Direct federal tax</v>
      </c>
      <c r="B37" s="14">
        <v>0</v>
      </c>
      <c r="C37" s="14">
        <v>0</v>
      </c>
      <c r="D37" s="14">
        <v>0</v>
      </c>
      <c r="E37" s="14">
        <v>0</v>
      </c>
      <c r="F37" s="14">
        <v>0</v>
      </c>
      <c r="G37" s="14">
        <v>0</v>
      </c>
      <c r="H37" s="14">
        <v>0</v>
      </c>
      <c r="I37" s="14">
        <v>0</v>
      </c>
      <c r="J37" s="14">
        <v>0</v>
      </c>
      <c r="K37" s="14">
        <v>0</v>
      </c>
      <c r="L37" s="14">
        <v>67</v>
      </c>
      <c r="M37" s="14">
        <v>154</v>
      </c>
      <c r="N37" s="14">
        <v>232</v>
      </c>
      <c r="O37" s="14">
        <v>385</v>
      </c>
      <c r="P37" s="14">
        <v>613</v>
      </c>
      <c r="Q37" s="14">
        <v>1355</v>
      </c>
      <c r="R37" s="14">
        <v>2462</v>
      </c>
      <c r="S37" s="14">
        <v>3985</v>
      </c>
      <c r="T37" s="14">
        <v>6361</v>
      </c>
      <c r="U37" s="14">
        <v>12120</v>
      </c>
      <c r="V37" s="14">
        <v>17866</v>
      </c>
      <c r="W37" s="14">
        <v>29358</v>
      </c>
      <c r="X37" s="14">
        <v>40889</v>
      </c>
      <c r="Y37" s="14">
        <v>99194</v>
      </c>
      <c r="Z37" s="446" t="str">
        <f>A37</f>
        <v>Direct federal tax</v>
      </c>
    </row>
    <row r="38" spans="1:26" ht="18.9" customHeight="1">
      <c r="A38" s="54"/>
      <c r="B38" s="55"/>
      <c r="C38" s="55"/>
      <c r="D38" s="55"/>
      <c r="E38" s="55"/>
      <c r="F38" s="55"/>
      <c r="G38" s="55"/>
      <c r="H38" s="55"/>
      <c r="I38" s="56"/>
      <c r="J38" s="56"/>
      <c r="K38" s="56"/>
      <c r="L38" s="56"/>
      <c r="N38" s="447"/>
      <c r="O38" s="447"/>
      <c r="P38" s="447"/>
      <c r="Q38" s="447"/>
      <c r="R38" s="447"/>
      <c r="S38" s="447"/>
      <c r="T38" s="447"/>
      <c r="U38" s="447"/>
      <c r="V38" s="447"/>
      <c r="W38" s="447"/>
      <c r="X38" s="447"/>
      <c r="Y38" s="447"/>
      <c r="Z38" s="448"/>
    </row>
    <row r="39" spans="1:26" ht="18.9" customHeight="1">
      <c r="A39" s="38"/>
      <c r="B39" s="886" t="str">
        <f>'Pages 10-11'!$B$39:$M$39</f>
        <v>Tax burden in percent of gross earned income</v>
      </c>
      <c r="C39" s="887"/>
      <c r="D39" s="887"/>
      <c r="E39" s="887"/>
      <c r="F39" s="887"/>
      <c r="G39" s="887"/>
      <c r="H39" s="887"/>
      <c r="I39" s="887"/>
      <c r="J39" s="887"/>
      <c r="K39" s="887"/>
      <c r="L39" s="887"/>
      <c r="M39" s="888"/>
      <c r="N39" s="886" t="str">
        <f>B39</f>
        <v>Tax burden in percent of gross earned income</v>
      </c>
      <c r="O39" s="887"/>
      <c r="P39" s="887"/>
      <c r="Q39" s="887"/>
      <c r="R39" s="887"/>
      <c r="S39" s="887"/>
      <c r="T39" s="887"/>
      <c r="U39" s="887"/>
      <c r="V39" s="887"/>
      <c r="W39" s="887"/>
      <c r="X39" s="887"/>
      <c r="Y39" s="888"/>
      <c r="Z39" s="445"/>
    </row>
    <row r="40" spans="1:26" ht="18.9" customHeight="1">
      <c r="A40" s="24" t="str">
        <f>'Page 9'!$A$16</f>
        <v>Zurich</v>
      </c>
      <c r="B40" s="10">
        <v>0.384</v>
      </c>
      <c r="C40" s="10">
        <v>0.32</v>
      </c>
      <c r="D40" s="10">
        <v>0.2742857142857143</v>
      </c>
      <c r="E40" s="10">
        <v>0.24</v>
      </c>
      <c r="F40" s="10">
        <v>0.192</v>
      </c>
      <c r="G40" s="10">
        <v>0.5126666666666667</v>
      </c>
      <c r="H40" s="10">
        <v>1.0702857142857145</v>
      </c>
      <c r="I40" s="10">
        <v>1.4712500000000004</v>
      </c>
      <c r="J40" s="10">
        <v>2.0284444444444447</v>
      </c>
      <c r="K40" s="10">
        <v>2.4696000000000002</v>
      </c>
      <c r="L40" s="10">
        <v>3.292333333333333</v>
      </c>
      <c r="M40" s="10">
        <v>4.152714285714286</v>
      </c>
      <c r="N40" s="10">
        <v>5.157374999999999</v>
      </c>
      <c r="O40" s="10">
        <v>6.020555555555555</v>
      </c>
      <c r="P40" s="10">
        <v>6.851399999999999</v>
      </c>
      <c r="Q40" s="10">
        <v>8.3644</v>
      </c>
      <c r="R40" s="10">
        <v>9.632200000000001</v>
      </c>
      <c r="S40" s="10">
        <v>10.748057142857142</v>
      </c>
      <c r="T40" s="10">
        <v>11.660849999999998</v>
      </c>
      <c r="U40" s="10">
        <v>13.324239999999998</v>
      </c>
      <c r="V40" s="10">
        <v>14.680033333333334</v>
      </c>
      <c r="W40" s="10">
        <v>16.904925</v>
      </c>
      <c r="X40" s="10">
        <v>18.752299999999998</v>
      </c>
      <c r="Y40" s="10">
        <v>22.7863</v>
      </c>
      <c r="Z40" s="446" t="str">
        <f>A40</f>
        <v>Zurich</v>
      </c>
    </row>
    <row r="41" spans="1:26" ht="18.9" customHeight="1">
      <c r="A41" s="24" t="str">
        <f>'Page 9'!$A$17</f>
        <v>Berne</v>
      </c>
      <c r="B41" s="10">
        <v>0</v>
      </c>
      <c r="C41" s="10">
        <v>0</v>
      </c>
      <c r="D41" s="10">
        <v>0</v>
      </c>
      <c r="E41" s="10">
        <v>0</v>
      </c>
      <c r="F41" s="10">
        <v>0.029800000000000004</v>
      </c>
      <c r="G41" s="10">
        <v>0.8714999999999998</v>
      </c>
      <c r="H41" s="10">
        <v>1.6675714285714287</v>
      </c>
      <c r="I41" s="10">
        <v>2.618125</v>
      </c>
      <c r="J41" s="10">
        <v>3.3875555555555557</v>
      </c>
      <c r="K41" s="10">
        <v>4.141</v>
      </c>
      <c r="L41" s="10">
        <v>5.866416666666666</v>
      </c>
      <c r="M41" s="10">
        <v>7.311357142857144</v>
      </c>
      <c r="N41" s="10">
        <v>8.2608125</v>
      </c>
      <c r="O41" s="10">
        <v>8.979000000000001</v>
      </c>
      <c r="P41" s="10">
        <v>9.63165</v>
      </c>
      <c r="Q41" s="10">
        <v>11.062520000000001</v>
      </c>
      <c r="R41" s="10">
        <v>12.448933333333335</v>
      </c>
      <c r="S41" s="10">
        <v>13.69962857142857</v>
      </c>
      <c r="T41" s="10">
        <v>14.8255</v>
      </c>
      <c r="U41" s="10">
        <v>16.668900000000004</v>
      </c>
      <c r="V41" s="10">
        <v>17.977783333333335</v>
      </c>
      <c r="W41" s="10">
        <v>19.828787500000004</v>
      </c>
      <c r="X41" s="10">
        <v>21.214790000000004</v>
      </c>
      <c r="Y41" s="10">
        <v>24.514385</v>
      </c>
      <c r="Z41" s="446" t="str">
        <f aca="true" t="shared" si="1" ref="Z41:Z67">A41</f>
        <v>Berne</v>
      </c>
    </row>
    <row r="42" spans="1:26" ht="18.9" customHeight="1">
      <c r="A42" s="24" t="str">
        <f>'Page 9'!$A$18</f>
        <v>Lucerne</v>
      </c>
      <c r="B42" s="10">
        <v>0.4</v>
      </c>
      <c r="C42" s="10">
        <v>0.33333333333333337</v>
      </c>
      <c r="D42" s="10">
        <v>0.2857142857142857</v>
      </c>
      <c r="E42" s="10">
        <v>0.25</v>
      </c>
      <c r="F42" s="10">
        <v>0.2</v>
      </c>
      <c r="G42" s="10">
        <v>0.16666666666666669</v>
      </c>
      <c r="H42" s="10">
        <v>0.31800000000000006</v>
      </c>
      <c r="I42" s="10">
        <v>1.1925</v>
      </c>
      <c r="J42" s="10">
        <v>2.184</v>
      </c>
      <c r="K42" s="10">
        <v>3.0996</v>
      </c>
      <c r="L42" s="10">
        <v>4.446666666666667</v>
      </c>
      <c r="M42" s="10">
        <v>5.566428571428571</v>
      </c>
      <c r="N42" s="10">
        <v>6.50475</v>
      </c>
      <c r="O42" s="10">
        <v>7.269444444444445</v>
      </c>
      <c r="P42" s="10">
        <v>7.944299999999998</v>
      </c>
      <c r="Q42" s="10">
        <v>9.1596</v>
      </c>
      <c r="R42" s="10">
        <v>10.164666666666665</v>
      </c>
      <c r="S42" s="10">
        <v>10.980571428571428</v>
      </c>
      <c r="T42" s="10">
        <v>11.76715</v>
      </c>
      <c r="U42" s="10">
        <v>13.01088</v>
      </c>
      <c r="V42" s="10">
        <v>13.833266666666669</v>
      </c>
      <c r="W42" s="10">
        <v>14.86125</v>
      </c>
      <c r="X42" s="10">
        <v>15.490220000000003</v>
      </c>
      <c r="Y42" s="10">
        <v>16.84966</v>
      </c>
      <c r="Z42" s="446" t="str">
        <f t="shared" si="1"/>
        <v>Lucerne</v>
      </c>
    </row>
    <row r="43" spans="1:26" ht="18.9" customHeight="1">
      <c r="A43" s="24" t="str">
        <f>'Page 9'!$A$19</f>
        <v>Altdorf</v>
      </c>
      <c r="B43" s="10"/>
      <c r="C43" s="10">
        <v>0.6666666666666667</v>
      </c>
      <c r="D43" s="10">
        <v>0.5714285714285714</v>
      </c>
      <c r="E43" s="10">
        <v>0.5</v>
      </c>
      <c r="F43" s="10">
        <v>0.4</v>
      </c>
      <c r="G43" s="10">
        <v>0.33333333333333337</v>
      </c>
      <c r="H43" s="10">
        <v>0.8876742857142859</v>
      </c>
      <c r="I43" s="10">
        <v>2.4697275</v>
      </c>
      <c r="J43" s="10">
        <v>3.6667711111111103</v>
      </c>
      <c r="K43" s="10">
        <v>4.624405999999999</v>
      </c>
      <c r="L43" s="10">
        <v>5.709715000000001</v>
      </c>
      <c r="M43" s="10">
        <v>6.3774428571428565</v>
      </c>
      <c r="N43" s="10">
        <v>7.198030000000001</v>
      </c>
      <c r="O43" s="10">
        <v>7.78610111111111</v>
      </c>
      <c r="P43" s="10">
        <v>8.241509000000002</v>
      </c>
      <c r="Q43" s="10">
        <v>9.0251256</v>
      </c>
      <c r="R43" s="10">
        <v>9.687994</v>
      </c>
      <c r="S43" s="10">
        <v>10.170070857142854</v>
      </c>
      <c r="T43" s="10">
        <v>10.539152999999999</v>
      </c>
      <c r="U43" s="10">
        <v>11.098005200000001</v>
      </c>
      <c r="V43" s="10">
        <v>11.465557</v>
      </c>
      <c r="W43" s="10">
        <v>11.92499675</v>
      </c>
      <c r="X43" s="10">
        <v>12.20969</v>
      </c>
      <c r="Y43" s="10">
        <v>12.8543215</v>
      </c>
      <c r="Z43" s="446" t="str">
        <f t="shared" si="1"/>
        <v>Altdorf</v>
      </c>
    </row>
    <row r="44" spans="1:26" ht="18.9" customHeight="1">
      <c r="A44" s="24" t="str">
        <f>'Page 9'!$A$20</f>
        <v>Schwyz</v>
      </c>
      <c r="B44" s="10">
        <v>0.0204</v>
      </c>
      <c r="C44" s="10">
        <v>0.12</v>
      </c>
      <c r="D44" s="10">
        <v>0.26142857142857145</v>
      </c>
      <c r="E44" s="10">
        <v>0.4317499999999999</v>
      </c>
      <c r="F44" s="10">
        <v>0.8348000000000001</v>
      </c>
      <c r="G44" s="10">
        <v>1.3228333333333333</v>
      </c>
      <c r="H44" s="10">
        <v>1.7937142857142856</v>
      </c>
      <c r="I44" s="10">
        <v>2.251</v>
      </c>
      <c r="J44" s="10">
        <v>2.648777777777778</v>
      </c>
      <c r="K44" s="10">
        <v>3.0015</v>
      </c>
      <c r="L44" s="10">
        <v>3.696083333333333</v>
      </c>
      <c r="M44" s="10">
        <v>4.167071428571429</v>
      </c>
      <c r="N44" s="10">
        <v>4.3021875</v>
      </c>
      <c r="O44" s="10">
        <v>4.748277777777778</v>
      </c>
      <c r="P44" s="10">
        <v>5.143</v>
      </c>
      <c r="Q44" s="10">
        <v>5.997680000000001</v>
      </c>
      <c r="R44" s="10">
        <v>6.811266666666667</v>
      </c>
      <c r="S44" s="10">
        <v>7.5319142857142865</v>
      </c>
      <c r="T44" s="10">
        <v>8.075274999999998</v>
      </c>
      <c r="U44" s="10">
        <v>8.84666</v>
      </c>
      <c r="V44" s="10">
        <v>9.360933333333334</v>
      </c>
      <c r="W44" s="10">
        <v>10.003775</v>
      </c>
      <c r="X44" s="10">
        <v>10.397509999999999</v>
      </c>
      <c r="Y44" s="10">
        <v>10.824309999999999</v>
      </c>
      <c r="Z44" s="446" t="str">
        <f t="shared" si="1"/>
        <v>Schwyz</v>
      </c>
    </row>
    <row r="45" spans="1:26" ht="18.9" customHeight="1">
      <c r="A45" s="24" t="str">
        <f>'Page 9'!$A$21</f>
        <v>Sarnen</v>
      </c>
      <c r="B45" s="10">
        <v>0</v>
      </c>
      <c r="C45" s="10">
        <v>0</v>
      </c>
      <c r="D45" s="10">
        <v>0</v>
      </c>
      <c r="E45" s="10">
        <v>0</v>
      </c>
      <c r="F45" s="10">
        <v>0</v>
      </c>
      <c r="G45" s="10">
        <v>0.36249999999999993</v>
      </c>
      <c r="H45" s="10">
        <v>1.7860000000000005</v>
      </c>
      <c r="I45" s="10">
        <v>2.7858750000000003</v>
      </c>
      <c r="J45" s="10">
        <v>3.5636666666666663</v>
      </c>
      <c r="K45" s="10">
        <v>4.1857999999999995</v>
      </c>
      <c r="L45" s="10">
        <v>5.073666666666667</v>
      </c>
      <c r="M45" s="10">
        <v>5.707785714285714</v>
      </c>
      <c r="N45" s="10">
        <v>6.387249999999998</v>
      </c>
      <c r="O45" s="10">
        <v>6.915833333333332</v>
      </c>
      <c r="P45" s="10">
        <v>7.51525</v>
      </c>
      <c r="Q45" s="10">
        <v>8.34972</v>
      </c>
      <c r="R45" s="10">
        <v>8.906</v>
      </c>
      <c r="S45" s="10">
        <v>9.349942857142857</v>
      </c>
      <c r="T45" s="10">
        <v>9.696449999999999</v>
      </c>
      <c r="U45" s="10">
        <v>10.181640000000002</v>
      </c>
      <c r="V45" s="10">
        <v>10.505066666666666</v>
      </c>
      <c r="W45" s="10">
        <v>10.905974999999998</v>
      </c>
      <c r="X45" s="10">
        <v>11.15739</v>
      </c>
      <c r="Y45" s="10">
        <v>11.673810000000001</v>
      </c>
      <c r="Z45" s="446" t="str">
        <f t="shared" si="1"/>
        <v>Sarnen</v>
      </c>
    </row>
    <row r="46" spans="1:26" ht="18.9" customHeight="1">
      <c r="A46" s="24" t="str">
        <f>'Page 9'!$A$22</f>
        <v>Stans</v>
      </c>
      <c r="B46" s="10">
        <v>0.4</v>
      </c>
      <c r="C46" s="10">
        <v>0.33333333333333337</v>
      </c>
      <c r="D46" s="10">
        <v>0.2857142857142857</v>
      </c>
      <c r="E46" s="10">
        <v>0.25</v>
      </c>
      <c r="F46" s="10">
        <v>0.2</v>
      </c>
      <c r="G46" s="10">
        <v>0.5138333333333333</v>
      </c>
      <c r="H46" s="10">
        <v>1.1382857142857143</v>
      </c>
      <c r="I46" s="10">
        <v>1.854</v>
      </c>
      <c r="J46" s="10">
        <v>2.619666666666667</v>
      </c>
      <c r="K46" s="10">
        <v>3.3834999999999997</v>
      </c>
      <c r="L46" s="10">
        <v>4.62475</v>
      </c>
      <c r="M46" s="10">
        <v>5.618</v>
      </c>
      <c r="N46" s="10">
        <v>6.417250000000001</v>
      </c>
      <c r="O46" s="10">
        <v>7.042777777777778</v>
      </c>
      <c r="P46" s="10">
        <v>7.5751</v>
      </c>
      <c r="Q46" s="10">
        <v>8.72784</v>
      </c>
      <c r="R46" s="10">
        <v>9.5214</v>
      </c>
      <c r="S46" s="10">
        <v>10.093514285714285</v>
      </c>
      <c r="T46" s="10">
        <v>10.582275000000003</v>
      </c>
      <c r="U46" s="10">
        <v>11.32908</v>
      </c>
      <c r="V46" s="10">
        <v>11.937233333333333</v>
      </c>
      <c r="W46" s="10">
        <v>12.434687499999999</v>
      </c>
      <c r="X46" s="10">
        <v>12.53189</v>
      </c>
      <c r="Y46" s="10">
        <v>12.8349</v>
      </c>
      <c r="Z46" s="446" t="str">
        <f t="shared" si="1"/>
        <v>Stans</v>
      </c>
    </row>
    <row r="47" spans="1:26" ht="18.9" customHeight="1">
      <c r="A47" s="24" t="str">
        <f>'Page 9'!$A$23</f>
        <v>Glarus</v>
      </c>
      <c r="B47" s="10">
        <v>0</v>
      </c>
      <c r="C47" s="10">
        <v>0</v>
      </c>
      <c r="D47" s="10">
        <v>0</v>
      </c>
      <c r="E47" s="10">
        <v>0</v>
      </c>
      <c r="F47" s="10">
        <v>0</v>
      </c>
      <c r="G47" s="10">
        <v>1.0333333333333334</v>
      </c>
      <c r="H47" s="10">
        <v>2.142857142857143</v>
      </c>
      <c r="I47" s="10">
        <v>3</v>
      </c>
      <c r="J47" s="10">
        <v>3.6777777777777776</v>
      </c>
      <c r="K47" s="10">
        <v>4.52</v>
      </c>
      <c r="L47" s="10">
        <v>5.325</v>
      </c>
      <c r="M47" s="10">
        <v>6.0321428571428575</v>
      </c>
      <c r="N47" s="10">
        <v>6.9640625</v>
      </c>
      <c r="O47" s="10">
        <v>7.743055555555555</v>
      </c>
      <c r="P47" s="10">
        <v>8.415000000000001</v>
      </c>
      <c r="Q47" s="10">
        <v>9.945</v>
      </c>
      <c r="R47" s="10">
        <v>10.9375</v>
      </c>
      <c r="S47" s="10">
        <v>11.625</v>
      </c>
      <c r="T47" s="10">
        <v>12.17</v>
      </c>
      <c r="U47" s="10">
        <v>13.175999999999998</v>
      </c>
      <c r="V47" s="10">
        <v>13.880216666666668</v>
      </c>
      <c r="W47" s="10">
        <v>15.1351625</v>
      </c>
      <c r="X47" s="10">
        <v>16.0735</v>
      </c>
      <c r="Y47" s="10">
        <v>18.510875000000002</v>
      </c>
      <c r="Z47" s="446" t="str">
        <f t="shared" si="1"/>
        <v>Glarus</v>
      </c>
    </row>
    <row r="48" spans="1:26" ht="18.9" customHeight="1">
      <c r="A48" s="24" t="str">
        <f>'Page 9'!$A$24</f>
        <v>Zug</v>
      </c>
      <c r="B48" s="10">
        <v>0</v>
      </c>
      <c r="C48" s="10">
        <v>0</v>
      </c>
      <c r="D48" s="10">
        <v>0</v>
      </c>
      <c r="E48" s="10">
        <v>0</v>
      </c>
      <c r="F48" s="10">
        <v>0</v>
      </c>
      <c r="G48" s="10">
        <v>0</v>
      </c>
      <c r="H48" s="10">
        <v>0.13957142857142857</v>
      </c>
      <c r="I48" s="10">
        <v>0.37362499999999993</v>
      </c>
      <c r="J48" s="10">
        <v>0.6643333333333334</v>
      </c>
      <c r="K48" s="10">
        <v>0.9887</v>
      </c>
      <c r="L48" s="10">
        <v>1.5269166666666667</v>
      </c>
      <c r="M48" s="10">
        <v>1.9017857142857146</v>
      </c>
      <c r="N48" s="10">
        <v>2.1839375</v>
      </c>
      <c r="O48" s="10">
        <v>2.4477222222222226</v>
      </c>
      <c r="P48" s="10">
        <v>2.6085000000000003</v>
      </c>
      <c r="Q48" s="10">
        <v>3.3359199999999998</v>
      </c>
      <c r="R48" s="10">
        <v>3.9575</v>
      </c>
      <c r="S48" s="10">
        <v>4.557971428571428</v>
      </c>
      <c r="T48" s="10">
        <v>5.299524999999999</v>
      </c>
      <c r="U48" s="10">
        <v>7.544</v>
      </c>
      <c r="V48" s="10">
        <v>8.789216666666668</v>
      </c>
      <c r="W48" s="10">
        <v>9.5763375</v>
      </c>
      <c r="X48" s="10">
        <v>9.761489999999998</v>
      </c>
      <c r="Y48" s="10">
        <v>10.190985</v>
      </c>
      <c r="Z48" s="446" t="str">
        <f t="shared" si="1"/>
        <v>Zug</v>
      </c>
    </row>
    <row r="49" spans="1:26" ht="18.9" customHeight="1">
      <c r="A49" s="24" t="str">
        <f>'Page 9'!$A$25</f>
        <v>Fribourg</v>
      </c>
      <c r="B49" s="10">
        <v>0</v>
      </c>
      <c r="C49" s="10">
        <v>0</v>
      </c>
      <c r="D49" s="10">
        <v>0</v>
      </c>
      <c r="E49" s="10">
        <v>0.50675</v>
      </c>
      <c r="F49" s="10">
        <v>0.7372</v>
      </c>
      <c r="G49" s="10">
        <v>1.3696666666666668</v>
      </c>
      <c r="H49" s="10">
        <v>1.8774285714285717</v>
      </c>
      <c r="I49" s="10">
        <v>2.8422500000000004</v>
      </c>
      <c r="J49" s="10">
        <v>3.8815555555555554</v>
      </c>
      <c r="K49" s="10">
        <v>4.301799999999999</v>
      </c>
      <c r="L49" s="10">
        <v>5.589166666666666</v>
      </c>
      <c r="M49" s="10">
        <v>6.535285714285714</v>
      </c>
      <c r="N49" s="10">
        <v>7.5918125000000005</v>
      </c>
      <c r="O49" s="10">
        <v>8.567666666666666</v>
      </c>
      <c r="P49" s="10">
        <v>9.410350000000001</v>
      </c>
      <c r="Q49" s="10">
        <v>11.35888</v>
      </c>
      <c r="R49" s="10">
        <v>12.6969</v>
      </c>
      <c r="S49" s="10">
        <v>13.947657142857143</v>
      </c>
      <c r="T49" s="10">
        <v>15.003950000000001</v>
      </c>
      <c r="U49" s="10">
        <v>16.508779999999998</v>
      </c>
      <c r="V49" s="10">
        <v>17.838033333333332</v>
      </c>
      <c r="W49" s="10">
        <v>20.034312500000002</v>
      </c>
      <c r="X49" s="10">
        <v>21.21809</v>
      </c>
      <c r="Y49" s="10">
        <v>21.76795</v>
      </c>
      <c r="Z49" s="446" t="str">
        <f t="shared" si="1"/>
        <v>Fribourg</v>
      </c>
    </row>
    <row r="50" spans="1:26" ht="18.9" customHeight="1">
      <c r="A50" s="24" t="str">
        <f>'Page 9'!$A$26</f>
        <v>Solothurn</v>
      </c>
      <c r="B50" s="10">
        <v>0.64</v>
      </c>
      <c r="C50" s="10">
        <v>0.5333333333333333</v>
      </c>
      <c r="D50" s="10">
        <v>0.4571428571428572</v>
      </c>
      <c r="E50" s="10">
        <v>0.4</v>
      </c>
      <c r="F50" s="10">
        <v>0.32</v>
      </c>
      <c r="G50" s="10">
        <v>1.3170000000000002</v>
      </c>
      <c r="H50" s="10">
        <v>2.7438571428571428</v>
      </c>
      <c r="I50" s="10">
        <v>3.998</v>
      </c>
      <c r="J50" s="10">
        <v>5.114222222222222</v>
      </c>
      <c r="K50" s="10">
        <v>6.010999999999999</v>
      </c>
      <c r="L50" s="10">
        <v>7.059999999999998</v>
      </c>
      <c r="M50" s="10">
        <v>8.002714285714285</v>
      </c>
      <c r="N50" s="10">
        <v>9.0506875</v>
      </c>
      <c r="O50" s="10">
        <v>10.089277777777776</v>
      </c>
      <c r="P50" s="10">
        <v>11.103800000000001</v>
      </c>
      <c r="Q50" s="10">
        <v>12.923759999999998</v>
      </c>
      <c r="R50" s="10">
        <v>14.245266666666668</v>
      </c>
      <c r="S50" s="10">
        <v>15.264914285714285</v>
      </c>
      <c r="T50" s="10">
        <v>16.103975000000002</v>
      </c>
      <c r="U50" s="10">
        <v>17.58026</v>
      </c>
      <c r="V50" s="10">
        <v>18.7156</v>
      </c>
      <c r="W50" s="10">
        <v>20.134275000000002</v>
      </c>
      <c r="X50" s="10">
        <v>21.00289</v>
      </c>
      <c r="Y50" s="10">
        <v>22.1818</v>
      </c>
      <c r="Z50" s="446" t="str">
        <f t="shared" si="1"/>
        <v>Solothurn</v>
      </c>
    </row>
    <row r="51" spans="1:26" ht="18.9" customHeight="1">
      <c r="A51" s="24" t="str">
        <f>'Page 9'!$A$27</f>
        <v>Basel</v>
      </c>
      <c r="B51" s="10">
        <v>0</v>
      </c>
      <c r="C51" s="10">
        <v>0</v>
      </c>
      <c r="D51" s="10">
        <v>0</v>
      </c>
      <c r="E51" s="10">
        <v>0</v>
      </c>
      <c r="F51" s="10">
        <v>0</v>
      </c>
      <c r="G51" s="10">
        <v>0</v>
      </c>
      <c r="H51" s="10">
        <v>0</v>
      </c>
      <c r="I51" s="10">
        <v>0</v>
      </c>
      <c r="J51" s="10">
        <v>0</v>
      </c>
      <c r="K51" s="10">
        <v>0</v>
      </c>
      <c r="L51" s="10">
        <v>2.159416666666667</v>
      </c>
      <c r="M51" s="10">
        <v>5.014214285714286</v>
      </c>
      <c r="N51" s="10">
        <v>7.155375</v>
      </c>
      <c r="O51" s="10">
        <v>8.795111111111112</v>
      </c>
      <c r="P51" s="10">
        <v>10.1299</v>
      </c>
      <c r="Q51" s="10">
        <v>12.522639999999999</v>
      </c>
      <c r="R51" s="10">
        <v>14.119000000000002</v>
      </c>
      <c r="S51" s="10">
        <v>15.258228571428573</v>
      </c>
      <c r="T51" s="10">
        <v>16.1145</v>
      </c>
      <c r="U51" s="10">
        <v>17.3317</v>
      </c>
      <c r="V51" s="10">
        <v>18.143166666666666</v>
      </c>
      <c r="W51" s="10">
        <v>19.1579625</v>
      </c>
      <c r="X51" s="10">
        <v>19.78139</v>
      </c>
      <c r="Y51" s="10">
        <v>22.47911</v>
      </c>
      <c r="Z51" s="446" t="str">
        <f t="shared" si="1"/>
        <v>Basel</v>
      </c>
    </row>
    <row r="52" spans="1:26" ht="18.9" customHeight="1">
      <c r="A52" s="24" t="str">
        <f>'Page 9'!$A$28</f>
        <v>Liestal</v>
      </c>
      <c r="B52" s="10">
        <v>0</v>
      </c>
      <c r="C52" s="10">
        <v>0</v>
      </c>
      <c r="D52" s="10">
        <v>0</v>
      </c>
      <c r="E52" s="10">
        <v>0</v>
      </c>
      <c r="F52" s="10">
        <v>0.9047999999999998</v>
      </c>
      <c r="G52" s="10">
        <v>0.956</v>
      </c>
      <c r="H52" s="10">
        <v>0.9920000000000002</v>
      </c>
      <c r="I52" s="10">
        <v>1.0195</v>
      </c>
      <c r="J52" s="10">
        <v>1.3816666666666666</v>
      </c>
      <c r="K52" s="10">
        <v>2.1245999999999996</v>
      </c>
      <c r="L52" s="10">
        <v>3.609083333333333</v>
      </c>
      <c r="M52" s="10">
        <v>5.025714285714286</v>
      </c>
      <c r="N52" s="10">
        <v>6.350875</v>
      </c>
      <c r="O52" s="10">
        <v>7.5823888888888895</v>
      </c>
      <c r="P52" s="10">
        <v>8.7271</v>
      </c>
      <c r="Q52" s="10">
        <v>11.122639999999999</v>
      </c>
      <c r="R52" s="10">
        <v>12.946633333333335</v>
      </c>
      <c r="S52" s="10">
        <v>14.408628571428572</v>
      </c>
      <c r="T52" s="10">
        <v>15.635225</v>
      </c>
      <c r="U52" s="10">
        <v>17.595639999999996</v>
      </c>
      <c r="V52" s="10">
        <v>19.0305</v>
      </c>
      <c r="W52" s="10">
        <v>20.9186625</v>
      </c>
      <c r="X52" s="10">
        <v>22.15057</v>
      </c>
      <c r="Y52" s="10">
        <v>25.03682</v>
      </c>
      <c r="Z52" s="446" t="str">
        <f t="shared" si="1"/>
        <v>Liestal</v>
      </c>
    </row>
    <row r="53" spans="1:26" ht="18.9" customHeight="1">
      <c r="A53" s="24" t="str">
        <f>'Page 9'!$A$29</f>
        <v>Schaffhausen</v>
      </c>
      <c r="B53" s="10">
        <v>0.48</v>
      </c>
      <c r="C53" s="10">
        <v>0.4</v>
      </c>
      <c r="D53" s="10">
        <v>0.34285714285714286</v>
      </c>
      <c r="E53" s="10">
        <v>0.3</v>
      </c>
      <c r="F53" s="10">
        <v>0.291</v>
      </c>
      <c r="G53" s="10">
        <v>1.0191666666666666</v>
      </c>
      <c r="H53" s="10">
        <v>1.869285714285714</v>
      </c>
      <c r="I53" s="10">
        <v>2.8825</v>
      </c>
      <c r="J53" s="10">
        <v>3.7955555555555547</v>
      </c>
      <c r="K53" s="10">
        <v>4.5154</v>
      </c>
      <c r="L53" s="10">
        <v>5.654416666666667</v>
      </c>
      <c r="M53" s="10">
        <v>6.450499999999999</v>
      </c>
      <c r="N53" s="10">
        <v>7.4508125</v>
      </c>
      <c r="O53" s="10">
        <v>8.212666666666667</v>
      </c>
      <c r="P53" s="10">
        <v>8.9827</v>
      </c>
      <c r="Q53" s="10">
        <v>10.651720000000001</v>
      </c>
      <c r="R53" s="10">
        <v>12.021400000000002</v>
      </c>
      <c r="S53" s="10">
        <v>13.247314285714285</v>
      </c>
      <c r="T53" s="10">
        <v>14.2676</v>
      </c>
      <c r="U53" s="10">
        <v>15.76032</v>
      </c>
      <c r="V53" s="10">
        <v>16.749083333333335</v>
      </c>
      <c r="W53" s="10">
        <v>18.41155</v>
      </c>
      <c r="X53" s="10">
        <v>19.15471</v>
      </c>
      <c r="Y53" s="10">
        <v>19.478894999999998</v>
      </c>
      <c r="Z53" s="446" t="str">
        <f t="shared" si="1"/>
        <v>Schaffhausen</v>
      </c>
    </row>
    <row r="54" spans="1:26" ht="18.9" customHeight="1">
      <c r="A54" s="24" t="str">
        <f>'Page 9'!$A$30</f>
        <v>Herisau</v>
      </c>
      <c r="B54" s="10">
        <v>0</v>
      </c>
      <c r="C54" s="10">
        <v>0</v>
      </c>
      <c r="D54" s="10">
        <v>0</v>
      </c>
      <c r="E54" s="10">
        <v>0</v>
      </c>
      <c r="F54" s="10">
        <v>0.015200000000000002</v>
      </c>
      <c r="G54" s="10">
        <v>0.7776666666666667</v>
      </c>
      <c r="H54" s="10">
        <v>1.8978571428571427</v>
      </c>
      <c r="I54" s="10">
        <v>2.9697500000000003</v>
      </c>
      <c r="J54" s="10">
        <v>3.874333333333333</v>
      </c>
      <c r="K54" s="10">
        <v>4.6739999999999995</v>
      </c>
      <c r="L54" s="10">
        <v>5.579666666666667</v>
      </c>
      <c r="M54" s="10">
        <v>6.132142857142857</v>
      </c>
      <c r="N54" s="10">
        <v>7.225687499999999</v>
      </c>
      <c r="O54" s="10">
        <v>8.085555555555555</v>
      </c>
      <c r="P54" s="10">
        <v>8.911</v>
      </c>
      <c r="Q54" s="10">
        <v>10.54332</v>
      </c>
      <c r="R54" s="10">
        <v>11.776966666666668</v>
      </c>
      <c r="S54" s="10">
        <v>12.733257142857143</v>
      </c>
      <c r="T54" s="10">
        <v>13.503675000000001</v>
      </c>
      <c r="U54" s="10">
        <v>14.715720000000001</v>
      </c>
      <c r="V54" s="10">
        <v>15.53971666666667</v>
      </c>
      <c r="W54" s="10">
        <v>16.5697125</v>
      </c>
      <c r="X54" s="10">
        <v>17.05683</v>
      </c>
      <c r="Y54" s="10">
        <v>17.390775</v>
      </c>
      <c r="Z54" s="446" t="str">
        <f t="shared" si="1"/>
        <v>Herisau</v>
      </c>
    </row>
    <row r="55" spans="1:26" ht="18.9" customHeight="1">
      <c r="A55" s="24" t="str">
        <f>'Page 9'!$A$31</f>
        <v>Appenzell</v>
      </c>
      <c r="B55" s="10">
        <v>0.3088</v>
      </c>
      <c r="C55" s="10">
        <v>0.5193333333333333</v>
      </c>
      <c r="D55" s="10">
        <v>0.7054285714285714</v>
      </c>
      <c r="E55" s="10">
        <v>1.00975</v>
      </c>
      <c r="F55" s="10">
        <v>1.4889999999999997</v>
      </c>
      <c r="G55" s="10">
        <v>2.0525</v>
      </c>
      <c r="H55" s="10">
        <v>2.634</v>
      </c>
      <c r="I55" s="10">
        <v>3.1704999999999997</v>
      </c>
      <c r="J55" s="10">
        <v>3.7163333333333335</v>
      </c>
      <c r="K55" s="10">
        <v>4.2584</v>
      </c>
      <c r="L55" s="10">
        <v>5.015083333333334</v>
      </c>
      <c r="M55" s="10">
        <v>5.705642857142857</v>
      </c>
      <c r="N55" s="10">
        <v>6.2997499999999995</v>
      </c>
      <c r="O55" s="10">
        <v>6.827444444444445</v>
      </c>
      <c r="P55" s="10">
        <v>7.345299999999999</v>
      </c>
      <c r="Q55" s="10">
        <v>8.58656</v>
      </c>
      <c r="R55" s="10">
        <v>9.5229</v>
      </c>
      <c r="S55" s="10">
        <v>10.199542857142857</v>
      </c>
      <c r="T55" s="10">
        <v>10.786074999999999</v>
      </c>
      <c r="U55" s="10">
        <v>11.66314</v>
      </c>
      <c r="V55" s="10">
        <v>12.249983333333333</v>
      </c>
      <c r="W55" s="10">
        <v>12.8966</v>
      </c>
      <c r="X55" s="10">
        <v>13.182360000000001</v>
      </c>
      <c r="Y55" s="10">
        <v>13.480139999999999</v>
      </c>
      <c r="Z55" s="446" t="str">
        <f t="shared" si="1"/>
        <v>Appenzell</v>
      </c>
    </row>
    <row r="56" spans="1:26" ht="18.9" customHeight="1">
      <c r="A56" s="24" t="str">
        <f>'Page 9'!$A$32</f>
        <v>St. Gall</v>
      </c>
      <c r="B56" s="10">
        <v>0</v>
      </c>
      <c r="C56" s="10">
        <v>0</v>
      </c>
      <c r="D56" s="10">
        <v>0</v>
      </c>
      <c r="E56" s="10">
        <v>0</v>
      </c>
      <c r="F56" s="10">
        <v>0</v>
      </c>
      <c r="G56" s="10">
        <v>0</v>
      </c>
      <c r="H56" s="10">
        <v>0.9428571428571428</v>
      </c>
      <c r="I56" s="10">
        <v>1.87</v>
      </c>
      <c r="J56" s="10">
        <v>2.908888888888889</v>
      </c>
      <c r="K56" s="10">
        <v>3.2779999999999996</v>
      </c>
      <c r="L56" s="10">
        <v>5.096666666666667</v>
      </c>
      <c r="M56" s="10">
        <v>6.442857142857143</v>
      </c>
      <c r="N56" s="10">
        <v>7.4647499999999996</v>
      </c>
      <c r="O56" s="10">
        <v>8.592388888888888</v>
      </c>
      <c r="P56" s="10">
        <v>9.701999999999998</v>
      </c>
      <c r="Q56" s="10">
        <v>11.6688</v>
      </c>
      <c r="R56" s="10">
        <v>13.178</v>
      </c>
      <c r="S56" s="10">
        <v>14.50491428571429</v>
      </c>
      <c r="T56" s="10">
        <v>15.500125</v>
      </c>
      <c r="U56" s="10">
        <v>16.970800000000004</v>
      </c>
      <c r="V56" s="10">
        <v>17.985366666666668</v>
      </c>
      <c r="W56" s="10">
        <v>19.253575</v>
      </c>
      <c r="X56" s="10">
        <v>20.029429999999998</v>
      </c>
      <c r="Y56" s="10">
        <v>20.658825</v>
      </c>
      <c r="Z56" s="446" t="str">
        <f t="shared" si="1"/>
        <v>St. Gall</v>
      </c>
    </row>
    <row r="57" spans="1:26" ht="18.9" customHeight="1">
      <c r="A57" s="24" t="str">
        <f>'Page 9'!$A$33</f>
        <v>Chur</v>
      </c>
      <c r="B57" s="10">
        <v>0</v>
      </c>
      <c r="C57" s="10">
        <v>0</v>
      </c>
      <c r="D57" s="10">
        <v>0</v>
      </c>
      <c r="E57" s="10">
        <v>0</v>
      </c>
      <c r="F57" s="10">
        <v>0</v>
      </c>
      <c r="G57" s="10">
        <v>0</v>
      </c>
      <c r="H57" s="10">
        <v>0</v>
      </c>
      <c r="I57" s="10">
        <v>0.2225</v>
      </c>
      <c r="J57" s="10">
        <v>1.0022222222222221</v>
      </c>
      <c r="K57" s="10">
        <v>1.934</v>
      </c>
      <c r="L57" s="10">
        <v>3.5216666666666665</v>
      </c>
      <c r="M57" s="10">
        <v>4.695714285714286</v>
      </c>
      <c r="N57" s="10">
        <v>5.66125</v>
      </c>
      <c r="O57" s="10">
        <v>6.485555555555555</v>
      </c>
      <c r="P57" s="10">
        <v>7.31</v>
      </c>
      <c r="Q57" s="10">
        <v>9.2064</v>
      </c>
      <c r="R57" s="10">
        <v>10.529333333333334</v>
      </c>
      <c r="S57" s="10">
        <v>11.715428571428571</v>
      </c>
      <c r="T57" s="10">
        <v>12.6215</v>
      </c>
      <c r="U57" s="10">
        <v>13.977999999999998</v>
      </c>
      <c r="V57" s="10">
        <v>14.995333333333333</v>
      </c>
      <c r="W57" s="10">
        <v>16.2665</v>
      </c>
      <c r="X57" s="10">
        <v>17.0586</v>
      </c>
      <c r="Y57" s="10">
        <v>18.813</v>
      </c>
      <c r="Z57" s="446" t="str">
        <f t="shared" si="1"/>
        <v>Chur</v>
      </c>
    </row>
    <row r="58" spans="1:26" ht="18.9" customHeight="1">
      <c r="A58" s="24" t="str">
        <f>'Page 9'!$A$34</f>
        <v>Aarau</v>
      </c>
      <c r="B58" s="10">
        <v>0</v>
      </c>
      <c r="C58" s="10">
        <v>0</v>
      </c>
      <c r="D58" s="10">
        <v>0</v>
      </c>
      <c r="E58" s="10">
        <v>0</v>
      </c>
      <c r="F58" s="10">
        <v>0</v>
      </c>
      <c r="G58" s="10">
        <v>0.185</v>
      </c>
      <c r="H58" s="10">
        <v>1.002</v>
      </c>
      <c r="I58" s="10">
        <v>1.6485000000000003</v>
      </c>
      <c r="J58" s="10">
        <v>2.2793333333333337</v>
      </c>
      <c r="K58" s="10">
        <v>3.0101999999999998</v>
      </c>
      <c r="L58" s="10">
        <v>4.07</v>
      </c>
      <c r="M58" s="10">
        <v>5.137714285714287</v>
      </c>
      <c r="N58" s="10">
        <v>6.210375</v>
      </c>
      <c r="O58" s="10">
        <v>7.118833333333334</v>
      </c>
      <c r="P58" s="10">
        <v>7.9875</v>
      </c>
      <c r="Q58" s="10">
        <v>9.71472</v>
      </c>
      <c r="R58" s="10">
        <v>11.021933333333335</v>
      </c>
      <c r="S58" s="10">
        <v>12.066028571428573</v>
      </c>
      <c r="T58" s="10">
        <v>12.917100000000001</v>
      </c>
      <c r="U58" s="10">
        <v>14.22022</v>
      </c>
      <c r="V58" s="10">
        <v>15.202750000000004</v>
      </c>
      <c r="W58" s="10">
        <v>16.4977875</v>
      </c>
      <c r="X58" s="10">
        <v>17.431890000000003</v>
      </c>
      <c r="Y58" s="10">
        <v>19.687240000000003</v>
      </c>
      <c r="Z58" s="446" t="str">
        <f t="shared" si="1"/>
        <v>Aarau</v>
      </c>
    </row>
    <row r="59" spans="1:26" ht="18.9" customHeight="1">
      <c r="A59" s="24" t="str">
        <f>'Page 9'!$A$35</f>
        <v>Frauenfeld</v>
      </c>
      <c r="B59" s="10">
        <v>0</v>
      </c>
      <c r="C59" s="10">
        <v>0</v>
      </c>
      <c r="D59" s="10">
        <v>0</v>
      </c>
      <c r="E59" s="10">
        <v>0</v>
      </c>
      <c r="F59" s="10">
        <v>0</v>
      </c>
      <c r="G59" s="10">
        <v>0</v>
      </c>
      <c r="H59" s="10">
        <v>0.255</v>
      </c>
      <c r="I59" s="10">
        <v>0.8928749999999999</v>
      </c>
      <c r="J59" s="10">
        <v>1.6167777777777776</v>
      </c>
      <c r="K59" s="10">
        <v>2.4729</v>
      </c>
      <c r="L59" s="10">
        <v>4.2780000000000005</v>
      </c>
      <c r="M59" s="10">
        <v>5.638214285714286</v>
      </c>
      <c r="N59" s="10">
        <v>6.681999999999999</v>
      </c>
      <c r="O59" s="10">
        <v>7.494055555555555</v>
      </c>
      <c r="P59" s="10">
        <v>8.37555</v>
      </c>
      <c r="Q59" s="10">
        <v>10.044</v>
      </c>
      <c r="R59" s="10">
        <v>11.191466666666667</v>
      </c>
      <c r="S59" s="10">
        <v>12.017742857142858</v>
      </c>
      <c r="T59" s="10">
        <v>12.683325</v>
      </c>
      <c r="U59" s="10">
        <v>13.852800000000002</v>
      </c>
      <c r="V59" s="10">
        <v>14.627216666666667</v>
      </c>
      <c r="W59" s="10">
        <v>15.7429875</v>
      </c>
      <c r="X59" s="10">
        <v>16.55475</v>
      </c>
      <c r="Y59" s="10">
        <v>18.287734999999998</v>
      </c>
      <c r="Z59" s="446" t="str">
        <f t="shared" si="1"/>
        <v>Frauenfeld</v>
      </c>
    </row>
    <row r="60" spans="1:26" ht="18.9" customHeight="1">
      <c r="A60" s="24" t="str">
        <f>'Page 9'!$A$36</f>
        <v>Bellinzona</v>
      </c>
      <c r="B60" s="10">
        <v>0.32</v>
      </c>
      <c r="C60" s="10">
        <v>0.26666666666666666</v>
      </c>
      <c r="D60" s="10">
        <v>0.2285714285714286</v>
      </c>
      <c r="E60" s="10">
        <v>0.2</v>
      </c>
      <c r="F60" s="10">
        <v>0.16</v>
      </c>
      <c r="G60" s="10">
        <v>0.13333333333333333</v>
      </c>
      <c r="H60" s="10">
        <v>0.1142857142857143</v>
      </c>
      <c r="I60" s="10">
        <v>0.299375</v>
      </c>
      <c r="J60" s="10">
        <v>0.8886666666666666</v>
      </c>
      <c r="K60" s="10">
        <v>1.4206999999999996</v>
      </c>
      <c r="L60" s="10">
        <v>1.94475</v>
      </c>
      <c r="M60" s="10">
        <v>2.593142857142857</v>
      </c>
      <c r="N60" s="10">
        <v>3.5626875</v>
      </c>
      <c r="O60" s="10">
        <v>4.636666666666667</v>
      </c>
      <c r="P60" s="10">
        <v>5.90475</v>
      </c>
      <c r="Q60" s="10">
        <v>8.44</v>
      </c>
      <c r="R60" s="10">
        <v>10.694266666666666</v>
      </c>
      <c r="S60" s="10">
        <v>12.204857142857142</v>
      </c>
      <c r="T60" s="10">
        <v>13.4925</v>
      </c>
      <c r="U60" s="10">
        <v>15.519580000000003</v>
      </c>
      <c r="V60" s="10">
        <v>17.081033333333334</v>
      </c>
      <c r="W60" s="10">
        <v>19.206162499999998</v>
      </c>
      <c r="X60" s="10">
        <v>20.56507</v>
      </c>
      <c r="Y60" s="10">
        <v>23.360545000000002</v>
      </c>
      <c r="Z60" s="446" t="str">
        <f t="shared" si="1"/>
        <v>Bellinzona</v>
      </c>
    </row>
    <row r="61" spans="1:26" ht="18.9" customHeight="1">
      <c r="A61" s="24" t="str">
        <f>'Page 9'!$A$37</f>
        <v>Lausanne</v>
      </c>
      <c r="B61" s="10">
        <v>0</v>
      </c>
      <c r="C61" s="10">
        <v>0</v>
      </c>
      <c r="D61" s="10">
        <v>0</v>
      </c>
      <c r="E61" s="10">
        <v>0</v>
      </c>
      <c r="F61" s="10">
        <v>0</v>
      </c>
      <c r="G61" s="10">
        <v>0</v>
      </c>
      <c r="H61" s="10">
        <v>0</v>
      </c>
      <c r="I61" s="10">
        <v>0</v>
      </c>
      <c r="J61" s="10">
        <v>0.6516666666666666</v>
      </c>
      <c r="K61" s="10">
        <v>1.9364</v>
      </c>
      <c r="L61" s="10">
        <v>5.00775</v>
      </c>
      <c r="M61" s="10">
        <v>7.899928571428571</v>
      </c>
      <c r="N61" s="10">
        <v>10.17225</v>
      </c>
      <c r="O61" s="10">
        <v>10.977333333333334</v>
      </c>
      <c r="P61" s="10">
        <v>11.67485</v>
      </c>
      <c r="Q61" s="10">
        <v>12.96736</v>
      </c>
      <c r="R61" s="10">
        <v>14.137400000000003</v>
      </c>
      <c r="S61" s="10">
        <v>15.327742857142857</v>
      </c>
      <c r="T61" s="10">
        <v>16.28365</v>
      </c>
      <c r="U61" s="10">
        <v>18.059720000000002</v>
      </c>
      <c r="V61" s="10">
        <v>19.43425</v>
      </c>
      <c r="W61" s="10">
        <v>21.5099625</v>
      </c>
      <c r="X61" s="10">
        <v>23.12465</v>
      </c>
      <c r="Y61" s="10">
        <v>26.31</v>
      </c>
      <c r="Z61" s="446" t="str">
        <f t="shared" si="1"/>
        <v>Lausanne</v>
      </c>
    </row>
    <row r="62" spans="1:26" ht="18.9" customHeight="1">
      <c r="A62" s="24" t="str">
        <f>'Page 9'!$A$38</f>
        <v>Sion</v>
      </c>
      <c r="B62" s="10">
        <v>0.272</v>
      </c>
      <c r="C62" s="10">
        <v>0.22666666666666668</v>
      </c>
      <c r="D62" s="10">
        <v>0.19428571428571428</v>
      </c>
      <c r="E62" s="10">
        <v>0.16999999999999998</v>
      </c>
      <c r="F62" s="10">
        <v>0.136</v>
      </c>
      <c r="G62" s="10">
        <v>0.11333333333333334</v>
      </c>
      <c r="H62" s="10">
        <v>0.11414285714285702</v>
      </c>
      <c r="I62" s="10">
        <v>1.3698750000000002</v>
      </c>
      <c r="J62" s="10">
        <v>2.524</v>
      </c>
      <c r="K62" s="10">
        <v>3.3582</v>
      </c>
      <c r="L62" s="10">
        <v>4.271583333333333</v>
      </c>
      <c r="M62" s="10">
        <v>5.189785714285714</v>
      </c>
      <c r="N62" s="10">
        <v>6.0765625</v>
      </c>
      <c r="O62" s="10">
        <v>6.837999999999999</v>
      </c>
      <c r="P62" s="10">
        <v>7.548400000000001</v>
      </c>
      <c r="Q62" s="10">
        <v>9.13252</v>
      </c>
      <c r="R62" s="10">
        <v>10.5346</v>
      </c>
      <c r="S62" s="10">
        <v>12.638057142857143</v>
      </c>
      <c r="T62" s="10">
        <v>14.164549999999998</v>
      </c>
      <c r="U62" s="10">
        <v>15.959819999999999</v>
      </c>
      <c r="V62" s="10">
        <v>17.147966666666665</v>
      </c>
      <c r="W62" s="10">
        <v>18.8864125</v>
      </c>
      <c r="X62" s="10">
        <v>19.7568</v>
      </c>
      <c r="Y62" s="10">
        <v>21.238905</v>
      </c>
      <c r="Z62" s="446" t="str">
        <f t="shared" si="1"/>
        <v>Sion</v>
      </c>
    </row>
    <row r="63" spans="1:26" ht="18.9" customHeight="1">
      <c r="A63" s="24" t="str">
        <f>'Page 9'!$A$39</f>
        <v>Neuchâtel</v>
      </c>
      <c r="B63" s="10">
        <v>0</v>
      </c>
      <c r="C63" s="10">
        <v>0</v>
      </c>
      <c r="D63" s="10">
        <v>0</v>
      </c>
      <c r="E63" s="10">
        <v>0.38449999999999995</v>
      </c>
      <c r="F63" s="10">
        <v>0.922</v>
      </c>
      <c r="G63" s="10">
        <v>1.3971666666666664</v>
      </c>
      <c r="H63" s="10">
        <v>2.116857142857143</v>
      </c>
      <c r="I63" s="10">
        <v>2.7022500000000003</v>
      </c>
      <c r="J63" s="10">
        <v>3.888888888888889</v>
      </c>
      <c r="K63" s="10">
        <v>4.788899999999999</v>
      </c>
      <c r="L63" s="10">
        <v>6.034249999999999</v>
      </c>
      <c r="M63" s="10">
        <v>7.822642857142857</v>
      </c>
      <c r="N63" s="10">
        <v>9.992750000000001</v>
      </c>
      <c r="O63" s="10">
        <v>11.58211111111111</v>
      </c>
      <c r="P63" s="10">
        <v>12.75995</v>
      </c>
      <c r="Q63" s="10">
        <v>14.93524</v>
      </c>
      <c r="R63" s="10">
        <v>16.60953333333333</v>
      </c>
      <c r="S63" s="10">
        <v>17.897428571428573</v>
      </c>
      <c r="T63" s="10">
        <v>19.00235</v>
      </c>
      <c r="U63" s="10">
        <v>20.622799999999998</v>
      </c>
      <c r="V63" s="10">
        <v>21.994333333333334</v>
      </c>
      <c r="W63" s="10">
        <v>23.7962375</v>
      </c>
      <c r="X63" s="10">
        <v>23.97581</v>
      </c>
      <c r="Y63" s="10">
        <v>24.45187</v>
      </c>
      <c r="Z63" s="446" t="str">
        <f t="shared" si="1"/>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1.4618333333333333</v>
      </c>
      <c r="M64" s="10">
        <v>3.0580714285714286</v>
      </c>
      <c r="N64" s="10">
        <v>4.749625</v>
      </c>
      <c r="O64" s="10">
        <v>5.988777777777778</v>
      </c>
      <c r="P64" s="10">
        <v>7.356</v>
      </c>
      <c r="Q64" s="10">
        <v>10.26584</v>
      </c>
      <c r="R64" s="10">
        <v>12.373066666666666</v>
      </c>
      <c r="S64" s="10">
        <v>13.878285714285715</v>
      </c>
      <c r="T64" s="10">
        <v>15.077499999999999</v>
      </c>
      <c r="U64" s="10">
        <v>16.8522</v>
      </c>
      <c r="V64" s="10">
        <v>18.065916666666666</v>
      </c>
      <c r="W64" s="10">
        <v>19.8508375</v>
      </c>
      <c r="X64" s="10">
        <v>21.19726</v>
      </c>
      <c r="Y64" s="10">
        <v>24.718905</v>
      </c>
      <c r="Z64" s="446" t="str">
        <f t="shared" si="1"/>
        <v>Geneva</v>
      </c>
    </row>
    <row r="65" spans="1:26" ht="18.9" customHeight="1">
      <c r="A65" s="24" t="str">
        <f>'Page 9'!$A$41</f>
        <v>Delémont</v>
      </c>
      <c r="B65" s="10">
        <v>0</v>
      </c>
      <c r="C65" s="10">
        <v>0</v>
      </c>
      <c r="D65" s="10">
        <v>0</v>
      </c>
      <c r="E65" s="10">
        <v>0</v>
      </c>
      <c r="F65" s="10">
        <v>0</v>
      </c>
      <c r="G65" s="10">
        <v>0.27099999999999996</v>
      </c>
      <c r="H65" s="10">
        <v>0.7790000000000001</v>
      </c>
      <c r="I65" s="10">
        <v>1.968</v>
      </c>
      <c r="J65" s="10">
        <v>2.9096666666666664</v>
      </c>
      <c r="K65" s="10">
        <v>4.0529</v>
      </c>
      <c r="L65" s="10">
        <v>5.825583333333333</v>
      </c>
      <c r="M65" s="10">
        <v>7.180499999999999</v>
      </c>
      <c r="N65" s="10">
        <v>8.783875</v>
      </c>
      <c r="O65" s="10">
        <v>10.006</v>
      </c>
      <c r="P65" s="10">
        <v>11.0061</v>
      </c>
      <c r="Q65" s="10">
        <v>13.078720000000002</v>
      </c>
      <c r="R65" s="10">
        <v>14.72156666666667</v>
      </c>
      <c r="S65" s="10">
        <v>15.895028571428572</v>
      </c>
      <c r="T65" s="10">
        <v>16.775175</v>
      </c>
      <c r="U65" s="10">
        <v>18.364739999999998</v>
      </c>
      <c r="V65" s="10">
        <v>19.926016666666673</v>
      </c>
      <c r="W65" s="10">
        <v>21.877612499999998</v>
      </c>
      <c r="X65" s="10">
        <v>23.0854</v>
      </c>
      <c r="Y65" s="10">
        <v>25.798315000000006</v>
      </c>
      <c r="Z65" s="446" t="str">
        <f t="shared" si="1"/>
        <v>Delémont</v>
      </c>
    </row>
    <row r="66" spans="1:26" ht="18.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446"/>
    </row>
    <row r="67" spans="1:26" ht="18.9" customHeight="1">
      <c r="A67" s="24" t="str">
        <f>'Page 9'!$A$43</f>
        <v>Direct federal tax</v>
      </c>
      <c r="B67" s="10">
        <v>0</v>
      </c>
      <c r="C67" s="10">
        <v>0</v>
      </c>
      <c r="D67" s="10">
        <v>0</v>
      </c>
      <c r="E67" s="10">
        <v>0</v>
      </c>
      <c r="F67" s="10">
        <v>0</v>
      </c>
      <c r="G67" s="10">
        <v>0</v>
      </c>
      <c r="H67" s="10">
        <v>0</v>
      </c>
      <c r="I67" s="10">
        <v>0</v>
      </c>
      <c r="J67" s="10">
        <v>0</v>
      </c>
      <c r="K67" s="10">
        <v>0</v>
      </c>
      <c r="L67" s="10">
        <v>0.11166666666666666</v>
      </c>
      <c r="M67" s="10">
        <v>0.22</v>
      </c>
      <c r="N67" s="10">
        <v>0.29</v>
      </c>
      <c r="O67" s="10">
        <v>0.4277777777777778</v>
      </c>
      <c r="P67" s="10">
        <v>0.613</v>
      </c>
      <c r="Q67" s="10">
        <v>1.084</v>
      </c>
      <c r="R67" s="10">
        <v>1.641333333333333</v>
      </c>
      <c r="S67" s="10">
        <v>2.277142857142857</v>
      </c>
      <c r="T67" s="10">
        <v>3.1805</v>
      </c>
      <c r="U67" s="10">
        <v>4.848</v>
      </c>
      <c r="V67" s="10">
        <v>5.955333333333333</v>
      </c>
      <c r="W67" s="10">
        <v>7.3395</v>
      </c>
      <c r="X67" s="10">
        <v>8.1778</v>
      </c>
      <c r="Y67" s="10">
        <v>9.9194</v>
      </c>
      <c r="Z67" s="446" t="str">
        <f t="shared" si="1"/>
        <v>Direct federal tax</v>
      </c>
    </row>
    <row r="68" spans="1:12" ht="18.9" customHeight="1">
      <c r="A68" s="39"/>
      <c r="B68" s="49"/>
      <c r="C68" s="49"/>
      <c r="D68" s="49"/>
      <c r="E68" s="49"/>
      <c r="F68" s="49"/>
      <c r="G68" s="49"/>
      <c r="H68" s="49"/>
      <c r="I68" s="49"/>
      <c r="J68" s="49"/>
      <c r="K68" s="49"/>
      <c r="L68" s="49"/>
    </row>
    <row r="69" spans="1:12" ht="18.9" customHeight="1">
      <c r="A69" s="57"/>
      <c r="B69" s="58"/>
      <c r="C69" s="58"/>
      <c r="D69" s="58"/>
      <c r="E69" s="59"/>
      <c r="F69" s="59"/>
      <c r="G69" s="59"/>
      <c r="H69" s="59"/>
      <c r="I69" s="59"/>
      <c r="J69" s="59"/>
      <c r="K69" s="59"/>
      <c r="L69" s="57"/>
    </row>
    <row r="70" spans="2:12" ht="18.9" customHeight="1">
      <c r="B70" s="50"/>
      <c r="C70" s="50"/>
      <c r="D70" s="50"/>
      <c r="E70" s="50"/>
      <c r="F70" s="50"/>
      <c r="G70" s="50"/>
      <c r="H70" s="50"/>
      <c r="I70" s="50"/>
      <c r="J70" s="50"/>
      <c r="K70" s="50"/>
      <c r="L70" s="50"/>
    </row>
    <row r="71" spans="2:12" ht="18.9" customHeight="1">
      <c r="B71" s="50"/>
      <c r="C71" s="50"/>
      <c r="D71" s="50"/>
      <c r="E71" s="50"/>
      <c r="F71" s="50"/>
      <c r="G71" s="50"/>
      <c r="H71" s="50"/>
      <c r="I71" s="50"/>
      <c r="J71" s="50"/>
      <c r="K71" s="50"/>
      <c r="L71" s="50"/>
    </row>
    <row r="72" spans="2:12" ht="18.9" customHeight="1">
      <c r="B72" s="50"/>
      <c r="C72" s="50"/>
      <c r="D72" s="50"/>
      <c r="E72" s="50"/>
      <c r="F72" s="50"/>
      <c r="G72" s="50"/>
      <c r="H72" s="50"/>
      <c r="I72" s="50"/>
      <c r="J72" s="50"/>
      <c r="K72" s="50"/>
      <c r="L72" s="50"/>
    </row>
    <row r="73" spans="2:12" ht="18.9" customHeight="1">
      <c r="B73" s="50"/>
      <c r="C73" s="50"/>
      <c r="D73" s="50"/>
      <c r="E73" s="50"/>
      <c r="F73" s="50"/>
      <c r="G73" s="50"/>
      <c r="H73" s="50"/>
      <c r="I73" s="50"/>
      <c r="J73" s="50"/>
      <c r="K73" s="50"/>
      <c r="L73" s="50"/>
    </row>
    <row r="74" spans="2:12" ht="18.9" customHeight="1">
      <c r="B74" s="50"/>
      <c r="C74" s="50"/>
      <c r="D74" s="50"/>
      <c r="E74" s="50"/>
      <c r="F74" s="50"/>
      <c r="G74" s="50"/>
      <c r="H74" s="50"/>
      <c r="I74" s="50"/>
      <c r="J74" s="50"/>
      <c r="K74" s="50"/>
      <c r="L74" s="50"/>
    </row>
    <row r="75" spans="2:12" ht="18.9" customHeight="1">
      <c r="B75" s="50"/>
      <c r="C75" s="50"/>
      <c r="D75" s="50"/>
      <c r="E75" s="50"/>
      <c r="F75" s="50"/>
      <c r="G75" s="50"/>
      <c r="H75" s="50"/>
      <c r="I75" s="50"/>
      <c r="J75" s="50"/>
      <c r="K75" s="50"/>
      <c r="L75" s="50"/>
    </row>
    <row r="76" spans="2:12" ht="18.9" customHeight="1">
      <c r="B76" s="50"/>
      <c r="C76" s="50"/>
      <c r="D76" s="50"/>
      <c r="E76" s="50"/>
      <c r="F76" s="50"/>
      <c r="G76" s="50"/>
      <c r="H76" s="50"/>
      <c r="I76" s="50"/>
      <c r="J76" s="50"/>
      <c r="K76" s="50"/>
      <c r="L76" s="50"/>
    </row>
    <row r="77" spans="2:12" ht="12.75">
      <c r="B77" s="50"/>
      <c r="C77" s="50"/>
      <c r="D77" s="50"/>
      <c r="E77" s="50"/>
      <c r="F77" s="50"/>
      <c r="G77" s="50"/>
      <c r="H77" s="50"/>
      <c r="I77" s="50"/>
      <c r="J77" s="50"/>
      <c r="K77" s="50"/>
      <c r="L77" s="50"/>
    </row>
    <row r="78" spans="2:12" ht="12.75">
      <c r="B78" s="50"/>
      <c r="C78" s="50"/>
      <c r="D78" s="50"/>
      <c r="E78" s="50"/>
      <c r="F78" s="50"/>
      <c r="G78" s="50"/>
      <c r="H78" s="50"/>
      <c r="I78" s="50"/>
      <c r="J78" s="50"/>
      <c r="K78" s="50"/>
      <c r="L78" s="50"/>
    </row>
    <row r="79" spans="2:12" ht="12.75">
      <c r="B79" s="50"/>
      <c r="C79" s="50"/>
      <c r="D79" s="50"/>
      <c r="E79" s="50"/>
      <c r="F79" s="50"/>
      <c r="G79" s="50"/>
      <c r="H79" s="50"/>
      <c r="I79" s="50"/>
      <c r="J79" s="50"/>
      <c r="K79" s="50"/>
      <c r="L79" s="50"/>
    </row>
    <row r="80" spans="2:12" ht="12.75">
      <c r="B80" s="50"/>
      <c r="C80" s="50"/>
      <c r="D80" s="50"/>
      <c r="E80" s="50"/>
      <c r="F80" s="50"/>
      <c r="G80" s="50"/>
      <c r="H80" s="50"/>
      <c r="I80" s="50"/>
      <c r="J80" s="50"/>
      <c r="K80" s="50"/>
      <c r="L80" s="50"/>
    </row>
    <row r="81" spans="2:12" ht="12.75">
      <c r="B81" s="50"/>
      <c r="C81" s="50"/>
      <c r="D81" s="50"/>
      <c r="E81" s="50"/>
      <c r="F81" s="50"/>
      <c r="G81" s="50"/>
      <c r="H81" s="50"/>
      <c r="I81" s="50"/>
      <c r="J81" s="50"/>
      <c r="K81" s="50"/>
      <c r="L81" s="50"/>
    </row>
    <row r="82" spans="2:12" ht="12.75">
      <c r="B82" s="50"/>
      <c r="C82" s="50"/>
      <c r="D82" s="50"/>
      <c r="E82" s="50"/>
      <c r="F82" s="50"/>
      <c r="G82" s="50"/>
      <c r="H82" s="50"/>
      <c r="I82" s="50"/>
      <c r="J82" s="50"/>
      <c r="K82" s="50"/>
      <c r="L82" s="50"/>
    </row>
    <row r="83" spans="2:12" ht="12.75">
      <c r="B83" s="50"/>
      <c r="C83" s="50"/>
      <c r="D83" s="50"/>
      <c r="E83" s="50"/>
      <c r="F83" s="50"/>
      <c r="G83" s="50"/>
      <c r="H83" s="50"/>
      <c r="I83" s="50"/>
      <c r="J83" s="50"/>
      <c r="K83" s="50"/>
      <c r="L83" s="50"/>
    </row>
    <row r="84" spans="2:12" ht="12.75">
      <c r="B84" s="50"/>
      <c r="C84" s="50"/>
      <c r="D84" s="50"/>
      <c r="E84" s="50"/>
      <c r="F84" s="50"/>
      <c r="G84" s="50"/>
      <c r="H84" s="50"/>
      <c r="I84" s="50"/>
      <c r="J84" s="50"/>
      <c r="K84" s="50"/>
      <c r="L84" s="50"/>
    </row>
    <row r="85" spans="2:12" ht="12.75">
      <c r="B85" s="50"/>
      <c r="C85" s="50"/>
      <c r="D85" s="50"/>
      <c r="E85" s="50"/>
      <c r="F85" s="50"/>
      <c r="G85" s="50"/>
      <c r="H85" s="50"/>
      <c r="I85" s="50"/>
      <c r="J85" s="50"/>
      <c r="K85" s="50"/>
      <c r="L85" s="50"/>
    </row>
    <row r="86" spans="2:12" ht="12.75">
      <c r="B86" s="50"/>
      <c r="C86" s="50"/>
      <c r="D86" s="50"/>
      <c r="E86" s="50"/>
      <c r="F86" s="50"/>
      <c r="G86" s="50"/>
      <c r="H86" s="50"/>
      <c r="I86" s="50"/>
      <c r="J86" s="50"/>
      <c r="K86" s="50"/>
      <c r="L86" s="50"/>
    </row>
    <row r="87" spans="2:12" ht="12.75">
      <c r="B87" s="50"/>
      <c r="C87" s="50"/>
      <c r="D87" s="50"/>
      <c r="E87" s="50"/>
      <c r="F87" s="50"/>
      <c r="G87" s="50"/>
      <c r="H87" s="50"/>
      <c r="I87" s="50"/>
      <c r="J87" s="50"/>
      <c r="K87" s="50"/>
      <c r="L87" s="50"/>
    </row>
    <row r="88" spans="2:12" ht="12.75">
      <c r="B88" s="50"/>
      <c r="C88" s="50"/>
      <c r="D88" s="50"/>
      <c r="E88" s="50"/>
      <c r="F88" s="50"/>
      <c r="G88" s="50"/>
      <c r="H88" s="50"/>
      <c r="I88" s="50"/>
      <c r="J88" s="50"/>
      <c r="K88" s="50"/>
      <c r="L88" s="50"/>
    </row>
    <row r="89" spans="2:12" ht="12.75">
      <c r="B89" s="50"/>
      <c r="C89" s="50"/>
      <c r="D89" s="50"/>
      <c r="E89" s="50"/>
      <c r="F89" s="50"/>
      <c r="G89" s="50"/>
      <c r="H89" s="50"/>
      <c r="I89" s="50"/>
      <c r="J89" s="50"/>
      <c r="K89" s="50"/>
      <c r="L89" s="50"/>
    </row>
    <row r="90" spans="2:12" ht="12.75">
      <c r="B90" s="50"/>
      <c r="C90" s="50"/>
      <c r="D90" s="50"/>
      <c r="E90" s="50"/>
      <c r="F90" s="50"/>
      <c r="G90" s="50"/>
      <c r="H90" s="50"/>
      <c r="I90" s="50"/>
      <c r="J90" s="50"/>
      <c r="K90" s="50"/>
      <c r="L90" s="50"/>
    </row>
    <row r="91" spans="2:12" ht="12.75">
      <c r="B91" s="50"/>
      <c r="C91" s="50"/>
      <c r="D91" s="50"/>
      <c r="E91" s="50"/>
      <c r="F91" s="50"/>
      <c r="G91" s="50"/>
      <c r="H91" s="50"/>
      <c r="I91" s="50"/>
      <c r="J91" s="50"/>
      <c r="K91" s="50"/>
      <c r="L91" s="50"/>
    </row>
    <row r="92" spans="2:12" ht="12.75">
      <c r="B92" s="50"/>
      <c r="C92" s="50"/>
      <c r="D92" s="50"/>
      <c r="E92" s="50"/>
      <c r="F92" s="50"/>
      <c r="G92" s="50"/>
      <c r="H92" s="50"/>
      <c r="I92" s="50"/>
      <c r="J92" s="50"/>
      <c r="K92" s="50"/>
      <c r="L92" s="50"/>
    </row>
    <row r="93" spans="2:12" ht="12.75">
      <c r="B93" s="50"/>
      <c r="C93" s="50"/>
      <c r="D93" s="50"/>
      <c r="E93" s="50"/>
      <c r="F93" s="50"/>
      <c r="G93" s="50"/>
      <c r="H93" s="50"/>
      <c r="I93" s="50"/>
      <c r="J93" s="50"/>
      <c r="K93" s="50"/>
      <c r="L93" s="50"/>
    </row>
    <row r="94" spans="2:12" ht="12.75">
      <c r="B94" s="50"/>
      <c r="C94" s="50"/>
      <c r="D94" s="50"/>
      <c r="E94" s="50"/>
      <c r="F94" s="50"/>
      <c r="G94" s="50"/>
      <c r="H94" s="50"/>
      <c r="I94" s="50"/>
      <c r="J94" s="50"/>
      <c r="K94" s="50"/>
      <c r="L94" s="50"/>
    </row>
    <row r="95" spans="2:12" ht="12.75">
      <c r="B95" s="50"/>
      <c r="C95" s="50"/>
      <c r="D95" s="50"/>
      <c r="E95" s="50"/>
      <c r="F95" s="50"/>
      <c r="G95" s="50"/>
      <c r="H95" s="50"/>
      <c r="I95" s="50"/>
      <c r="J95" s="50"/>
      <c r="K95" s="50"/>
      <c r="L95" s="50"/>
    </row>
    <row r="96" spans="2:12" ht="12.75">
      <c r="B96" s="50"/>
      <c r="C96" s="50"/>
      <c r="D96" s="50"/>
      <c r="E96" s="50"/>
      <c r="F96" s="50"/>
      <c r="G96" s="50"/>
      <c r="H96" s="50"/>
      <c r="I96" s="50"/>
      <c r="J96" s="50"/>
      <c r="K96" s="50"/>
      <c r="L96" s="50"/>
    </row>
    <row r="97" spans="2:12" ht="12.75">
      <c r="B97" s="50"/>
      <c r="C97" s="50"/>
      <c r="D97" s="50"/>
      <c r="E97" s="50"/>
      <c r="F97" s="50"/>
      <c r="G97" s="50"/>
      <c r="H97" s="50"/>
      <c r="I97" s="50"/>
      <c r="J97" s="50"/>
      <c r="K97" s="50"/>
      <c r="L97" s="50"/>
    </row>
    <row r="98" spans="2:12" ht="12.75">
      <c r="B98" s="50"/>
      <c r="C98" s="50"/>
      <c r="D98" s="50"/>
      <c r="E98" s="50"/>
      <c r="F98" s="50"/>
      <c r="G98" s="50"/>
      <c r="H98" s="50"/>
      <c r="I98" s="50"/>
      <c r="J98" s="50"/>
      <c r="K98" s="50"/>
      <c r="L98" s="50"/>
    </row>
    <row r="99" spans="2:12" ht="12.75">
      <c r="B99" s="50"/>
      <c r="C99" s="50"/>
      <c r="D99" s="50"/>
      <c r="E99" s="50"/>
      <c r="F99" s="50"/>
      <c r="G99" s="50"/>
      <c r="H99" s="50"/>
      <c r="I99" s="50"/>
      <c r="J99" s="50"/>
      <c r="K99" s="50"/>
      <c r="L99" s="50"/>
    </row>
    <row r="100" spans="2:12" ht="12.75">
      <c r="B100" s="50"/>
      <c r="C100" s="50"/>
      <c r="D100" s="50"/>
      <c r="E100" s="50"/>
      <c r="F100" s="50"/>
      <c r="G100" s="50"/>
      <c r="H100" s="50"/>
      <c r="I100" s="50"/>
      <c r="J100" s="50"/>
      <c r="K100" s="50"/>
      <c r="L100" s="50"/>
    </row>
    <row r="101" spans="2:12" ht="12.75">
      <c r="B101" s="50"/>
      <c r="C101" s="50"/>
      <c r="D101" s="50"/>
      <c r="E101" s="50"/>
      <c r="F101" s="50"/>
      <c r="G101" s="50"/>
      <c r="H101" s="50"/>
      <c r="I101" s="50"/>
      <c r="J101" s="50"/>
      <c r="K101" s="50"/>
      <c r="L101" s="50"/>
    </row>
    <row r="102" spans="2:12" ht="12.75">
      <c r="B102" s="50"/>
      <c r="C102" s="50"/>
      <c r="D102" s="50"/>
      <c r="E102" s="50"/>
      <c r="F102" s="50"/>
      <c r="G102" s="50"/>
      <c r="H102" s="50"/>
      <c r="I102" s="50"/>
      <c r="J102" s="50"/>
      <c r="K102" s="50"/>
      <c r="L102" s="50"/>
    </row>
    <row r="103" spans="2:12" ht="12.75">
      <c r="B103" s="50"/>
      <c r="C103" s="50"/>
      <c r="D103" s="50"/>
      <c r="E103" s="50"/>
      <c r="F103" s="50"/>
      <c r="G103" s="50"/>
      <c r="H103" s="50"/>
      <c r="I103" s="50"/>
      <c r="J103" s="50"/>
      <c r="K103" s="50"/>
      <c r="L103" s="50"/>
    </row>
    <row r="104" spans="2:12" ht="12.75">
      <c r="B104" s="50"/>
      <c r="C104" s="50"/>
      <c r="D104" s="50"/>
      <c r="E104" s="50"/>
      <c r="F104" s="50"/>
      <c r="G104" s="50"/>
      <c r="H104" s="50"/>
      <c r="I104" s="50"/>
      <c r="J104" s="50"/>
      <c r="K104" s="50"/>
      <c r="L104" s="50"/>
    </row>
    <row r="105" spans="2:12" ht="12.75">
      <c r="B105" s="50"/>
      <c r="C105" s="50"/>
      <c r="D105" s="50"/>
      <c r="E105" s="50"/>
      <c r="F105" s="50"/>
      <c r="G105" s="50"/>
      <c r="H105" s="50"/>
      <c r="I105" s="50"/>
      <c r="J105" s="50"/>
      <c r="K105" s="50"/>
      <c r="L105" s="50"/>
    </row>
    <row r="106" spans="2:12" ht="12.75">
      <c r="B106" s="50"/>
      <c r="C106" s="50"/>
      <c r="D106" s="50"/>
      <c r="E106" s="50"/>
      <c r="F106" s="50"/>
      <c r="G106" s="50"/>
      <c r="H106" s="50"/>
      <c r="I106" s="50"/>
      <c r="J106" s="50"/>
      <c r="K106" s="50"/>
      <c r="L106" s="50"/>
    </row>
    <row r="107" spans="2:12" ht="12.75">
      <c r="B107" s="50"/>
      <c r="C107" s="50"/>
      <c r="D107" s="50"/>
      <c r="E107" s="50"/>
      <c r="F107" s="50"/>
      <c r="G107" s="50"/>
      <c r="H107" s="50"/>
      <c r="I107" s="50"/>
      <c r="J107" s="50"/>
      <c r="K107" s="50"/>
      <c r="L107" s="50"/>
    </row>
    <row r="108" spans="2:12" ht="12.75">
      <c r="B108" s="50"/>
      <c r="C108" s="50"/>
      <c r="D108" s="50"/>
      <c r="E108" s="50"/>
      <c r="F108" s="50"/>
      <c r="G108" s="50"/>
      <c r="H108" s="50"/>
      <c r="I108" s="50"/>
      <c r="J108" s="50"/>
      <c r="K108" s="50"/>
      <c r="L108" s="50"/>
    </row>
    <row r="109" spans="2:12" ht="12.75">
      <c r="B109" s="50"/>
      <c r="C109" s="50"/>
      <c r="D109" s="50"/>
      <c r="E109" s="50"/>
      <c r="F109" s="50"/>
      <c r="G109" s="50"/>
      <c r="H109" s="50"/>
      <c r="I109" s="50"/>
      <c r="J109" s="50"/>
      <c r="K109" s="50"/>
      <c r="L109" s="50"/>
    </row>
    <row r="110" spans="2:12" ht="12.75">
      <c r="B110" s="50"/>
      <c r="C110" s="50"/>
      <c r="D110" s="50"/>
      <c r="E110" s="50"/>
      <c r="F110" s="50"/>
      <c r="G110" s="50"/>
      <c r="H110" s="50"/>
      <c r="I110" s="50"/>
      <c r="J110" s="50"/>
      <c r="K110" s="50"/>
      <c r="L110" s="50"/>
    </row>
    <row r="111" spans="2:12" ht="12.75">
      <c r="B111" s="50"/>
      <c r="C111" s="50"/>
      <c r="D111" s="50"/>
      <c r="E111" s="50"/>
      <c r="F111" s="50"/>
      <c r="G111" s="50"/>
      <c r="H111" s="50"/>
      <c r="I111" s="50"/>
      <c r="J111" s="50"/>
      <c r="K111" s="50"/>
      <c r="L111" s="50"/>
    </row>
    <row r="112" spans="2:12" ht="12.75">
      <c r="B112" s="50"/>
      <c r="C112" s="50"/>
      <c r="D112" s="50"/>
      <c r="E112" s="50"/>
      <c r="F112" s="50"/>
      <c r="G112" s="50"/>
      <c r="H112" s="50"/>
      <c r="I112" s="50"/>
      <c r="J112" s="50"/>
      <c r="K112" s="50"/>
      <c r="L112" s="50"/>
    </row>
    <row r="113" spans="2:12" ht="12.75">
      <c r="B113" s="50"/>
      <c r="C113" s="50"/>
      <c r="D113" s="50"/>
      <c r="E113" s="50"/>
      <c r="F113" s="50"/>
      <c r="G113" s="50"/>
      <c r="H113" s="50"/>
      <c r="I113" s="50"/>
      <c r="J113" s="50"/>
      <c r="K113" s="50"/>
      <c r="L113" s="50"/>
    </row>
    <row r="114" spans="2:12" ht="12.75">
      <c r="B114" s="50"/>
      <c r="C114" s="50"/>
      <c r="D114" s="50"/>
      <c r="E114" s="50"/>
      <c r="F114" s="50"/>
      <c r="G114" s="50"/>
      <c r="H114" s="50"/>
      <c r="I114" s="50"/>
      <c r="J114" s="50"/>
      <c r="K114" s="50"/>
      <c r="L114" s="50"/>
    </row>
    <row r="115" spans="2:12" ht="12.75">
      <c r="B115" s="50"/>
      <c r="C115" s="50"/>
      <c r="D115" s="50"/>
      <c r="E115" s="50"/>
      <c r="F115" s="50"/>
      <c r="G115" s="50"/>
      <c r="H115" s="50"/>
      <c r="I115" s="50"/>
      <c r="J115" s="50"/>
      <c r="K115" s="50"/>
      <c r="L115" s="50"/>
    </row>
    <row r="116" spans="2:12" ht="12.75">
      <c r="B116" s="50"/>
      <c r="C116" s="50"/>
      <c r="D116" s="50"/>
      <c r="E116" s="50"/>
      <c r="F116" s="50"/>
      <c r="G116" s="50"/>
      <c r="H116" s="50"/>
      <c r="I116" s="50"/>
      <c r="J116" s="50"/>
      <c r="K116" s="50"/>
      <c r="L116" s="50"/>
    </row>
    <row r="117" spans="2:12" ht="12.75">
      <c r="B117" s="50"/>
      <c r="C117" s="50"/>
      <c r="D117" s="50"/>
      <c r="E117" s="50"/>
      <c r="F117" s="50"/>
      <c r="G117" s="50"/>
      <c r="H117" s="50"/>
      <c r="I117" s="50"/>
      <c r="J117" s="50"/>
      <c r="K117" s="50"/>
      <c r="L117" s="50"/>
    </row>
    <row r="118" spans="2:12" ht="12.75">
      <c r="B118" s="50"/>
      <c r="C118" s="50"/>
      <c r="D118" s="50"/>
      <c r="E118" s="50"/>
      <c r="F118" s="50"/>
      <c r="G118" s="50"/>
      <c r="H118" s="50"/>
      <c r="I118" s="50"/>
      <c r="J118" s="50"/>
      <c r="K118" s="50"/>
      <c r="L118" s="50"/>
    </row>
    <row r="119" spans="2:12" ht="12.75">
      <c r="B119" s="50"/>
      <c r="C119" s="50"/>
      <c r="D119" s="50"/>
      <c r="E119" s="50"/>
      <c r="F119" s="50"/>
      <c r="G119" s="50"/>
      <c r="H119" s="50"/>
      <c r="I119" s="50"/>
      <c r="J119" s="50"/>
      <c r="K119" s="50"/>
      <c r="L119" s="50"/>
    </row>
    <row r="120" spans="2:12" ht="12.75">
      <c r="B120" s="50"/>
      <c r="C120" s="50"/>
      <c r="D120" s="50"/>
      <c r="E120" s="50"/>
      <c r="F120" s="50"/>
      <c r="G120" s="50"/>
      <c r="H120" s="50"/>
      <c r="I120" s="50"/>
      <c r="J120" s="50"/>
      <c r="K120" s="50"/>
      <c r="L120" s="50"/>
    </row>
    <row r="121" spans="2:12" ht="12.75">
      <c r="B121" s="50"/>
      <c r="C121" s="50"/>
      <c r="D121" s="50"/>
      <c r="E121" s="50"/>
      <c r="F121" s="50"/>
      <c r="G121" s="50"/>
      <c r="H121" s="50"/>
      <c r="I121" s="50"/>
      <c r="J121" s="50"/>
      <c r="K121" s="50"/>
      <c r="L121" s="50"/>
    </row>
  </sheetData>
  <mergeCells count="6">
    <mergeCell ref="B9:M9"/>
    <mergeCell ref="B6:M6"/>
    <mergeCell ref="B39:M39"/>
    <mergeCell ref="N6:Y6"/>
    <mergeCell ref="N9:Y9"/>
    <mergeCell ref="N39:Y39"/>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2" r:id="rId1"/>
  <headerFooter alignWithMargins="0">
    <oddHeader>&amp;C&amp;"Helvetica,Fett"&amp;12 2010</oddHeader>
    <oddFooter>&amp;C&amp;"Helvetica,Standard" Eidg. Steuerverwaltung  -  Administration fédérale des contributions  -  Amministrazione federale delle contribuzioni&amp;R24 - 25</oddFooter>
  </headerFooter>
</worksheet>
</file>

<file path=xl/worksheets/sheet16.xml><?xml version="1.0" encoding="utf-8"?>
<worksheet xmlns="http://schemas.openxmlformats.org/spreadsheetml/2006/main" xmlns:r="http://schemas.openxmlformats.org/officeDocument/2006/relationships">
  <sheetPr>
    <tabColor indexed="43"/>
  </sheetPr>
  <dimension ref="A1:Z74"/>
  <sheetViews>
    <sheetView zoomScale="75" zoomScaleNormal="75" workbookViewId="0" topLeftCell="A1"/>
  </sheetViews>
  <sheetFormatPr defaultColWidth="10.28125" defaultRowHeight="12.75"/>
  <cols>
    <col min="1" max="1" width="9.140625" style="731" customWidth="1"/>
    <col min="2" max="2" width="20.140625" style="731" customWidth="1"/>
    <col min="3" max="3" width="4.7109375" style="731" customWidth="1"/>
    <col min="4" max="4" width="13.57421875" style="731" customWidth="1"/>
    <col min="5" max="5" width="7.8515625" style="731" customWidth="1"/>
    <col min="6" max="6" width="10.28125" style="732" customWidth="1"/>
    <col min="7" max="7" width="5.00390625" style="731" customWidth="1"/>
    <col min="8" max="8" width="8.7109375" style="731" customWidth="1"/>
    <col min="9" max="9" width="3.8515625" style="731" customWidth="1"/>
    <col min="10" max="10" width="8.421875" style="731" customWidth="1"/>
    <col min="11" max="11" width="20.28125" style="731" customWidth="1"/>
    <col min="12" max="12" width="3.7109375" style="731" customWidth="1"/>
    <col min="13" max="13" width="8.28125" style="731" bestFit="1" customWidth="1"/>
    <col min="14" max="14" width="4.7109375" style="732" customWidth="1"/>
    <col min="15" max="15" width="8.7109375" style="733" customWidth="1"/>
    <col min="16" max="16384" width="10.28125" style="732" customWidth="1"/>
  </cols>
  <sheetData>
    <row r="1" spans="1:15" s="730" customFormat="1" ht="18.75" customHeight="1">
      <c r="A1" s="726" t="s">
        <v>108</v>
      </c>
      <c r="B1" s="726"/>
      <c r="C1" s="726"/>
      <c r="D1" s="726"/>
      <c r="E1" s="726"/>
      <c r="F1" s="727"/>
      <c r="G1" s="726"/>
      <c r="H1" s="728"/>
      <c r="I1" s="726"/>
      <c r="J1" s="726"/>
      <c r="K1" s="726"/>
      <c r="L1" s="726"/>
      <c r="M1" s="727"/>
      <c r="N1" s="727"/>
      <c r="O1" s="729"/>
    </row>
    <row r="2" ht="15" customHeight="1"/>
    <row r="3" spans="1:15" s="630" customFormat="1" ht="15" customHeight="1">
      <c r="A3" s="562" t="s">
        <v>311</v>
      </c>
      <c r="B3" s="562"/>
      <c r="C3" s="562"/>
      <c r="D3" s="562"/>
      <c r="E3" s="562"/>
      <c r="F3" s="562"/>
      <c r="G3" s="562"/>
      <c r="H3" s="562"/>
      <c r="I3" s="562"/>
      <c r="J3" s="562"/>
      <c r="K3" s="562"/>
      <c r="L3" s="562"/>
      <c r="M3" s="562"/>
      <c r="N3" s="563"/>
      <c r="O3" s="564"/>
    </row>
    <row r="4" spans="1:15" s="632" customFormat="1" ht="16.2">
      <c r="A4" s="734"/>
      <c r="B4" s="562"/>
      <c r="C4" s="562"/>
      <c r="D4" s="562"/>
      <c r="E4" s="562"/>
      <c r="F4" s="562"/>
      <c r="G4" s="562"/>
      <c r="H4" s="560"/>
      <c r="I4" s="562"/>
      <c r="J4" s="562"/>
      <c r="K4" s="562"/>
      <c r="L4" s="562"/>
      <c r="M4" s="565"/>
      <c r="N4" s="560"/>
      <c r="O4" s="561"/>
    </row>
    <row r="5" spans="1:15" s="632" customFormat="1" ht="15.75" customHeight="1">
      <c r="A5" s="832" t="s">
        <v>254</v>
      </c>
      <c r="B5" s="562"/>
      <c r="C5" s="562"/>
      <c r="D5" s="562"/>
      <c r="E5" s="562"/>
      <c r="F5" s="562"/>
      <c r="G5" s="562"/>
      <c r="H5" s="600"/>
      <c r="I5" s="562"/>
      <c r="J5" s="562"/>
      <c r="K5" s="562"/>
      <c r="L5" s="562"/>
      <c r="M5" s="565"/>
      <c r="N5" s="560"/>
      <c r="O5" s="561"/>
    </row>
    <row r="6" spans="1:15" s="632" customFormat="1" ht="15.75" customHeight="1">
      <c r="A6" s="562"/>
      <c r="B6" s="562"/>
      <c r="C6" s="562"/>
      <c r="D6" s="562"/>
      <c r="E6" s="562"/>
      <c r="F6" s="562"/>
      <c r="G6" s="562"/>
      <c r="H6" s="562"/>
      <c r="I6" s="562"/>
      <c r="J6" s="562"/>
      <c r="K6" s="562"/>
      <c r="L6" s="562"/>
      <c r="M6" s="565"/>
      <c r="N6" s="560"/>
      <c r="O6" s="561"/>
    </row>
    <row r="7" spans="1:15" s="632" customFormat="1" ht="17.25" customHeight="1">
      <c r="A7" s="562" t="s">
        <v>253</v>
      </c>
      <c r="B7" s="562"/>
      <c r="C7" s="562"/>
      <c r="D7" s="562"/>
      <c r="E7" s="562"/>
      <c r="F7" s="562"/>
      <c r="G7" s="562"/>
      <c r="H7" s="562"/>
      <c r="I7" s="562"/>
      <c r="J7" s="562"/>
      <c r="K7" s="562"/>
      <c r="L7" s="562"/>
      <c r="M7" s="565"/>
      <c r="N7" s="560"/>
      <c r="O7" s="561"/>
    </row>
    <row r="8" spans="1:15" s="632" customFormat="1" ht="16.2">
      <c r="A8" s="567" t="s">
        <v>313</v>
      </c>
      <c r="B8" s="735"/>
      <c r="C8" s="735"/>
      <c r="D8" s="735"/>
      <c r="E8" s="735"/>
      <c r="F8" s="562"/>
      <c r="G8" s="562"/>
      <c r="H8" s="567"/>
      <c r="I8" s="567"/>
      <c r="J8" s="735"/>
      <c r="K8" s="735"/>
      <c r="L8" s="735"/>
      <c r="M8" s="565"/>
      <c r="N8" s="560"/>
      <c r="O8" s="561"/>
    </row>
    <row r="9" spans="1:15" s="632" customFormat="1" ht="16.2">
      <c r="A9" s="600" t="s">
        <v>312</v>
      </c>
      <c r="B9" s="562"/>
      <c r="C9" s="562"/>
      <c r="D9" s="562"/>
      <c r="E9" s="562"/>
      <c r="F9" s="562"/>
      <c r="G9" s="562"/>
      <c r="H9" s="562"/>
      <c r="I9" s="562"/>
      <c r="J9" s="562"/>
      <c r="K9" s="562"/>
      <c r="L9" s="562"/>
      <c r="M9" s="565"/>
      <c r="N9" s="560"/>
      <c r="O9" s="561"/>
    </row>
    <row r="10" spans="1:15" s="632" customFormat="1" ht="16.2">
      <c r="A10" s="562"/>
      <c r="B10" s="562"/>
      <c r="C10" s="562"/>
      <c r="D10" s="562"/>
      <c r="E10" s="562"/>
      <c r="F10" s="562"/>
      <c r="G10" s="562"/>
      <c r="H10" s="562"/>
      <c r="I10" s="562"/>
      <c r="J10" s="562"/>
      <c r="K10" s="562"/>
      <c r="L10" s="562"/>
      <c r="M10" s="565"/>
      <c r="N10" s="560"/>
      <c r="O10" s="561"/>
    </row>
    <row r="11" spans="1:15" s="632" customFormat="1" ht="16.2">
      <c r="A11" s="567" t="s">
        <v>296</v>
      </c>
      <c r="B11" s="735"/>
      <c r="C11" s="735"/>
      <c r="D11" s="735"/>
      <c r="E11" s="735"/>
      <c r="F11" s="562"/>
      <c r="G11" s="562"/>
      <c r="H11" s="567"/>
      <c r="I11" s="567"/>
      <c r="J11" s="735"/>
      <c r="K11" s="735"/>
      <c r="L11" s="735"/>
      <c r="M11" s="565"/>
      <c r="N11" s="560"/>
      <c r="O11" s="561"/>
    </row>
    <row r="12" spans="1:15" s="632" customFormat="1" ht="16.2">
      <c r="A12" s="562" t="s">
        <v>277</v>
      </c>
      <c r="B12" s="562"/>
      <c r="C12" s="562"/>
      <c r="D12" s="562"/>
      <c r="E12" s="562"/>
      <c r="F12" s="562"/>
      <c r="G12" s="562"/>
      <c r="H12" s="562"/>
      <c r="I12" s="562"/>
      <c r="J12" s="562"/>
      <c r="K12" s="562"/>
      <c r="L12" s="562"/>
      <c r="M12" s="565"/>
      <c r="N12" s="560"/>
      <c r="O12" s="561"/>
    </row>
    <row r="13" spans="1:15" s="632" customFormat="1" ht="16.2">
      <c r="A13" s="562"/>
      <c r="B13" s="562"/>
      <c r="C13" s="562"/>
      <c r="D13" s="562"/>
      <c r="E13" s="562"/>
      <c r="F13" s="562"/>
      <c r="G13" s="562"/>
      <c r="H13" s="562"/>
      <c r="I13" s="562"/>
      <c r="J13" s="562"/>
      <c r="K13" s="562"/>
      <c r="L13" s="562"/>
      <c r="M13" s="565"/>
      <c r="N13" s="560"/>
      <c r="O13" s="561"/>
    </row>
    <row r="14" spans="1:15" s="632" customFormat="1" ht="16.2">
      <c r="A14" s="562" t="s">
        <v>273</v>
      </c>
      <c r="B14" s="562"/>
      <c r="C14" s="562"/>
      <c r="D14" s="562"/>
      <c r="E14" s="562"/>
      <c r="F14" s="562"/>
      <c r="G14" s="562"/>
      <c r="H14" s="562"/>
      <c r="I14" s="562"/>
      <c r="J14" s="562"/>
      <c r="K14" s="562"/>
      <c r="L14" s="562"/>
      <c r="M14" s="565"/>
      <c r="N14" s="560"/>
      <c r="O14" s="561"/>
    </row>
    <row r="15" spans="1:15" s="632" customFormat="1" ht="16.2">
      <c r="A15" s="562"/>
      <c r="B15" s="562"/>
      <c r="C15" s="562"/>
      <c r="D15" s="562"/>
      <c r="E15" s="562"/>
      <c r="F15" s="562"/>
      <c r="G15" s="562"/>
      <c r="H15" s="562"/>
      <c r="I15" s="562"/>
      <c r="J15" s="562"/>
      <c r="K15" s="562"/>
      <c r="L15" s="562"/>
      <c r="M15" s="565"/>
      <c r="N15" s="560"/>
      <c r="O15" s="561"/>
    </row>
    <row r="16" spans="1:15" s="632" customFormat="1" ht="16.2">
      <c r="A16" s="562" t="s">
        <v>254</v>
      </c>
      <c r="B16" s="562"/>
      <c r="C16" s="562"/>
      <c r="D16" s="562"/>
      <c r="E16" s="562"/>
      <c r="F16" s="570">
        <v>50000</v>
      </c>
      <c r="G16" s="562" t="s">
        <v>81</v>
      </c>
      <c r="H16" s="562"/>
      <c r="I16" s="562"/>
      <c r="J16" s="562"/>
      <c r="K16" s="562"/>
      <c r="L16" s="562"/>
      <c r="M16" s="565"/>
      <c r="N16" s="560"/>
      <c r="O16" s="580"/>
    </row>
    <row r="17" spans="1:15" s="632" customFormat="1" ht="16.2">
      <c r="A17" s="562"/>
      <c r="B17" s="562"/>
      <c r="C17" s="562"/>
      <c r="D17" s="562"/>
      <c r="E17" s="562"/>
      <c r="F17" s="570"/>
      <c r="G17" s="562"/>
      <c r="H17" s="562"/>
      <c r="I17" s="562"/>
      <c r="J17" s="562"/>
      <c r="K17" s="562"/>
      <c r="L17" s="562"/>
      <c r="M17" s="565"/>
      <c r="N17" s="560"/>
      <c r="O17" s="561"/>
    </row>
    <row r="18" spans="1:15" s="640" customFormat="1" ht="16.2">
      <c r="A18" s="600" t="s">
        <v>255</v>
      </c>
      <c r="B18" s="600"/>
      <c r="C18" s="600"/>
      <c r="D18" s="600"/>
      <c r="E18" s="600"/>
      <c r="F18" s="601"/>
      <c r="G18" s="600"/>
      <c r="H18" s="600"/>
      <c r="I18" s="600"/>
      <c r="J18" s="600"/>
      <c r="K18" s="600"/>
      <c r="L18" s="600"/>
      <c r="M18" s="603"/>
      <c r="N18" s="604"/>
      <c r="O18" s="605"/>
    </row>
    <row r="19" spans="1:15" s="632" customFormat="1" ht="16.2">
      <c r="A19" s="562"/>
      <c r="B19" s="562"/>
      <c r="C19" s="562"/>
      <c r="D19" s="562"/>
      <c r="E19" s="562"/>
      <c r="F19" s="570"/>
      <c r="G19" s="562"/>
      <c r="H19" s="562"/>
      <c r="I19" s="562"/>
      <c r="J19" s="562"/>
      <c r="K19" s="562"/>
      <c r="L19" s="562"/>
      <c r="M19" s="565"/>
      <c r="N19" s="560"/>
      <c r="O19" s="561"/>
    </row>
    <row r="20" spans="1:26" s="632" customFormat="1" ht="16.2">
      <c r="A20" s="571" t="s">
        <v>364</v>
      </c>
      <c r="B20" s="562" t="s">
        <v>278</v>
      </c>
      <c r="C20" s="562"/>
      <c r="D20" s="562"/>
      <c r="E20" s="562"/>
      <c r="F20" s="570">
        <v>2575.0000000000005</v>
      </c>
      <c r="G20" s="562" t="s">
        <v>81</v>
      </c>
      <c r="H20" s="571"/>
      <c r="I20" s="571"/>
      <c r="J20" s="562"/>
      <c r="K20" s="562"/>
      <c r="L20" s="562"/>
      <c r="M20" s="565"/>
      <c r="N20" s="560"/>
      <c r="O20" s="561"/>
      <c r="P20" s="635"/>
      <c r="Q20" s="635"/>
      <c r="R20" s="635"/>
      <c r="S20" s="635"/>
      <c r="T20" s="635"/>
      <c r="U20" s="635"/>
      <c r="V20" s="635"/>
      <c r="W20" s="635"/>
      <c r="X20" s="635"/>
      <c r="Y20" s="635"/>
      <c r="Z20" s="635"/>
    </row>
    <row r="21" spans="1:26" s="632" customFormat="1" ht="17.85" customHeight="1">
      <c r="A21" s="571" t="s">
        <v>365</v>
      </c>
      <c r="B21" s="562" t="s">
        <v>265</v>
      </c>
      <c r="C21" s="562"/>
      <c r="D21" s="562"/>
      <c r="E21" s="562"/>
      <c r="F21" s="570">
        <v>550</v>
      </c>
      <c r="G21" s="562" t="s">
        <v>81</v>
      </c>
      <c r="H21" s="571"/>
      <c r="I21" s="571"/>
      <c r="J21" s="562"/>
      <c r="K21" s="562"/>
      <c r="L21" s="562"/>
      <c r="M21" s="565"/>
      <c r="N21" s="560"/>
      <c r="O21" s="561"/>
      <c r="P21" s="635"/>
      <c r="Q21" s="635"/>
      <c r="R21" s="635"/>
      <c r="S21" s="635"/>
      <c r="T21" s="635"/>
      <c r="U21" s="635"/>
      <c r="V21" s="635"/>
      <c r="W21" s="635"/>
      <c r="X21" s="635"/>
      <c r="Y21" s="635"/>
      <c r="Z21" s="635"/>
    </row>
    <row r="22" spans="1:26" s="632" customFormat="1" ht="17.85" customHeight="1">
      <c r="A22" s="571" t="s">
        <v>249</v>
      </c>
      <c r="B22" s="562" t="s">
        <v>266</v>
      </c>
      <c r="C22" s="562"/>
      <c r="D22" s="562"/>
      <c r="E22" s="562"/>
      <c r="F22" s="570">
        <v>2500</v>
      </c>
      <c r="G22" s="562" t="s">
        <v>81</v>
      </c>
      <c r="H22" s="571"/>
      <c r="I22" s="571"/>
      <c r="J22" s="562"/>
      <c r="K22" s="562"/>
      <c r="L22" s="562"/>
      <c r="M22" s="565"/>
      <c r="N22" s="560"/>
      <c r="O22" s="561"/>
      <c r="P22" s="635"/>
      <c r="Q22" s="635"/>
      <c r="R22" s="635"/>
      <c r="S22" s="635"/>
      <c r="T22" s="635"/>
      <c r="U22" s="635"/>
      <c r="V22" s="635"/>
      <c r="W22" s="635"/>
      <c r="X22" s="635"/>
      <c r="Y22" s="635"/>
      <c r="Z22" s="635"/>
    </row>
    <row r="23" spans="1:26" s="632" customFormat="1" ht="16.2">
      <c r="A23" s="571"/>
      <c r="B23" s="562"/>
      <c r="C23" s="562"/>
      <c r="D23" s="562"/>
      <c r="E23" s="562"/>
      <c r="F23" s="570"/>
      <c r="G23" s="562"/>
      <c r="H23" s="571"/>
      <c r="I23" s="571"/>
      <c r="J23" s="562"/>
      <c r="K23" s="562"/>
      <c r="L23" s="562"/>
      <c r="M23" s="565"/>
      <c r="N23" s="560"/>
      <c r="O23" s="561"/>
      <c r="P23" s="635"/>
      <c r="Q23" s="635"/>
      <c r="R23" s="635"/>
      <c r="S23" s="635"/>
      <c r="T23" s="635"/>
      <c r="U23" s="635"/>
      <c r="V23" s="635"/>
      <c r="W23" s="635"/>
      <c r="X23" s="635"/>
      <c r="Y23" s="635"/>
      <c r="Z23" s="635"/>
    </row>
    <row r="24" spans="1:26" s="632" customFormat="1" ht="17.85" customHeight="1">
      <c r="A24" s="571"/>
      <c r="B24" s="562" t="s">
        <v>268</v>
      </c>
      <c r="C24" s="562"/>
      <c r="D24" s="562"/>
      <c r="E24" s="562"/>
      <c r="F24" s="573">
        <v>5200</v>
      </c>
      <c r="G24" s="574" t="s">
        <v>81</v>
      </c>
      <c r="H24" s="571"/>
      <c r="I24" s="571"/>
      <c r="J24" s="562"/>
      <c r="K24" s="562"/>
      <c r="L24" s="562"/>
      <c r="M24" s="565"/>
      <c r="N24" s="560"/>
      <c r="O24" s="561"/>
      <c r="P24" s="635"/>
      <c r="Q24" s="635"/>
      <c r="R24" s="635"/>
      <c r="S24" s="635"/>
      <c r="T24" s="635"/>
      <c r="U24" s="635"/>
      <c r="V24" s="635"/>
      <c r="W24" s="635"/>
      <c r="X24" s="635"/>
      <c r="Y24" s="635"/>
      <c r="Z24" s="635"/>
    </row>
    <row r="25" spans="1:26" s="632" customFormat="1" ht="16.2">
      <c r="A25" s="575"/>
      <c r="B25" s="562" t="s">
        <v>267</v>
      </c>
      <c r="C25" s="562"/>
      <c r="D25" s="562"/>
      <c r="E25" s="562"/>
      <c r="F25" s="576"/>
      <c r="G25" s="577"/>
      <c r="H25" s="575"/>
      <c r="I25" s="575"/>
      <c r="J25" s="562"/>
      <c r="K25" s="562"/>
      <c r="L25" s="562"/>
      <c r="M25" s="565"/>
      <c r="N25" s="560"/>
      <c r="O25" s="561"/>
      <c r="P25" s="635"/>
      <c r="Q25" s="635"/>
      <c r="R25" s="635"/>
      <c r="S25" s="635"/>
      <c r="T25" s="635"/>
      <c r="U25" s="635"/>
      <c r="V25" s="635"/>
      <c r="W25" s="635"/>
      <c r="X25" s="635"/>
      <c r="Y25" s="635"/>
      <c r="Z25" s="635"/>
    </row>
    <row r="26" spans="1:26" s="632" customFormat="1" ht="16.2">
      <c r="A26" s="575"/>
      <c r="B26" s="562"/>
      <c r="C26" s="562"/>
      <c r="D26" s="562"/>
      <c r="E26" s="562"/>
      <c r="F26" s="736"/>
      <c r="G26" s="577"/>
      <c r="H26" s="575"/>
      <c r="I26" s="575"/>
      <c r="J26" s="562"/>
      <c r="K26" s="562"/>
      <c r="L26" s="562"/>
      <c r="M26" s="565"/>
      <c r="N26" s="560"/>
      <c r="O26" s="561"/>
      <c r="P26" s="635"/>
      <c r="Q26" s="635"/>
      <c r="R26" s="635"/>
      <c r="S26" s="635"/>
      <c r="T26" s="635"/>
      <c r="U26" s="635"/>
      <c r="V26" s="635"/>
      <c r="W26" s="635"/>
      <c r="X26" s="635"/>
      <c r="Y26" s="635"/>
      <c r="Z26" s="635"/>
    </row>
    <row r="27" spans="1:26" s="632" customFormat="1" ht="16.2">
      <c r="A27" s="575"/>
      <c r="B27" s="562" t="s">
        <v>306</v>
      </c>
      <c r="C27" s="562"/>
      <c r="D27" s="562"/>
      <c r="E27" s="562"/>
      <c r="F27" s="578">
        <v>3780</v>
      </c>
      <c r="G27" s="579" t="s">
        <v>81</v>
      </c>
      <c r="H27" s="575"/>
      <c r="I27" s="575"/>
      <c r="J27" s="562"/>
      <c r="K27" s="562"/>
      <c r="L27" s="562"/>
      <c r="M27" s="565"/>
      <c r="N27" s="560"/>
      <c r="O27" s="580"/>
      <c r="P27" s="635"/>
      <c r="Q27" s="635"/>
      <c r="R27" s="635"/>
      <c r="S27" s="635"/>
      <c r="T27" s="635"/>
      <c r="U27" s="635"/>
      <c r="V27" s="635"/>
      <c r="W27" s="635"/>
      <c r="X27" s="635"/>
      <c r="Y27" s="635"/>
      <c r="Z27" s="635"/>
    </row>
    <row r="28" spans="1:26" s="632" customFormat="1" ht="16.2">
      <c r="A28" s="575"/>
      <c r="B28" s="562"/>
      <c r="C28" s="562"/>
      <c r="D28" s="562"/>
      <c r="E28" s="562"/>
      <c r="F28" s="581">
        <f>F24-F27</f>
        <v>1420</v>
      </c>
      <c r="G28" s="562" t="s">
        <v>81</v>
      </c>
      <c r="H28" s="575"/>
      <c r="I28" s="575"/>
      <c r="J28" s="562"/>
      <c r="K28" s="562"/>
      <c r="L28" s="562"/>
      <c r="M28" s="565"/>
      <c r="N28" s="560"/>
      <c r="O28" s="561"/>
      <c r="P28" s="635"/>
      <c r="Q28" s="635"/>
      <c r="R28" s="635"/>
      <c r="S28" s="635"/>
      <c r="T28" s="635"/>
      <c r="U28" s="635"/>
      <c r="V28" s="635"/>
      <c r="W28" s="635"/>
      <c r="X28" s="635"/>
      <c r="Y28" s="635"/>
      <c r="Z28" s="635"/>
    </row>
    <row r="29" spans="1:15" s="632" customFormat="1" ht="16.2">
      <c r="A29" s="575"/>
      <c r="B29" s="562"/>
      <c r="C29" s="562"/>
      <c r="D29" s="562"/>
      <c r="E29" s="562"/>
      <c r="F29" s="581"/>
      <c r="G29" s="562"/>
      <c r="H29" s="562"/>
      <c r="I29" s="562"/>
      <c r="J29" s="562"/>
      <c r="K29" s="562"/>
      <c r="L29" s="562"/>
      <c r="M29" s="565"/>
      <c r="N29" s="560"/>
      <c r="O29" s="561"/>
    </row>
    <row r="30" spans="1:15" s="632" customFormat="1" ht="16.2">
      <c r="A30" s="575"/>
      <c r="B30" s="562" t="s">
        <v>264</v>
      </c>
      <c r="C30" s="562"/>
      <c r="D30" s="562"/>
      <c r="E30" s="562"/>
      <c r="F30" s="737">
        <v>2000</v>
      </c>
      <c r="G30" s="562" t="s">
        <v>81</v>
      </c>
      <c r="H30" s="562"/>
      <c r="I30" s="562"/>
      <c r="J30" s="562"/>
      <c r="K30" s="562"/>
      <c r="L30" s="562"/>
      <c r="M30" s="565"/>
      <c r="N30" s="560"/>
      <c r="O30" s="561"/>
    </row>
    <row r="31" spans="1:26" s="632" customFormat="1" ht="15.6">
      <c r="A31" s="735"/>
      <c r="B31" s="562" t="s">
        <v>274</v>
      </c>
      <c r="C31" s="562"/>
      <c r="D31" s="562"/>
      <c r="E31" s="562"/>
      <c r="F31" s="614"/>
      <c r="G31" s="735"/>
      <c r="H31" s="735"/>
      <c r="I31" s="735"/>
      <c r="J31" s="562"/>
      <c r="K31" s="562"/>
      <c r="L31" s="562"/>
      <c r="M31" s="738"/>
      <c r="N31" s="738"/>
      <c r="O31" s="738"/>
      <c r="P31" s="739"/>
      <c r="Q31" s="739"/>
      <c r="R31" s="739"/>
      <c r="S31" s="739"/>
      <c r="T31" s="739"/>
      <c r="U31" s="739"/>
      <c r="V31" s="739"/>
      <c r="W31" s="739"/>
      <c r="X31" s="739"/>
      <c r="Y31" s="739"/>
      <c r="Z31" s="739"/>
    </row>
    <row r="32" spans="1:26" s="632" customFormat="1" ht="15.6">
      <c r="A32" s="735"/>
      <c r="B32" s="562" t="s">
        <v>275</v>
      </c>
      <c r="C32" s="562"/>
      <c r="D32" s="562"/>
      <c r="E32" s="562"/>
      <c r="F32" s="614"/>
      <c r="G32" s="735"/>
      <c r="H32" s="735"/>
      <c r="I32" s="735"/>
      <c r="J32" s="562"/>
      <c r="K32" s="562"/>
      <c r="L32" s="562"/>
      <c r="M32" s="738"/>
      <c r="N32" s="738"/>
      <c r="O32" s="738"/>
      <c r="P32" s="739"/>
      <c r="Q32" s="739"/>
      <c r="R32" s="739"/>
      <c r="S32" s="739"/>
      <c r="T32" s="739"/>
      <c r="U32" s="739"/>
      <c r="V32" s="739"/>
      <c r="W32" s="739"/>
      <c r="X32" s="739"/>
      <c r="Y32" s="739"/>
      <c r="Z32" s="739"/>
    </row>
    <row r="33" spans="1:26" s="632" customFormat="1" ht="15.6">
      <c r="A33" s="735"/>
      <c r="B33" s="562"/>
      <c r="C33" s="562"/>
      <c r="D33" s="562"/>
      <c r="E33" s="562"/>
      <c r="F33" s="614"/>
      <c r="G33" s="735"/>
      <c r="H33" s="735"/>
      <c r="I33" s="735"/>
      <c r="J33" s="562"/>
      <c r="K33" s="562"/>
      <c r="L33" s="562"/>
      <c r="M33" s="738"/>
      <c r="N33" s="738"/>
      <c r="O33" s="738"/>
      <c r="P33" s="739"/>
      <c r="Q33" s="739"/>
      <c r="R33" s="739"/>
      <c r="S33" s="739"/>
      <c r="T33" s="739"/>
      <c r="U33" s="739"/>
      <c r="V33" s="739"/>
      <c r="W33" s="739"/>
      <c r="X33" s="739"/>
      <c r="Y33" s="739"/>
      <c r="Z33" s="739"/>
    </row>
    <row r="34" spans="1:26" s="632" customFormat="1" ht="15.6">
      <c r="A34" s="735"/>
      <c r="B34" s="562" t="s">
        <v>314</v>
      </c>
      <c r="C34" s="562"/>
      <c r="D34" s="562"/>
      <c r="E34" s="562"/>
      <c r="F34" s="740">
        <v>13000</v>
      </c>
      <c r="G34" s="562" t="s">
        <v>81</v>
      </c>
      <c r="H34" s="735"/>
      <c r="I34" s="735"/>
      <c r="J34" s="562"/>
      <c r="K34" s="562"/>
      <c r="L34" s="562"/>
      <c r="M34" s="738"/>
      <c r="N34" s="738"/>
      <c r="O34" s="580"/>
      <c r="P34" s="739"/>
      <c r="Q34" s="739"/>
      <c r="R34" s="739"/>
      <c r="S34" s="739"/>
      <c r="T34" s="739"/>
      <c r="U34" s="739"/>
      <c r="V34" s="739"/>
      <c r="W34" s="739"/>
      <c r="X34" s="739"/>
      <c r="Y34" s="739"/>
      <c r="Z34" s="739"/>
    </row>
    <row r="35" spans="1:26" s="632" customFormat="1" ht="15.6">
      <c r="A35" s="735"/>
      <c r="B35" s="562" t="s">
        <v>294</v>
      </c>
      <c r="C35" s="562"/>
      <c r="D35" s="562"/>
      <c r="E35" s="562"/>
      <c r="F35" s="740">
        <v>14800</v>
      </c>
      <c r="G35" s="562" t="s">
        <v>81</v>
      </c>
      <c r="H35" s="735"/>
      <c r="I35" s="735"/>
      <c r="J35" s="562"/>
      <c r="K35" s="562"/>
      <c r="L35" s="562"/>
      <c r="M35" s="738"/>
      <c r="N35" s="738"/>
      <c r="O35" s="580"/>
      <c r="P35" s="739"/>
      <c r="Q35" s="739"/>
      <c r="R35" s="739"/>
      <c r="S35" s="739"/>
      <c r="T35" s="739"/>
      <c r="U35" s="739"/>
      <c r="V35" s="739"/>
      <c r="W35" s="739"/>
      <c r="X35" s="739"/>
      <c r="Y35" s="739"/>
      <c r="Z35" s="739"/>
    </row>
    <row r="36" spans="1:15" s="632" customFormat="1" ht="6.9" customHeight="1">
      <c r="A36" s="575"/>
      <c r="B36" s="562"/>
      <c r="C36" s="562"/>
      <c r="D36" s="562"/>
      <c r="E36" s="562"/>
      <c r="F36" s="581"/>
      <c r="G36" s="562"/>
      <c r="H36" s="562"/>
      <c r="I36" s="562"/>
      <c r="J36" s="562"/>
      <c r="K36" s="562"/>
      <c r="L36" s="562"/>
      <c r="M36" s="565"/>
      <c r="N36" s="560"/>
      <c r="O36" s="561"/>
    </row>
    <row r="37" spans="1:15" s="632" customFormat="1" ht="16.2">
      <c r="A37" s="575"/>
      <c r="B37" s="562"/>
      <c r="C37" s="562"/>
      <c r="D37" s="562"/>
      <c r="E37" s="562"/>
      <c r="F37" s="741"/>
      <c r="G37" s="742"/>
      <c r="H37" s="562"/>
      <c r="I37" s="562"/>
      <c r="J37" s="562"/>
      <c r="K37" s="562"/>
      <c r="L37" s="562"/>
      <c r="M37" s="565"/>
      <c r="N37" s="560"/>
      <c r="O37" s="561"/>
    </row>
    <row r="38" spans="1:15" s="632" customFormat="1" ht="16.2">
      <c r="A38" s="575" t="s">
        <v>256</v>
      </c>
      <c r="B38" s="562"/>
      <c r="C38" s="562"/>
      <c r="D38" s="562"/>
      <c r="E38" s="562"/>
      <c r="F38" s="581">
        <v>13155</v>
      </c>
      <c r="G38" s="562" t="s">
        <v>81</v>
      </c>
      <c r="H38" s="562"/>
      <c r="I38" s="562"/>
      <c r="J38" s="562"/>
      <c r="K38" s="562"/>
      <c r="L38" s="562"/>
      <c r="M38" s="565"/>
      <c r="N38" s="560"/>
      <c r="O38" s="561"/>
    </row>
    <row r="39" spans="1:15" s="632" customFormat="1" ht="6.9" customHeight="1">
      <c r="A39" s="575"/>
      <c r="B39" s="562"/>
      <c r="C39" s="562"/>
      <c r="D39" s="562"/>
      <c r="E39" s="562"/>
      <c r="F39" s="585"/>
      <c r="G39" s="586"/>
      <c r="H39" s="562"/>
      <c r="I39" s="562"/>
      <c r="J39" s="562"/>
      <c r="K39" s="562"/>
      <c r="L39" s="562"/>
      <c r="M39" s="565"/>
      <c r="N39" s="560"/>
      <c r="O39" s="561"/>
    </row>
    <row r="40" spans="1:15" s="632" customFormat="1" ht="16.2">
      <c r="A40" s="575"/>
      <c r="B40" s="562"/>
      <c r="C40" s="562"/>
      <c r="D40" s="562"/>
      <c r="E40" s="562"/>
      <c r="F40" s="581"/>
      <c r="G40" s="562"/>
      <c r="H40" s="562"/>
      <c r="I40" s="562"/>
      <c r="J40" s="562"/>
      <c r="K40" s="562"/>
      <c r="L40" s="562"/>
      <c r="M40" s="565"/>
      <c r="N40" s="560"/>
      <c r="O40" s="561"/>
    </row>
    <row r="41" spans="1:15" s="632" customFormat="1" ht="16.2">
      <c r="A41" s="587" t="s">
        <v>257</v>
      </c>
      <c r="B41" s="588"/>
      <c r="C41" s="588"/>
      <c r="D41" s="588"/>
      <c r="E41" s="588"/>
      <c r="F41" s="589">
        <v>0</v>
      </c>
      <c r="G41" s="588" t="s">
        <v>81</v>
      </c>
      <c r="H41" s="588"/>
      <c r="I41" s="588"/>
      <c r="J41" s="588"/>
      <c r="K41" s="588"/>
      <c r="L41" s="588"/>
      <c r="M41" s="565"/>
      <c r="N41" s="560"/>
      <c r="O41" s="580"/>
    </row>
    <row r="42" spans="1:15" s="632" customFormat="1" ht="6.9" customHeight="1">
      <c r="A42" s="575"/>
      <c r="B42" s="562"/>
      <c r="C42" s="562"/>
      <c r="D42" s="562"/>
      <c r="E42" s="562"/>
      <c r="F42" s="585"/>
      <c r="G42" s="586"/>
      <c r="H42" s="562"/>
      <c r="I42" s="562"/>
      <c r="J42" s="562"/>
      <c r="K42" s="562"/>
      <c r="L42" s="562"/>
      <c r="M42" s="565"/>
      <c r="N42" s="560"/>
      <c r="O42" s="561"/>
    </row>
    <row r="43" spans="1:15" s="632" customFormat="1" ht="16.2">
      <c r="A43" s="575"/>
      <c r="B43" s="562"/>
      <c r="C43" s="562"/>
      <c r="D43" s="562"/>
      <c r="E43" s="562"/>
      <c r="F43" s="581"/>
      <c r="G43" s="562"/>
      <c r="H43" s="562"/>
      <c r="I43" s="562"/>
      <c r="J43" s="562"/>
      <c r="K43" s="562"/>
      <c r="L43" s="562"/>
      <c r="M43" s="565"/>
      <c r="N43" s="560"/>
      <c r="O43" s="561"/>
    </row>
    <row r="44" spans="1:26" s="632" customFormat="1" ht="15.6">
      <c r="A44" s="575" t="s">
        <v>279</v>
      </c>
      <c r="B44" s="562"/>
      <c r="C44" s="562"/>
      <c r="D44" s="591">
        <v>1</v>
      </c>
      <c r="E44" s="591"/>
      <c r="F44" s="743">
        <f>F41*1</f>
        <v>0</v>
      </c>
      <c r="G44" s="562" t="s">
        <v>81</v>
      </c>
      <c r="H44" s="562"/>
      <c r="I44" s="562"/>
      <c r="J44" s="562"/>
      <c r="K44" s="560"/>
      <c r="L44" s="560"/>
      <c r="M44" s="591"/>
      <c r="N44" s="560"/>
      <c r="O44" s="561"/>
      <c r="P44" s="744"/>
      <c r="Q44" s="744"/>
      <c r="R44" s="744"/>
      <c r="S44" s="744"/>
      <c r="T44" s="744"/>
      <c r="U44" s="744"/>
      <c r="V44" s="744"/>
      <c r="W44" s="744"/>
      <c r="X44" s="744"/>
      <c r="Y44" s="744"/>
      <c r="Z44" s="744"/>
    </row>
    <row r="45" spans="1:26" s="632" customFormat="1" ht="17.85" customHeight="1">
      <c r="A45" s="575" t="s">
        <v>258</v>
      </c>
      <c r="B45" s="562"/>
      <c r="C45" s="562"/>
      <c r="D45" s="591">
        <v>1.19</v>
      </c>
      <c r="E45" s="591"/>
      <c r="F45" s="743">
        <f>INT((F41*D45+0.025)/0.05)*0.05</f>
        <v>0</v>
      </c>
      <c r="G45" s="562" t="s">
        <v>81</v>
      </c>
      <c r="H45" s="562"/>
      <c r="I45" s="562"/>
      <c r="J45" s="562"/>
      <c r="K45" s="560"/>
      <c r="L45" s="560"/>
      <c r="M45" s="591"/>
      <c r="N45" s="560"/>
      <c r="O45" s="561"/>
      <c r="P45" s="744"/>
      <c r="Q45" s="744"/>
      <c r="R45" s="744"/>
      <c r="S45" s="744"/>
      <c r="T45" s="744"/>
      <c r="U45" s="744"/>
      <c r="V45" s="744"/>
      <c r="W45" s="744"/>
      <c r="X45" s="744"/>
      <c r="Y45" s="744"/>
      <c r="Z45" s="744"/>
    </row>
    <row r="46" spans="1:26" s="632" customFormat="1" ht="17.85" customHeight="1">
      <c r="A46" s="575" t="s">
        <v>259</v>
      </c>
      <c r="B46" s="562"/>
      <c r="C46" s="562"/>
      <c r="D46" s="591">
        <v>0.11</v>
      </c>
      <c r="E46" s="591"/>
      <c r="F46" s="743">
        <f>INT((F41*D46+0.025)/0.05)*0.05</f>
        <v>0</v>
      </c>
      <c r="G46" s="562" t="s">
        <v>81</v>
      </c>
      <c r="H46" s="562"/>
      <c r="I46" s="562"/>
      <c r="J46" s="562"/>
      <c r="K46" s="560"/>
      <c r="L46" s="560"/>
      <c r="M46" s="591"/>
      <c r="N46" s="560"/>
      <c r="O46" s="561"/>
      <c r="P46" s="744"/>
      <c r="Q46" s="744"/>
      <c r="R46" s="744"/>
      <c r="S46" s="744"/>
      <c r="T46" s="744"/>
      <c r="U46" s="744"/>
      <c r="V46" s="744"/>
      <c r="W46" s="744"/>
      <c r="X46" s="744"/>
      <c r="Y46" s="744"/>
      <c r="Z46" s="744"/>
    </row>
    <row r="47" spans="1:26" s="632" customFormat="1" ht="17.85" customHeight="1">
      <c r="A47" s="575" t="s">
        <v>260</v>
      </c>
      <c r="B47" s="562"/>
      <c r="C47" s="562"/>
      <c r="D47" s="562"/>
      <c r="E47" s="562"/>
      <c r="F47" s="594">
        <v>24</v>
      </c>
      <c r="G47" s="562" t="s">
        <v>81</v>
      </c>
      <c r="H47" s="562"/>
      <c r="I47" s="562"/>
      <c r="J47" s="562"/>
      <c r="K47" s="562"/>
      <c r="L47" s="562"/>
      <c r="M47" s="565"/>
      <c r="N47" s="560"/>
      <c r="O47" s="561"/>
      <c r="P47" s="744"/>
      <c r="Q47" s="744"/>
      <c r="R47" s="744"/>
      <c r="S47" s="744"/>
      <c r="T47" s="744"/>
      <c r="U47" s="744"/>
      <c r="V47" s="744"/>
      <c r="W47" s="744"/>
      <c r="X47" s="744"/>
      <c r="Y47" s="744"/>
      <c r="Z47" s="744"/>
    </row>
    <row r="48" spans="1:15" s="632" customFormat="1" ht="6.9" customHeight="1">
      <c r="A48" s="575"/>
      <c r="B48" s="562"/>
      <c r="C48" s="562"/>
      <c r="D48" s="562"/>
      <c r="E48" s="562"/>
      <c r="F48" s="590"/>
      <c r="G48" s="586"/>
      <c r="H48" s="562"/>
      <c r="I48" s="562"/>
      <c r="J48" s="562"/>
      <c r="K48" s="562"/>
      <c r="L48" s="562"/>
      <c r="M48" s="565"/>
      <c r="N48" s="560"/>
      <c r="O48" s="561"/>
    </row>
    <row r="49" spans="1:15" s="632" customFormat="1" ht="16.2">
      <c r="A49" s="575"/>
      <c r="B49" s="562"/>
      <c r="C49" s="562"/>
      <c r="D49" s="562"/>
      <c r="E49" s="562"/>
      <c r="F49" s="570"/>
      <c r="G49" s="562"/>
      <c r="H49" s="562"/>
      <c r="I49" s="562"/>
      <c r="J49" s="562"/>
      <c r="K49" s="562"/>
      <c r="L49" s="562"/>
      <c r="M49" s="565"/>
      <c r="N49" s="560"/>
      <c r="O49" s="561"/>
    </row>
    <row r="50" spans="1:15" s="632" customFormat="1" ht="20.25" customHeight="1">
      <c r="A50" s="595" t="s">
        <v>333</v>
      </c>
      <c r="B50" s="596"/>
      <c r="C50" s="596"/>
      <c r="D50" s="596"/>
      <c r="E50" s="596"/>
      <c r="F50" s="597">
        <f>SUM(F44:F47)</f>
        <v>24</v>
      </c>
      <c r="G50" s="596" t="s">
        <v>81</v>
      </c>
      <c r="H50" s="561"/>
      <c r="I50" s="561"/>
      <c r="J50" s="561"/>
      <c r="K50" s="561"/>
      <c r="L50" s="561"/>
      <c r="M50" s="561"/>
      <c r="N50" s="561"/>
      <c r="O50" s="561"/>
    </row>
    <row r="51" spans="1:15" s="632" customFormat="1" ht="5.25" customHeight="1">
      <c r="A51" s="575"/>
      <c r="B51" s="562"/>
      <c r="C51" s="562"/>
      <c r="D51" s="562"/>
      <c r="E51" s="562"/>
      <c r="F51" s="590"/>
      <c r="G51" s="586"/>
      <c r="H51" s="562"/>
      <c r="I51" s="562"/>
      <c r="J51" s="562"/>
      <c r="K51" s="562"/>
      <c r="L51" s="562"/>
      <c r="M51" s="565"/>
      <c r="N51" s="560"/>
      <c r="O51" s="561"/>
    </row>
    <row r="52" spans="1:15" s="632" customFormat="1" ht="18" customHeight="1">
      <c r="A52" s="575"/>
      <c r="B52" s="562"/>
      <c r="C52" s="562"/>
      <c r="D52" s="562"/>
      <c r="E52" s="562"/>
      <c r="F52" s="570"/>
      <c r="G52" s="562"/>
      <c r="H52" s="562"/>
      <c r="I52" s="562"/>
      <c r="J52" s="562"/>
      <c r="K52" s="562"/>
      <c r="L52" s="562"/>
      <c r="M52" s="565"/>
      <c r="N52" s="560"/>
      <c r="O52" s="561"/>
    </row>
    <row r="53" spans="1:15" s="632" customFormat="1" ht="15.75" customHeight="1">
      <c r="A53" s="599" t="s">
        <v>263</v>
      </c>
      <c r="B53" s="600"/>
      <c r="C53" s="600"/>
      <c r="D53" s="600"/>
      <c r="E53" s="600"/>
      <c r="F53" s="601"/>
      <c r="G53" s="600"/>
      <c r="H53" s="600"/>
      <c r="I53" s="600"/>
      <c r="J53" s="602"/>
      <c r="K53" s="600"/>
      <c r="L53" s="600"/>
      <c r="M53" s="600"/>
      <c r="N53" s="602"/>
      <c r="O53" s="561"/>
    </row>
    <row r="54" spans="1:15" s="632" customFormat="1" ht="15.6">
      <c r="A54" s="575" t="s">
        <v>261</v>
      </c>
      <c r="B54" s="562"/>
      <c r="C54" s="562"/>
      <c r="D54" s="562"/>
      <c r="E54" s="562"/>
      <c r="F54" s="570"/>
      <c r="G54" s="562"/>
      <c r="H54" s="562"/>
      <c r="I54" s="562"/>
      <c r="J54" s="563"/>
      <c r="K54" s="562"/>
      <c r="L54" s="562"/>
      <c r="M54" s="562"/>
      <c r="N54" s="563"/>
      <c r="O54" s="561"/>
    </row>
    <row r="55" spans="1:15" s="632" customFormat="1" ht="15.6">
      <c r="A55" s="575" t="s">
        <v>315</v>
      </c>
      <c r="B55" s="562"/>
      <c r="C55" s="562"/>
      <c r="D55" s="562"/>
      <c r="E55" s="562"/>
      <c r="F55" s="570"/>
      <c r="G55" s="562"/>
      <c r="H55" s="562"/>
      <c r="I55" s="562"/>
      <c r="J55" s="563"/>
      <c r="K55" s="562"/>
      <c r="L55" s="562"/>
      <c r="M55" s="562"/>
      <c r="N55" s="563"/>
      <c r="O55" s="561"/>
    </row>
    <row r="56" spans="1:15" s="632" customFormat="1" ht="15.6">
      <c r="A56" s="575" t="s">
        <v>316</v>
      </c>
      <c r="B56" s="562"/>
      <c r="C56" s="562"/>
      <c r="D56" s="562"/>
      <c r="E56" s="562"/>
      <c r="F56" s="570"/>
      <c r="G56" s="562"/>
      <c r="H56" s="562"/>
      <c r="I56" s="562"/>
      <c r="J56" s="563"/>
      <c r="K56" s="562"/>
      <c r="L56" s="562"/>
      <c r="M56" s="562"/>
      <c r="N56" s="563"/>
      <c r="O56" s="561"/>
    </row>
    <row r="57" spans="1:15" s="632" customFormat="1" ht="15.6">
      <c r="A57" s="575"/>
      <c r="B57" s="562"/>
      <c r="C57" s="562"/>
      <c r="D57" s="562"/>
      <c r="E57" s="562"/>
      <c r="F57" s="570"/>
      <c r="G57" s="562"/>
      <c r="H57" s="562"/>
      <c r="I57" s="562"/>
      <c r="J57" s="563"/>
      <c r="K57" s="562"/>
      <c r="L57" s="562"/>
      <c r="M57" s="562"/>
      <c r="N57" s="563"/>
      <c r="O57" s="561"/>
    </row>
    <row r="58" spans="1:15" s="632" customFormat="1" ht="15.6">
      <c r="A58" s="575" t="s">
        <v>356</v>
      </c>
      <c r="B58" s="562"/>
      <c r="C58" s="562"/>
      <c r="D58" s="562"/>
      <c r="E58" s="562"/>
      <c r="F58" s="570"/>
      <c r="G58" s="562"/>
      <c r="H58" s="562"/>
      <c r="I58" s="562"/>
      <c r="J58" s="563"/>
      <c r="K58" s="562"/>
      <c r="L58" s="562"/>
      <c r="M58" s="562"/>
      <c r="N58" s="563"/>
      <c r="O58" s="561"/>
    </row>
    <row r="59" spans="1:15" s="632" customFormat="1" ht="15.6">
      <c r="A59" s="575" t="s">
        <v>262</v>
      </c>
      <c r="B59" s="562"/>
      <c r="C59" s="562"/>
      <c r="D59" s="562"/>
      <c r="E59" s="562"/>
      <c r="F59" s="570"/>
      <c r="G59" s="562"/>
      <c r="H59" s="562"/>
      <c r="I59" s="562"/>
      <c r="J59" s="563"/>
      <c r="K59" s="562"/>
      <c r="L59" s="562"/>
      <c r="M59" s="562"/>
      <c r="N59" s="563"/>
      <c r="O59" s="561"/>
    </row>
    <row r="60" spans="1:15" s="632" customFormat="1" ht="16.2">
      <c r="A60" s="606"/>
      <c r="B60" s="562"/>
      <c r="C60" s="562"/>
      <c r="D60" s="562"/>
      <c r="E60" s="562"/>
      <c r="F60" s="570"/>
      <c r="G60" s="562"/>
      <c r="H60" s="562"/>
      <c r="I60" s="562"/>
      <c r="J60" s="563"/>
      <c r="K60" s="562"/>
      <c r="L60" s="562"/>
      <c r="M60" s="562"/>
      <c r="N60" s="563"/>
      <c r="O60" s="561"/>
    </row>
    <row r="61" spans="1:15" s="632" customFormat="1" ht="16.2">
      <c r="A61" s="606" t="s">
        <v>271</v>
      </c>
      <c r="B61" s="562"/>
      <c r="C61" s="562"/>
      <c r="D61" s="562"/>
      <c r="E61" s="562"/>
      <c r="F61" s="570"/>
      <c r="G61" s="562"/>
      <c r="H61" s="562"/>
      <c r="I61" s="562"/>
      <c r="J61" s="563"/>
      <c r="K61" s="562"/>
      <c r="L61" s="562"/>
      <c r="M61" s="562"/>
      <c r="N61" s="563"/>
      <c r="O61" s="561"/>
    </row>
    <row r="62" spans="1:15" s="632" customFormat="1" ht="15.6">
      <c r="A62" s="575"/>
      <c r="B62" s="562"/>
      <c r="C62" s="562"/>
      <c r="D62" s="562"/>
      <c r="E62" s="562"/>
      <c r="F62" s="570"/>
      <c r="G62" s="562"/>
      <c r="H62" s="562"/>
      <c r="I62" s="562"/>
      <c r="J62" s="562"/>
      <c r="K62" s="570"/>
      <c r="L62" s="663"/>
      <c r="M62" s="562"/>
      <c r="N62" s="563"/>
      <c r="O62" s="561"/>
    </row>
    <row r="63" spans="1:15" s="632" customFormat="1" ht="16.2">
      <c r="A63" s="606" t="s">
        <v>251</v>
      </c>
      <c r="B63" s="610">
        <v>50509</v>
      </c>
      <c r="C63" s="660" t="s">
        <v>81</v>
      </c>
      <c r="D63" s="562"/>
      <c r="E63" s="607" t="s">
        <v>4</v>
      </c>
      <c r="F63" s="570"/>
      <c r="G63" s="570"/>
      <c r="H63" s="610">
        <v>49620</v>
      </c>
      <c r="I63" s="609" t="s">
        <v>81</v>
      </c>
      <c r="J63" s="562"/>
      <c r="K63" s="565" t="s">
        <v>6</v>
      </c>
      <c r="L63" s="663"/>
      <c r="M63" s="610">
        <v>42705</v>
      </c>
      <c r="N63" s="609" t="s">
        <v>81</v>
      </c>
      <c r="O63" s="631"/>
    </row>
    <row r="64" spans="1:15" s="632" customFormat="1" ht="16.2">
      <c r="A64" s="606" t="s">
        <v>85</v>
      </c>
      <c r="B64" s="610">
        <v>49064</v>
      </c>
      <c r="C64" s="660" t="s">
        <v>81</v>
      </c>
      <c r="D64" s="562"/>
      <c r="E64" s="607" t="s">
        <v>7</v>
      </c>
      <c r="F64" s="570"/>
      <c r="G64" s="570"/>
      <c r="H64" s="610">
        <v>50706</v>
      </c>
      <c r="I64" s="609" t="s">
        <v>81</v>
      </c>
      <c r="J64" s="562"/>
      <c r="K64" s="565" t="s">
        <v>8</v>
      </c>
      <c r="L64" s="663"/>
      <c r="M64" s="610">
        <v>57245</v>
      </c>
      <c r="N64" s="609" t="s">
        <v>81</v>
      </c>
      <c r="O64" s="631"/>
    </row>
    <row r="65" spans="1:15" s="632" customFormat="1" ht="16.2">
      <c r="A65" s="606" t="s">
        <v>86</v>
      </c>
      <c r="B65" s="610">
        <v>54791</v>
      </c>
      <c r="C65" s="660" t="s">
        <v>81</v>
      </c>
      <c r="D65" s="562"/>
      <c r="E65" s="607" t="s">
        <v>9</v>
      </c>
      <c r="F65" s="570"/>
      <c r="G65" s="570"/>
      <c r="H65" s="610">
        <v>78536</v>
      </c>
      <c r="I65" s="609" t="s">
        <v>81</v>
      </c>
      <c r="J65" s="562"/>
      <c r="K65" s="565" t="s">
        <v>10</v>
      </c>
      <c r="L65" s="663"/>
      <c r="M65" s="610">
        <v>62542</v>
      </c>
      <c r="N65" s="609" t="s">
        <v>81</v>
      </c>
      <c r="O65" s="631"/>
    </row>
    <row r="66" spans="1:15" s="745" customFormat="1" ht="16.2">
      <c r="A66" s="606" t="s">
        <v>11</v>
      </c>
      <c r="B66" s="610">
        <v>43043</v>
      </c>
      <c r="C66" s="660" t="s">
        <v>81</v>
      </c>
      <c r="D66" s="562"/>
      <c r="E66" s="607" t="s">
        <v>12</v>
      </c>
      <c r="F66" s="570"/>
      <c r="G66" s="570"/>
      <c r="H66" s="610">
        <v>74210</v>
      </c>
      <c r="I66" s="609" t="s">
        <v>81</v>
      </c>
      <c r="J66" s="562"/>
      <c r="K66" s="565" t="s">
        <v>13</v>
      </c>
      <c r="L66" s="663"/>
      <c r="M66" s="610">
        <v>63010</v>
      </c>
      <c r="N66" s="609" t="s">
        <v>81</v>
      </c>
      <c r="O66" s="631"/>
    </row>
    <row r="67" spans="1:15" ht="16.2">
      <c r="A67" s="606" t="s">
        <v>14</v>
      </c>
      <c r="B67" s="610">
        <v>39094.169971671385</v>
      </c>
      <c r="C67" s="660" t="s">
        <v>81</v>
      </c>
      <c r="D67" s="562"/>
      <c r="E67" s="607" t="s">
        <v>15</v>
      </c>
      <c r="F67" s="570"/>
      <c r="G67" s="570"/>
      <c r="H67" s="610">
        <v>42349.92905613818</v>
      </c>
      <c r="I67" s="609" t="s">
        <v>81</v>
      </c>
      <c r="J67" s="562"/>
      <c r="K67" s="565" t="s">
        <v>16</v>
      </c>
      <c r="L67" s="663"/>
      <c r="M67" s="610">
        <v>51855</v>
      </c>
      <c r="N67" s="609" t="s">
        <v>81</v>
      </c>
      <c r="O67" s="746"/>
    </row>
    <row r="68" spans="1:15" ht="16.2">
      <c r="A68" s="606" t="s">
        <v>17</v>
      </c>
      <c r="B68" s="610">
        <v>35489</v>
      </c>
      <c r="C68" s="660" t="s">
        <v>81</v>
      </c>
      <c r="D68" s="562"/>
      <c r="E68" s="607" t="s">
        <v>18</v>
      </c>
      <c r="F68" s="570"/>
      <c r="G68" s="570"/>
      <c r="H68" s="610">
        <v>33240</v>
      </c>
      <c r="I68" s="609" t="s">
        <v>81</v>
      </c>
      <c r="J68" s="562"/>
      <c r="K68" s="565" t="s">
        <v>19</v>
      </c>
      <c r="L68" s="663"/>
      <c r="M68" s="610">
        <v>36510</v>
      </c>
      <c r="N68" s="609" t="s">
        <v>81</v>
      </c>
      <c r="O68" s="747"/>
    </row>
    <row r="69" spans="1:14" ht="16.2">
      <c r="A69" s="606" t="s">
        <v>20</v>
      </c>
      <c r="B69" s="610">
        <v>58658</v>
      </c>
      <c r="C69" s="660" t="s">
        <v>81</v>
      </c>
      <c r="D69" s="562"/>
      <c r="E69" s="607" t="s">
        <v>21</v>
      </c>
      <c r="F69" s="570"/>
      <c r="G69" s="570"/>
      <c r="H69" s="610">
        <v>37006</v>
      </c>
      <c r="I69" s="609" t="s">
        <v>81</v>
      </c>
      <c r="J69" s="562"/>
      <c r="K69" s="565" t="s">
        <v>92</v>
      </c>
      <c r="L69" s="663"/>
      <c r="M69" s="610">
        <v>80420</v>
      </c>
      <c r="N69" s="609" t="s">
        <v>81</v>
      </c>
    </row>
    <row r="70" spans="1:14" ht="16.2">
      <c r="A70" s="606" t="s">
        <v>22</v>
      </c>
      <c r="B70" s="610">
        <v>61354</v>
      </c>
      <c r="C70" s="660" t="s">
        <v>81</v>
      </c>
      <c r="D70" s="562"/>
      <c r="E70" s="607" t="s">
        <v>91</v>
      </c>
      <c r="F70" s="570"/>
      <c r="G70" s="570"/>
      <c r="H70" s="610">
        <v>68735</v>
      </c>
      <c r="I70" s="609" t="s">
        <v>81</v>
      </c>
      <c r="J70" s="562"/>
      <c r="K70" s="565" t="s">
        <v>23</v>
      </c>
      <c r="L70" s="663"/>
      <c r="M70" s="610">
        <v>44530</v>
      </c>
      <c r="N70" s="609" t="s">
        <v>81</v>
      </c>
    </row>
    <row r="71" spans="1:14" ht="16.2">
      <c r="A71" s="606" t="s">
        <v>24</v>
      </c>
      <c r="B71" s="610">
        <v>50199</v>
      </c>
      <c r="C71" s="660" t="s">
        <v>81</v>
      </c>
      <c r="D71" s="562"/>
      <c r="E71" s="607" t="s">
        <v>25</v>
      </c>
      <c r="F71" s="570"/>
      <c r="G71" s="570"/>
      <c r="H71" s="610">
        <v>78495</v>
      </c>
      <c r="I71" s="609" t="s">
        <v>81</v>
      </c>
      <c r="J71" s="562"/>
      <c r="K71" s="565" t="s">
        <v>93</v>
      </c>
      <c r="L71" s="663"/>
      <c r="M71" s="610">
        <v>104200</v>
      </c>
      <c r="N71" s="609" t="s">
        <v>81</v>
      </c>
    </row>
    <row r="72" spans="1:14" ht="15">
      <c r="A72" s="575"/>
      <c r="B72" s="663"/>
      <c r="C72" s="663"/>
      <c r="D72" s="748"/>
      <c r="E72" s="570"/>
      <c r="F72" s="570"/>
      <c r="G72" s="570"/>
      <c r="H72" s="575"/>
      <c r="I72" s="660"/>
      <c r="J72" s="562"/>
      <c r="K72" s="570"/>
      <c r="L72" s="663"/>
      <c r="M72" s="733"/>
      <c r="N72" s="733"/>
    </row>
    <row r="73" spans="1:14" ht="15">
      <c r="A73" s="663"/>
      <c r="B73" s="663"/>
      <c r="C73" s="663"/>
      <c r="D73" s="663"/>
      <c r="E73" s="663"/>
      <c r="F73" s="664"/>
      <c r="G73" s="663"/>
      <c r="H73" s="663"/>
      <c r="I73" s="749"/>
      <c r="J73" s="562"/>
      <c r="K73" s="570"/>
      <c r="L73" s="663"/>
      <c r="M73" s="663"/>
      <c r="N73" s="630"/>
    </row>
    <row r="74" ht="12.75">
      <c r="I74" s="750"/>
    </row>
  </sheetData>
  <printOptions horizontalCentered="1"/>
  <pageMargins left="0.3937007874015748" right="0.3937007874015748" top="0.984251968503937" bottom="0.5905511811023623" header="0.3937007874015748" footer="0.3937007874015748"/>
  <pageSetup horizontalDpi="600" verticalDpi="600" orientation="portrait" paperSize="9" scale="64" r:id="rId1"/>
  <headerFooter alignWithMargins="0">
    <oddHeader>&amp;C&amp;"Helvetica,Fett"&amp;12 2010</oddHeader>
    <oddFooter>&amp;L26&amp;C&amp;"Helvetica,Standard" Eidg. Steuerverwaltung  -  Administration fédérale des contributions  -  Amministrazione federale delle contribuzioni</oddFooter>
  </headerFooter>
</worksheet>
</file>

<file path=xl/worksheets/sheet17.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4" width="10.28125" style="19" customWidth="1"/>
    <col min="15" max="16" width="10.7109375" style="19" customWidth="1"/>
    <col min="17" max="21" width="12.7109375" style="19" customWidth="1"/>
    <col min="22" max="16384" width="10.28125" style="19" customWidth="1"/>
  </cols>
  <sheetData>
    <row r="1" spans="1:14" ht="20.25" customHeight="1">
      <c r="A1" s="17" t="s">
        <v>108</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11</v>
      </c>
      <c r="B10" s="868" t="str">
        <f>'Page 9'!B10:$N$10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2:14" ht="12.75">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0</v>
      </c>
      <c r="C16" s="25">
        <v>0</v>
      </c>
      <c r="D16" s="25">
        <v>0</v>
      </c>
      <c r="E16" s="25">
        <v>0</v>
      </c>
      <c r="F16" s="25">
        <v>4.439</v>
      </c>
      <c r="G16" s="25">
        <v>7.187499999999999</v>
      </c>
      <c r="H16" s="25">
        <v>9.878499999999999</v>
      </c>
      <c r="I16" s="25">
        <v>13.358400000000001</v>
      </c>
      <c r="J16" s="25">
        <v>17.2776</v>
      </c>
      <c r="K16" s="25">
        <v>20.01</v>
      </c>
      <c r="L16" s="25">
        <v>23.528999999999993</v>
      </c>
      <c r="M16" s="25">
        <v>26.095800000000008</v>
      </c>
      <c r="N16" s="25">
        <v>26.862159999999996</v>
      </c>
    </row>
    <row r="17" spans="1:14" ht="18.9" customHeight="1">
      <c r="A17" s="24" t="str">
        <f>'Page 9'!$A$17</f>
        <v>Berne</v>
      </c>
      <c r="B17" s="25">
        <v>0</v>
      </c>
      <c r="C17" s="25">
        <v>0</v>
      </c>
      <c r="D17" s="25">
        <v>0</v>
      </c>
      <c r="E17" s="25">
        <v>0.8155000000000001</v>
      </c>
      <c r="F17" s="25">
        <v>9.111500000000001</v>
      </c>
      <c r="G17" s="25">
        <v>15.516750000000002</v>
      </c>
      <c r="H17" s="25">
        <v>16.744</v>
      </c>
      <c r="I17" s="25">
        <v>18.373500000000003</v>
      </c>
      <c r="J17" s="25">
        <v>21.8394</v>
      </c>
      <c r="K17" s="25">
        <v>24.731099999999998</v>
      </c>
      <c r="L17" s="25">
        <v>26.02425000000001</v>
      </c>
      <c r="M17" s="25">
        <v>27.399899999999977</v>
      </c>
      <c r="N17" s="25">
        <v>27.881240000000002</v>
      </c>
    </row>
    <row r="18" spans="1:14" ht="18.9" customHeight="1">
      <c r="A18" s="24" t="str">
        <f>'Page 9'!$A$18</f>
        <v>Lucerne</v>
      </c>
      <c r="B18" s="25">
        <v>0</v>
      </c>
      <c r="C18" s="25">
        <v>0</v>
      </c>
      <c r="D18" s="25">
        <v>0</v>
      </c>
      <c r="E18" s="25">
        <v>0</v>
      </c>
      <c r="F18" s="25">
        <v>0.6649999999999999</v>
      </c>
      <c r="G18" s="25">
        <v>10.316500000000001</v>
      </c>
      <c r="H18" s="25">
        <v>13.544999999999996</v>
      </c>
      <c r="I18" s="25">
        <v>13.786400000000002</v>
      </c>
      <c r="J18" s="25">
        <v>15.753600000000006</v>
      </c>
      <c r="K18" s="25">
        <v>18.044900000000002</v>
      </c>
      <c r="L18" s="25">
        <v>18.229400000000002</v>
      </c>
      <c r="M18" s="25">
        <v>18.249699999999997</v>
      </c>
      <c r="N18" s="25">
        <v>18.237520000000004</v>
      </c>
    </row>
    <row r="19" spans="1:14" ht="18.9" customHeight="1">
      <c r="A19" s="24" t="str">
        <f>'Page 9'!$A$19</f>
        <v>Altdorf</v>
      </c>
      <c r="B19" s="25">
        <v>0</v>
      </c>
      <c r="C19" s="25">
        <v>0</v>
      </c>
      <c r="D19" s="25">
        <v>0</v>
      </c>
      <c r="E19" s="25">
        <v>9.33038</v>
      </c>
      <c r="F19" s="25">
        <v>13.393609999999997</v>
      </c>
      <c r="G19" s="25">
        <v>12.791649999999995</v>
      </c>
      <c r="H19" s="25">
        <v>11.963955000000006</v>
      </c>
      <c r="I19" s="25">
        <v>12.942139999999998</v>
      </c>
      <c r="J19" s="25">
        <v>13.152826000000001</v>
      </c>
      <c r="K19" s="25">
        <v>13.438757</v>
      </c>
      <c r="L19" s="25">
        <v>13.514001999999994</v>
      </c>
      <c r="M19" s="25">
        <v>13.529051000000006</v>
      </c>
      <c r="N19" s="25">
        <v>13.520021600000002</v>
      </c>
    </row>
    <row r="20" spans="1:14" ht="18.9" customHeight="1">
      <c r="A20" s="24" t="str">
        <f>'Page 9'!$A$20</f>
        <v>Schwyz</v>
      </c>
      <c r="B20" s="25">
        <v>0</v>
      </c>
      <c r="C20" s="25">
        <v>0</v>
      </c>
      <c r="D20" s="25">
        <v>0.09400000000000001</v>
      </c>
      <c r="E20" s="25">
        <v>3.662000000000001</v>
      </c>
      <c r="F20" s="25">
        <v>6.491</v>
      </c>
      <c r="G20" s="25">
        <v>8.304999999999998</v>
      </c>
      <c r="H20" s="25">
        <v>10.54875</v>
      </c>
      <c r="I20" s="25">
        <v>11.819799999999997</v>
      </c>
      <c r="J20" s="25">
        <v>11.959199999999997</v>
      </c>
      <c r="K20" s="25">
        <v>11.919850000000002</v>
      </c>
      <c r="L20" s="25">
        <v>11.24255</v>
      </c>
      <c r="M20" s="25">
        <v>11.254999999999999</v>
      </c>
      <c r="N20" s="25">
        <v>11.247529999999998</v>
      </c>
    </row>
    <row r="21" spans="1:14" ht="18.9" customHeight="1">
      <c r="A21" s="24" t="str">
        <f>'Page 9'!$A$21</f>
        <v>Sarnen</v>
      </c>
      <c r="B21" s="25">
        <v>0</v>
      </c>
      <c r="C21" s="25">
        <v>0</v>
      </c>
      <c r="D21" s="25">
        <v>0</v>
      </c>
      <c r="E21" s="25">
        <v>5.1645</v>
      </c>
      <c r="F21" s="25">
        <v>10.871999999999998</v>
      </c>
      <c r="G21" s="25">
        <v>11.619250000000001</v>
      </c>
      <c r="H21" s="25">
        <v>12.503</v>
      </c>
      <c r="I21" s="25">
        <v>12.611399999999998</v>
      </c>
      <c r="J21" s="25">
        <v>12.1224</v>
      </c>
      <c r="K21" s="25">
        <v>12.149400000000002</v>
      </c>
      <c r="L21" s="25">
        <v>12.203849999999997</v>
      </c>
      <c r="M21" s="25">
        <v>12.20384999999999</v>
      </c>
      <c r="N21" s="25">
        <v>12.211969999999999</v>
      </c>
    </row>
    <row r="22" spans="1:14" ht="18.9" customHeight="1">
      <c r="A22" s="24" t="str">
        <f>'Page 9'!$A$22</f>
        <v>Stans</v>
      </c>
      <c r="B22" s="25">
        <v>0</v>
      </c>
      <c r="C22" s="25">
        <v>0</v>
      </c>
      <c r="D22" s="25">
        <v>0</v>
      </c>
      <c r="E22" s="25">
        <v>0</v>
      </c>
      <c r="F22" s="25">
        <v>0.395</v>
      </c>
      <c r="G22" s="25">
        <v>6.421499999999999</v>
      </c>
      <c r="H22" s="25">
        <v>12.2485</v>
      </c>
      <c r="I22" s="25">
        <v>13.167200000000001</v>
      </c>
      <c r="J22" s="25">
        <v>13.953499999999996</v>
      </c>
      <c r="K22" s="25">
        <v>14.92075</v>
      </c>
      <c r="L22" s="25">
        <v>14.703500000000009</v>
      </c>
      <c r="M22" s="25">
        <v>13.169749999999993</v>
      </c>
      <c r="N22" s="25">
        <v>13.169769999999994</v>
      </c>
    </row>
    <row r="23" spans="1:14" ht="18.9" customHeight="1">
      <c r="A23" s="24" t="str">
        <f>'Page 9'!$A$23</f>
        <v>Glarus</v>
      </c>
      <c r="B23" s="25">
        <v>0</v>
      </c>
      <c r="C23" s="25">
        <v>0</v>
      </c>
      <c r="D23" s="25">
        <v>0</v>
      </c>
      <c r="E23" s="25">
        <v>0</v>
      </c>
      <c r="F23" s="25">
        <v>0</v>
      </c>
      <c r="G23" s="25">
        <v>7.400000000000001</v>
      </c>
      <c r="H23" s="25">
        <v>11.600000000000001</v>
      </c>
      <c r="I23" s="25">
        <v>14.6</v>
      </c>
      <c r="J23" s="25">
        <v>16.7625</v>
      </c>
      <c r="K23" s="25">
        <v>17.558750000000007</v>
      </c>
      <c r="L23" s="25">
        <v>19.366249999999994</v>
      </c>
      <c r="M23" s="25">
        <v>19.757500000000014</v>
      </c>
      <c r="N23" s="25">
        <v>21.066499999999998</v>
      </c>
    </row>
    <row r="24" spans="1:14" ht="18.9" customHeight="1">
      <c r="A24" s="24" t="str">
        <f>'Page 9'!$A$24</f>
        <v>Zug</v>
      </c>
      <c r="B24" s="25">
        <v>0</v>
      </c>
      <c r="C24" s="25">
        <v>0</v>
      </c>
      <c r="D24" s="25">
        <v>0</v>
      </c>
      <c r="E24" s="25">
        <v>0.0075</v>
      </c>
      <c r="F24" s="25">
        <v>1.517</v>
      </c>
      <c r="G24" s="25">
        <v>3.385500000000001</v>
      </c>
      <c r="H24" s="25">
        <v>3.8035000000000005</v>
      </c>
      <c r="I24" s="25">
        <v>5.826800000000001</v>
      </c>
      <c r="J24" s="25">
        <v>8.224399999999996</v>
      </c>
      <c r="K24" s="25">
        <v>15.217749999999999</v>
      </c>
      <c r="L24" s="25">
        <v>12.790450000000003</v>
      </c>
      <c r="M24" s="25">
        <v>10.644199999999996</v>
      </c>
      <c r="N24" s="25">
        <v>10.637060000000002</v>
      </c>
    </row>
    <row r="25" spans="1:14" ht="18.9" customHeight="1">
      <c r="A25" s="24" t="str">
        <f>'Page 9'!$A$25</f>
        <v>Fribourg</v>
      </c>
      <c r="B25" s="25">
        <v>0</v>
      </c>
      <c r="C25" s="25">
        <v>0</v>
      </c>
      <c r="D25" s="25">
        <v>0</v>
      </c>
      <c r="E25" s="25">
        <v>0.9955</v>
      </c>
      <c r="F25" s="25">
        <v>2.8915</v>
      </c>
      <c r="G25" s="25">
        <v>9.24725</v>
      </c>
      <c r="H25" s="25">
        <v>14.212499999999997</v>
      </c>
      <c r="I25" s="25">
        <v>19.162499999999998</v>
      </c>
      <c r="J25" s="25">
        <v>21.336399999999998</v>
      </c>
      <c r="K25" s="25">
        <v>23.222899999999992</v>
      </c>
      <c r="L25" s="25">
        <v>26.660200000000007</v>
      </c>
      <c r="M25" s="25">
        <v>27.19490000000001</v>
      </c>
      <c r="N25" s="25">
        <v>22.352649999999993</v>
      </c>
    </row>
    <row r="26" spans="1:14" ht="18.9" customHeight="1">
      <c r="A26" s="24" t="str">
        <f>'Page 9'!$A$26</f>
        <v>Solothurn</v>
      </c>
      <c r="B26" s="25">
        <v>0</v>
      </c>
      <c r="C26" s="25">
        <v>0</v>
      </c>
      <c r="D26" s="25">
        <v>0</v>
      </c>
      <c r="E26" s="25">
        <v>0</v>
      </c>
      <c r="F26" s="25">
        <v>10.2575</v>
      </c>
      <c r="G26" s="25">
        <v>11.936</v>
      </c>
      <c r="H26" s="25">
        <v>16.37025</v>
      </c>
      <c r="I26" s="25">
        <v>19.189899999999998</v>
      </c>
      <c r="J26" s="25">
        <v>21.758399999999998</v>
      </c>
      <c r="K26" s="25">
        <v>23.699299999999997</v>
      </c>
      <c r="L26" s="25">
        <v>24.777850000000008</v>
      </c>
      <c r="M26" s="25">
        <v>24.79844999999998</v>
      </c>
      <c r="N26" s="25">
        <v>23.476850000000006</v>
      </c>
    </row>
    <row r="27" spans="1:14" ht="18.9" customHeight="1">
      <c r="A27" s="24" t="str">
        <f>'Page 9'!$A$27</f>
        <v>Basel</v>
      </c>
      <c r="B27" s="25">
        <v>0</v>
      </c>
      <c r="C27" s="25">
        <v>0</v>
      </c>
      <c r="D27" s="25">
        <v>0</v>
      </c>
      <c r="E27" s="25">
        <v>0</v>
      </c>
      <c r="F27" s="25">
        <v>0</v>
      </c>
      <c r="G27" s="25">
        <v>2.785</v>
      </c>
      <c r="H27" s="25">
        <v>22.02825</v>
      </c>
      <c r="I27" s="25">
        <v>22.1507</v>
      </c>
      <c r="J27" s="25">
        <v>22.253999999999998</v>
      </c>
      <c r="K27" s="25">
        <v>22.2291</v>
      </c>
      <c r="L27" s="25">
        <v>22.346000000000007</v>
      </c>
      <c r="M27" s="25">
        <v>22.367149999999995</v>
      </c>
      <c r="N27" s="25">
        <v>25.089290000000002</v>
      </c>
    </row>
    <row r="28" spans="1:14" ht="18.9" customHeight="1">
      <c r="A28" s="24" t="str">
        <f>'Page 9'!$A$28</f>
        <v>Liestal</v>
      </c>
      <c r="B28" s="25">
        <v>0</v>
      </c>
      <c r="C28" s="25">
        <v>0</v>
      </c>
      <c r="D28" s="25">
        <v>0</v>
      </c>
      <c r="E28" s="25">
        <v>0</v>
      </c>
      <c r="F28" s="25">
        <v>0</v>
      </c>
      <c r="G28" s="25">
        <v>4.75575</v>
      </c>
      <c r="H28" s="25">
        <v>16.62825</v>
      </c>
      <c r="I28" s="25">
        <v>20.819699999999997</v>
      </c>
      <c r="J28" s="25">
        <v>23.4539</v>
      </c>
      <c r="K28" s="25">
        <v>25.712100000000003</v>
      </c>
      <c r="L28" s="25">
        <v>26.724199999999993</v>
      </c>
      <c r="M28" s="25">
        <v>27.159400000000012</v>
      </c>
      <c r="N28" s="25">
        <v>27.95364</v>
      </c>
    </row>
    <row r="29" spans="1:14" ht="18.9" customHeight="1">
      <c r="A29" s="24" t="str">
        <f>'Page 9'!$A$29</f>
        <v>Schaffhausen</v>
      </c>
      <c r="B29" s="25">
        <v>0</v>
      </c>
      <c r="C29" s="25">
        <v>0</v>
      </c>
      <c r="D29" s="25">
        <v>0</v>
      </c>
      <c r="E29" s="25">
        <v>0</v>
      </c>
      <c r="F29" s="25">
        <v>1.485</v>
      </c>
      <c r="G29" s="25">
        <v>8.341750000000001</v>
      </c>
      <c r="H29" s="25">
        <v>9.76875</v>
      </c>
      <c r="I29" s="25">
        <v>14.415899999999999</v>
      </c>
      <c r="J29" s="25">
        <v>19.3683</v>
      </c>
      <c r="K29" s="25">
        <v>21.9112</v>
      </c>
      <c r="L29" s="25">
        <v>23.08865</v>
      </c>
      <c r="M29" s="25">
        <v>23.787</v>
      </c>
      <c r="N29" s="25">
        <v>19.833969999999997</v>
      </c>
    </row>
    <row r="30" spans="1:14" ht="18.9" customHeight="1">
      <c r="A30" s="24" t="str">
        <f>'Page 9'!$A$30</f>
        <v>Herisau</v>
      </c>
      <c r="B30" s="25">
        <v>0</v>
      </c>
      <c r="C30" s="25">
        <v>0</v>
      </c>
      <c r="D30" s="25">
        <v>3.982500000000001</v>
      </c>
      <c r="E30" s="25">
        <v>10.480500000000003</v>
      </c>
      <c r="F30" s="25">
        <v>10.928500000000003</v>
      </c>
      <c r="G30" s="25">
        <v>11.02375</v>
      </c>
      <c r="H30" s="25">
        <v>15.515499999999996</v>
      </c>
      <c r="I30" s="25">
        <v>17.9345</v>
      </c>
      <c r="J30" s="25">
        <v>19.024300000000004</v>
      </c>
      <c r="K30" s="25">
        <v>19.6095</v>
      </c>
      <c r="L30" s="25">
        <v>19.791950000000007</v>
      </c>
      <c r="M30" s="25">
        <v>19.141350000000006</v>
      </c>
      <c r="N30" s="25">
        <v>17.75238</v>
      </c>
    </row>
    <row r="31" spans="1:14" ht="18.9" customHeight="1">
      <c r="A31" s="24" t="str">
        <f>'Page 9'!$A$31</f>
        <v>Appenzell</v>
      </c>
      <c r="B31" s="25">
        <v>0</v>
      </c>
      <c r="C31" s="25">
        <v>0</v>
      </c>
      <c r="D31" s="25">
        <v>0.5065</v>
      </c>
      <c r="E31" s="25">
        <v>2.5935</v>
      </c>
      <c r="F31" s="25">
        <v>4.447</v>
      </c>
      <c r="G31" s="25">
        <v>6.745999999999998</v>
      </c>
      <c r="H31" s="25">
        <v>10.715500000000002</v>
      </c>
      <c r="I31" s="25">
        <v>13.969400000000002</v>
      </c>
      <c r="J31" s="25">
        <v>14.596199999999998</v>
      </c>
      <c r="K31" s="25">
        <v>15.405500000000002</v>
      </c>
      <c r="L31" s="25">
        <v>15.094399999999993</v>
      </c>
      <c r="M31" s="25">
        <v>14.53290000000001</v>
      </c>
      <c r="N31" s="25">
        <v>13.800959999999998</v>
      </c>
    </row>
    <row r="32" spans="1:14" ht="18.9" customHeight="1">
      <c r="A32" s="24" t="str">
        <f>'Page 9'!$A$32</f>
        <v>St. Gall</v>
      </c>
      <c r="B32" s="25">
        <v>0</v>
      </c>
      <c r="C32" s="25">
        <v>0</v>
      </c>
      <c r="D32" s="25">
        <v>0</v>
      </c>
      <c r="E32" s="25">
        <v>0</v>
      </c>
      <c r="F32" s="25">
        <v>0</v>
      </c>
      <c r="G32" s="25">
        <v>6.544999999999999</v>
      </c>
      <c r="H32" s="25">
        <v>14.561750000000002</v>
      </c>
      <c r="I32" s="25">
        <v>18.0893</v>
      </c>
      <c r="J32" s="25">
        <v>21.334799999999994</v>
      </c>
      <c r="K32" s="25">
        <v>22.836350000000003</v>
      </c>
      <c r="L32" s="25">
        <v>23.213350000000005</v>
      </c>
      <c r="M32" s="25">
        <v>23.236149999999995</v>
      </c>
      <c r="N32" s="25">
        <v>21.453629999999997</v>
      </c>
    </row>
    <row r="33" spans="1:14" ht="18.9" customHeight="1">
      <c r="A33" s="24" t="str">
        <f>'Page 9'!$A$33</f>
        <v>Chur</v>
      </c>
      <c r="B33" s="25">
        <v>0</v>
      </c>
      <c r="C33" s="25">
        <v>0</v>
      </c>
      <c r="D33" s="25">
        <v>0</v>
      </c>
      <c r="E33" s="25">
        <v>0</v>
      </c>
      <c r="F33" s="25">
        <v>0</v>
      </c>
      <c r="G33" s="25">
        <v>0.245</v>
      </c>
      <c r="H33" s="25">
        <v>8.955</v>
      </c>
      <c r="I33" s="25">
        <v>15.442</v>
      </c>
      <c r="J33" s="25">
        <v>18.688</v>
      </c>
      <c r="K33" s="25">
        <v>19.417</v>
      </c>
      <c r="L33" s="25">
        <v>20.216</v>
      </c>
      <c r="M33" s="25">
        <v>20.258000000000003</v>
      </c>
      <c r="N33" s="25">
        <v>20.5656</v>
      </c>
    </row>
    <row r="34" spans="1:14" ht="18.9" customHeight="1">
      <c r="A34" s="24" t="str">
        <f>'Page 9'!$A$34</f>
        <v>Aarau</v>
      </c>
      <c r="B34" s="25">
        <v>0</v>
      </c>
      <c r="C34" s="25">
        <v>0</v>
      </c>
      <c r="D34" s="25">
        <v>0</v>
      </c>
      <c r="E34" s="25">
        <v>1.7759999999999998</v>
      </c>
      <c r="F34" s="25">
        <v>4.485000000000001</v>
      </c>
      <c r="G34" s="25">
        <v>7.6365</v>
      </c>
      <c r="H34" s="25">
        <v>11.58825</v>
      </c>
      <c r="I34" s="25">
        <v>15.500100000000003</v>
      </c>
      <c r="J34" s="25">
        <v>18.524799999999995</v>
      </c>
      <c r="K34" s="25">
        <v>19.733050000000002</v>
      </c>
      <c r="L34" s="25">
        <v>20.5028</v>
      </c>
      <c r="M34" s="25">
        <v>21.454600000000006</v>
      </c>
      <c r="N34" s="25">
        <v>21.94049</v>
      </c>
    </row>
    <row r="35" spans="1:14" ht="18.9" customHeight="1">
      <c r="A35" s="24" t="str">
        <f>'Page 9'!$A$35</f>
        <v>Frauenfeld</v>
      </c>
      <c r="B35" s="25">
        <v>0</v>
      </c>
      <c r="C35" s="25">
        <v>0</v>
      </c>
      <c r="D35" s="25">
        <v>0</v>
      </c>
      <c r="E35" s="25">
        <v>0</v>
      </c>
      <c r="F35" s="25">
        <v>1.456</v>
      </c>
      <c r="G35" s="25">
        <v>9.451500000000001</v>
      </c>
      <c r="H35" s="25">
        <v>13.910999999999996</v>
      </c>
      <c r="I35" s="25">
        <v>16.280299999999997</v>
      </c>
      <c r="J35" s="25">
        <v>17.4735</v>
      </c>
      <c r="K35" s="25">
        <v>18.50355</v>
      </c>
      <c r="L35" s="25">
        <v>19.157349999999994</v>
      </c>
      <c r="M35" s="25">
        <v>20.069850000000006</v>
      </c>
      <c r="N35" s="25">
        <v>20.05229</v>
      </c>
    </row>
    <row r="36" spans="1:14" ht="18.9" customHeight="1">
      <c r="A36" s="24" t="str">
        <f>'Page 9'!$A$36</f>
        <v>Bellinzona</v>
      </c>
      <c r="B36" s="25">
        <v>0</v>
      </c>
      <c r="C36" s="25">
        <v>0</v>
      </c>
      <c r="D36" s="25">
        <v>0</v>
      </c>
      <c r="E36" s="25">
        <v>0</v>
      </c>
      <c r="F36" s="25">
        <v>0</v>
      </c>
      <c r="G36" s="25">
        <v>5.361999999999999</v>
      </c>
      <c r="H36" s="25">
        <v>9.54475</v>
      </c>
      <c r="I36" s="25">
        <v>19.821600000000004</v>
      </c>
      <c r="J36" s="25">
        <v>22.0656</v>
      </c>
      <c r="K36" s="25">
        <v>23.959950000000003</v>
      </c>
      <c r="L36" s="25">
        <v>25.675049999999995</v>
      </c>
      <c r="M36" s="25">
        <v>26.11695000000001</v>
      </c>
      <c r="N36" s="25">
        <v>26.189739999999993</v>
      </c>
    </row>
    <row r="37" spans="1:14" ht="18.9" customHeight="1">
      <c r="A37" s="24" t="str">
        <f>'Page 9'!$A$37</f>
        <v>Lausanne</v>
      </c>
      <c r="B37" s="25">
        <v>0</v>
      </c>
      <c r="C37" s="25">
        <v>0</v>
      </c>
      <c r="D37" s="25">
        <v>0</v>
      </c>
      <c r="E37" s="25">
        <v>0</v>
      </c>
      <c r="F37" s="25">
        <v>0</v>
      </c>
      <c r="G37" s="25">
        <v>9.6185</v>
      </c>
      <c r="H37" s="25">
        <v>27.65625</v>
      </c>
      <c r="I37" s="25">
        <v>17.6237</v>
      </c>
      <c r="J37" s="25">
        <v>21.08080000000001</v>
      </c>
      <c r="K37" s="25">
        <v>29.650399999999998</v>
      </c>
      <c r="L37" s="25">
        <v>30.212</v>
      </c>
      <c r="M37" s="25">
        <v>32.31519999999998</v>
      </c>
      <c r="N37" s="25">
        <v>28.46904</v>
      </c>
    </row>
    <row r="38" spans="1:14" ht="18.9" customHeight="1">
      <c r="A38" s="24" t="str">
        <f>'Page 9'!$A$38</f>
        <v>Sion</v>
      </c>
      <c r="B38" s="25">
        <v>0</v>
      </c>
      <c r="C38" s="25">
        <v>0</v>
      </c>
      <c r="D38" s="25">
        <v>0</v>
      </c>
      <c r="E38" s="25">
        <v>0</v>
      </c>
      <c r="F38" s="25">
        <v>4.4319999999999995</v>
      </c>
      <c r="G38" s="25">
        <v>9.660499999999999</v>
      </c>
      <c r="H38" s="25">
        <v>10.839999999999998</v>
      </c>
      <c r="I38" s="25">
        <v>14.735599999999998</v>
      </c>
      <c r="J38" s="25">
        <v>23.1436</v>
      </c>
      <c r="K38" s="25">
        <v>23.660250000000005</v>
      </c>
      <c r="L38" s="25">
        <v>24.278549999999996</v>
      </c>
      <c r="M38" s="25">
        <v>23.8407</v>
      </c>
      <c r="N38" s="25">
        <v>22.761540000000004</v>
      </c>
    </row>
    <row r="39" spans="1:14" ht="18.9" customHeight="1">
      <c r="A39" s="24" t="str">
        <f>'Page 9'!$A$39</f>
        <v>Neuchâtel</v>
      </c>
      <c r="B39" s="25">
        <v>0</v>
      </c>
      <c r="C39" s="25">
        <v>0</v>
      </c>
      <c r="D39" s="25">
        <v>1.26048</v>
      </c>
      <c r="E39" s="25">
        <v>4.493759999999999</v>
      </c>
      <c r="F39" s="25">
        <v>10.113600000000002</v>
      </c>
      <c r="G39" s="25">
        <v>17.304</v>
      </c>
      <c r="H39" s="25">
        <v>17.297280000000008</v>
      </c>
      <c r="I39" s="25">
        <v>24.189119999999996</v>
      </c>
      <c r="J39" s="25">
        <v>26.35296000000001</v>
      </c>
      <c r="K39" s="25">
        <v>28.224</v>
      </c>
      <c r="L39" s="25">
        <v>30.176159999999992</v>
      </c>
      <c r="M39" s="25">
        <v>25.028160000000003</v>
      </c>
      <c r="N39" s="25">
        <v>25.011456</v>
      </c>
    </row>
    <row r="40" spans="1:14" ht="18.9" customHeight="1">
      <c r="A40" s="24" t="str">
        <f>'Page 9'!$A$40</f>
        <v>Geneva</v>
      </c>
      <c r="B40" s="25">
        <v>0</v>
      </c>
      <c r="C40" s="25">
        <v>0</v>
      </c>
      <c r="D40" s="25">
        <v>0</v>
      </c>
      <c r="E40" s="25">
        <v>0</v>
      </c>
      <c r="F40" s="25">
        <v>0</v>
      </c>
      <c r="G40" s="25">
        <v>0</v>
      </c>
      <c r="H40" s="25">
        <v>12.991249999999999</v>
      </c>
      <c r="I40" s="25">
        <v>19.5924</v>
      </c>
      <c r="J40" s="25">
        <v>23.305899999999994</v>
      </c>
      <c r="K40" s="25">
        <v>24.111750000000008</v>
      </c>
      <c r="L40" s="25">
        <v>25.218449999999997</v>
      </c>
      <c r="M40" s="25">
        <v>26.43784999999998</v>
      </c>
      <c r="N40" s="25">
        <v>28.181020000000007</v>
      </c>
    </row>
    <row r="41" spans="1:14" ht="18.9" customHeight="1">
      <c r="A41" s="24" t="str">
        <f>'Page 9'!$A$41</f>
        <v>Delémont</v>
      </c>
      <c r="B41" s="25">
        <v>0</v>
      </c>
      <c r="C41" s="25">
        <v>0</v>
      </c>
      <c r="D41" s="25">
        <v>0</v>
      </c>
      <c r="E41" s="25">
        <v>2.344</v>
      </c>
      <c r="F41" s="25">
        <v>10.376</v>
      </c>
      <c r="G41" s="25">
        <v>15.452750000000002</v>
      </c>
      <c r="H41" s="25">
        <v>19.504749999999998</v>
      </c>
      <c r="I41" s="25">
        <v>21.387099999999997</v>
      </c>
      <c r="J41" s="25">
        <v>23.09090000000001</v>
      </c>
      <c r="K41" s="25">
        <v>25.637999999999995</v>
      </c>
      <c r="L41" s="25">
        <v>27.91895</v>
      </c>
      <c r="M41" s="25">
        <v>27.95810000000001</v>
      </c>
      <c r="N41" s="25">
        <v>28.552179999999993</v>
      </c>
    </row>
    <row r="42" spans="1:14" ht="17.25" customHeight="1">
      <c r="A42" s="24"/>
      <c r="B42" s="25"/>
      <c r="C42" s="26"/>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3.232</v>
      </c>
      <c r="J43" s="25">
        <v>7.290000000000001</v>
      </c>
      <c r="K43" s="25">
        <v>11.609</v>
      </c>
      <c r="L43" s="25">
        <v>11.674</v>
      </c>
      <c r="M43" s="25">
        <v>11.687</v>
      </c>
      <c r="N43" s="25">
        <v>11.679200000000002</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contribuzioni&amp;R27</oddFooter>
  </headerFooter>
</worksheet>
</file>

<file path=xl/worksheets/sheet18.xml><?xml version="1.0" encoding="utf-8"?>
<worksheet xmlns="http://schemas.openxmlformats.org/spreadsheetml/2006/main" xmlns:r="http://schemas.openxmlformats.org/officeDocument/2006/relationships">
  <dimension ref="A1:Z120"/>
  <sheetViews>
    <sheetView zoomScale="75" zoomScaleNormal="75" workbookViewId="0" topLeftCell="A1"/>
  </sheetViews>
  <sheetFormatPr defaultColWidth="12.7109375" defaultRowHeight="12.75"/>
  <cols>
    <col min="1" max="1" width="30.140625" style="206" customWidth="1"/>
    <col min="2" max="8" width="11.7109375" style="206" bestFit="1" customWidth="1"/>
    <col min="9" max="11" width="13.7109375" style="206" bestFit="1" customWidth="1"/>
    <col min="12" max="12" width="13.7109375" style="206" customWidth="1"/>
    <col min="13" max="13" width="13.421875" style="206" customWidth="1"/>
    <col min="14" max="22" width="12.7109375" style="206" customWidth="1"/>
    <col min="23" max="23" width="14.7109375" style="206" bestFit="1" customWidth="1"/>
    <col min="24" max="24" width="12.7109375" style="206" bestFit="1" customWidth="1"/>
    <col min="25" max="25" width="14.7109375" style="206" bestFit="1" customWidth="1"/>
    <col min="26" max="26" width="34.57421875" style="206" bestFit="1" customWidth="1"/>
    <col min="27" max="16384" width="12.7109375" style="206" customWidth="1"/>
  </cols>
  <sheetData>
    <row r="1" spans="1:14" s="205" customFormat="1" ht="18.9" customHeight="1">
      <c r="A1" s="205" t="str">
        <f>'Page 27'!$A$1</f>
        <v>Single person with 2 children</v>
      </c>
      <c r="N1" s="205" t="str">
        <f>A1</f>
        <v>Single person with 2 children</v>
      </c>
    </row>
    <row r="2" s="205" customFormat="1" ht="18.9" customHeight="1"/>
    <row r="3" spans="1:20" s="205" customFormat="1" ht="18.9" customHeight="1">
      <c r="A3" s="383" t="str">
        <f>'Pages 10-11'!$A$3</f>
        <v>Cantonal, municipal and church tax burden on gross earned income</v>
      </c>
      <c r="B3" s="385"/>
      <c r="C3" s="385"/>
      <c r="D3" s="385"/>
      <c r="E3" s="385"/>
      <c r="F3" s="385"/>
      <c r="G3" s="385"/>
      <c r="H3" s="385"/>
      <c r="I3" s="385"/>
      <c r="J3" s="385"/>
      <c r="K3" s="385"/>
      <c r="L3" s="385"/>
      <c r="M3" s="385"/>
      <c r="N3" s="385" t="str">
        <f>A3</f>
        <v>Cantonal, municipal and church tax burden on gross earned income</v>
      </c>
      <c r="O3" s="385"/>
      <c r="P3" s="385"/>
      <c r="Q3" s="385"/>
      <c r="R3" s="385"/>
      <c r="S3" s="385"/>
      <c r="T3" s="385"/>
    </row>
    <row r="4" ht="18.9" customHeight="1">
      <c r="A4" s="383"/>
    </row>
    <row r="5" spans="1:26" ht="18.9" customHeight="1" thickBot="1">
      <c r="A5" s="207">
        <v>12</v>
      </c>
      <c r="X5" s="209"/>
      <c r="Z5" s="209">
        <v>12</v>
      </c>
    </row>
    <row r="6" spans="1:26" ht="18.9" customHeight="1" thickBot="1">
      <c r="A6" s="23" t="str">
        <f>'Page 9'!$A$11</f>
        <v>Cantonal capitals</v>
      </c>
      <c r="B6" s="868" t="s">
        <v>100</v>
      </c>
      <c r="C6" s="869"/>
      <c r="D6" s="869"/>
      <c r="E6" s="869"/>
      <c r="F6" s="869"/>
      <c r="G6" s="869"/>
      <c r="H6" s="869"/>
      <c r="I6" s="869"/>
      <c r="J6" s="869"/>
      <c r="K6" s="869"/>
      <c r="L6" s="869"/>
      <c r="M6" s="870"/>
      <c r="N6" s="868" t="s">
        <v>100</v>
      </c>
      <c r="O6" s="869"/>
      <c r="P6" s="869"/>
      <c r="Q6" s="869"/>
      <c r="R6" s="869"/>
      <c r="S6" s="869"/>
      <c r="T6" s="869"/>
      <c r="U6" s="869"/>
      <c r="V6" s="869"/>
      <c r="W6" s="869"/>
      <c r="X6" s="869"/>
      <c r="Y6" s="870"/>
      <c r="Z6" s="528" t="str">
        <f>A6</f>
        <v>Cantonal capitals</v>
      </c>
    </row>
    <row r="7" spans="1:26" ht="18.9" customHeight="1">
      <c r="A7" s="23" t="str">
        <f>'Page 9'!$A$13</f>
        <v>Confederation</v>
      </c>
      <c r="B7" s="215">
        <v>12500</v>
      </c>
      <c r="C7" s="215">
        <v>15000</v>
      </c>
      <c r="D7" s="215">
        <v>17500</v>
      </c>
      <c r="E7" s="215">
        <v>20000</v>
      </c>
      <c r="F7" s="215">
        <v>25000</v>
      </c>
      <c r="G7" s="215">
        <v>30000</v>
      </c>
      <c r="H7" s="215">
        <v>35000</v>
      </c>
      <c r="I7" s="215">
        <v>40000</v>
      </c>
      <c r="J7" s="215">
        <v>45000</v>
      </c>
      <c r="K7" s="215">
        <v>50000</v>
      </c>
      <c r="L7" s="215">
        <v>60000</v>
      </c>
      <c r="M7" s="215">
        <v>70000</v>
      </c>
      <c r="N7" s="215">
        <v>80000</v>
      </c>
      <c r="O7" s="215">
        <v>90000</v>
      </c>
      <c r="P7" s="215">
        <v>100000</v>
      </c>
      <c r="Q7" s="215">
        <v>125000</v>
      </c>
      <c r="R7" s="215">
        <v>150000</v>
      </c>
      <c r="S7" s="215">
        <v>175000</v>
      </c>
      <c r="T7" s="215">
        <v>200000</v>
      </c>
      <c r="U7" s="215">
        <v>250000</v>
      </c>
      <c r="V7" s="215">
        <v>300000</v>
      </c>
      <c r="W7" s="215">
        <v>400000</v>
      </c>
      <c r="X7" s="215">
        <v>500000</v>
      </c>
      <c r="Y7" s="449">
        <v>1000000</v>
      </c>
      <c r="Z7" s="528" t="str">
        <f>A7</f>
        <v>Confederation</v>
      </c>
    </row>
    <row r="8" spans="2:26" ht="18.9" customHeight="1">
      <c r="B8" s="209"/>
      <c r="C8" s="209"/>
      <c r="D8" s="209"/>
      <c r="E8" s="209"/>
      <c r="F8" s="209"/>
      <c r="G8" s="209"/>
      <c r="H8" s="209"/>
      <c r="I8" s="209"/>
      <c r="J8" s="209"/>
      <c r="K8" s="209"/>
      <c r="L8" s="209"/>
      <c r="M8" s="209"/>
      <c r="X8" s="209"/>
      <c r="Z8" s="209"/>
    </row>
    <row r="9" spans="1:26" ht="18.9" customHeight="1">
      <c r="A9" s="208"/>
      <c r="B9" s="905" t="str">
        <f>'Pages 10-11'!$B$9:$M$9</f>
        <v xml:space="preserve">Tax burden in Swiss francs </v>
      </c>
      <c r="C9" s="906"/>
      <c r="D9" s="906"/>
      <c r="E9" s="906"/>
      <c r="F9" s="906"/>
      <c r="G9" s="906"/>
      <c r="H9" s="906"/>
      <c r="I9" s="906"/>
      <c r="J9" s="906"/>
      <c r="K9" s="906"/>
      <c r="L9" s="906"/>
      <c r="M9" s="438"/>
      <c r="N9" s="905" t="str">
        <f>B9</f>
        <v xml:space="preserve">Tax burden in Swiss francs </v>
      </c>
      <c r="O9" s="906"/>
      <c r="P9" s="906"/>
      <c r="Q9" s="906"/>
      <c r="R9" s="906"/>
      <c r="S9" s="906"/>
      <c r="T9" s="906"/>
      <c r="U9" s="906"/>
      <c r="V9" s="906"/>
      <c r="W9" s="906"/>
      <c r="X9" s="906"/>
      <c r="Y9" s="907"/>
      <c r="Z9" s="209"/>
    </row>
    <row r="10" spans="1:26" ht="18.9" customHeight="1">
      <c r="A10" s="24" t="str">
        <f>'Page 9'!$A$16</f>
        <v>Zurich</v>
      </c>
      <c r="B10" s="14">
        <v>24</v>
      </c>
      <c r="C10" s="14">
        <v>24</v>
      </c>
      <c r="D10" s="14">
        <v>24</v>
      </c>
      <c r="E10" s="14">
        <v>24</v>
      </c>
      <c r="F10" s="14">
        <v>24</v>
      </c>
      <c r="G10" s="14">
        <v>24</v>
      </c>
      <c r="H10" s="14">
        <v>24</v>
      </c>
      <c r="I10" s="14">
        <v>24</v>
      </c>
      <c r="J10" s="14">
        <v>24</v>
      </c>
      <c r="K10" s="14">
        <v>24</v>
      </c>
      <c r="L10" s="14">
        <v>467.9</v>
      </c>
      <c r="M10" s="14">
        <v>1100.4</v>
      </c>
      <c r="N10" s="14">
        <v>1905.4</v>
      </c>
      <c r="O10" s="14">
        <v>2859.9</v>
      </c>
      <c r="P10" s="14">
        <v>3881.1</v>
      </c>
      <c r="Q10" s="14">
        <v>6988.400000000001</v>
      </c>
      <c r="R10" s="14">
        <v>10560.300000000001</v>
      </c>
      <c r="S10" s="14">
        <v>14681.9</v>
      </c>
      <c r="T10" s="14">
        <v>19199.100000000002</v>
      </c>
      <c r="U10" s="14">
        <v>28824.600000000002</v>
      </c>
      <c r="V10" s="14">
        <v>39209.100000000006</v>
      </c>
      <c r="W10" s="14">
        <v>62738.1</v>
      </c>
      <c r="X10" s="14">
        <v>88833.90000000001</v>
      </c>
      <c r="Y10" s="14">
        <v>223144.7</v>
      </c>
      <c r="Z10" s="209" t="str">
        <f>A10</f>
        <v>Zurich</v>
      </c>
    </row>
    <row r="11" spans="1:26" ht="18.9" customHeight="1">
      <c r="A11" s="24" t="str">
        <f>'Page 9'!$A$17</f>
        <v>Berne</v>
      </c>
      <c r="B11" s="194">
        <v>0</v>
      </c>
      <c r="C11" s="194">
        <v>0</v>
      </c>
      <c r="D11" s="194">
        <v>0</v>
      </c>
      <c r="E11" s="194">
        <v>0</v>
      </c>
      <c r="F11" s="194">
        <v>0</v>
      </c>
      <c r="G11" s="194">
        <v>0</v>
      </c>
      <c r="H11" s="194">
        <v>0</v>
      </c>
      <c r="I11" s="194">
        <v>0</v>
      </c>
      <c r="J11" s="194">
        <v>0</v>
      </c>
      <c r="K11" s="194">
        <v>81.55000000000001</v>
      </c>
      <c r="L11" s="194">
        <v>992.7</v>
      </c>
      <c r="M11" s="194">
        <v>2402.3</v>
      </c>
      <c r="N11" s="194">
        <v>4096.05</v>
      </c>
      <c r="O11" s="194">
        <v>5790.5</v>
      </c>
      <c r="P11" s="194">
        <v>7444.85</v>
      </c>
      <c r="Q11" s="194">
        <v>11791.6</v>
      </c>
      <c r="R11" s="194">
        <v>16631.600000000002</v>
      </c>
      <c r="S11" s="194">
        <v>21934.4</v>
      </c>
      <c r="T11" s="194">
        <v>27551.300000000003</v>
      </c>
      <c r="U11" s="194">
        <v>39797.15</v>
      </c>
      <c r="V11" s="194">
        <v>52282.4</v>
      </c>
      <c r="W11" s="194">
        <v>78306.65000000001</v>
      </c>
      <c r="X11" s="194">
        <v>105706.54999999999</v>
      </c>
      <c r="Y11" s="194">
        <v>245112.75</v>
      </c>
      <c r="Z11" s="209" t="str">
        <f aca="true" t="shared" si="0" ref="Z11:Z37">A11</f>
        <v>Berne</v>
      </c>
    </row>
    <row r="12" spans="1:26" ht="18.9" customHeight="1">
      <c r="A12" s="24" t="str">
        <f>'Page 9'!$A$18</f>
        <v>Lucerne</v>
      </c>
      <c r="B12" s="14">
        <v>50</v>
      </c>
      <c r="C12" s="14">
        <v>50</v>
      </c>
      <c r="D12" s="14">
        <v>50</v>
      </c>
      <c r="E12" s="14">
        <v>50</v>
      </c>
      <c r="F12" s="14">
        <v>50</v>
      </c>
      <c r="G12" s="14">
        <v>50</v>
      </c>
      <c r="H12" s="14">
        <v>50</v>
      </c>
      <c r="I12" s="14">
        <v>50</v>
      </c>
      <c r="J12" s="14">
        <v>50</v>
      </c>
      <c r="K12" s="14">
        <v>50</v>
      </c>
      <c r="L12" s="14">
        <v>116.5</v>
      </c>
      <c r="M12" s="14">
        <v>881.3000000000001</v>
      </c>
      <c r="N12" s="14">
        <v>2179.8</v>
      </c>
      <c r="O12" s="14">
        <v>3534.3</v>
      </c>
      <c r="P12" s="14">
        <v>4888.799999999999</v>
      </c>
      <c r="Q12" s="14">
        <v>8275</v>
      </c>
      <c r="R12" s="14">
        <v>11782</v>
      </c>
      <c r="S12" s="14">
        <v>15544.5</v>
      </c>
      <c r="T12" s="14">
        <v>19658.800000000003</v>
      </c>
      <c r="U12" s="14">
        <v>28649.9</v>
      </c>
      <c r="V12" s="14">
        <v>37703.700000000004</v>
      </c>
      <c r="W12" s="14">
        <v>55933.100000000006</v>
      </c>
      <c r="X12" s="14">
        <v>74182.8</v>
      </c>
      <c r="Y12" s="14">
        <v>165370.40000000002</v>
      </c>
      <c r="Z12" s="209" t="str">
        <f t="shared" si="0"/>
        <v>Lucerne</v>
      </c>
    </row>
    <row r="13" spans="1:26" ht="18.9" customHeight="1">
      <c r="A13" s="24" t="str">
        <f>'Page 9'!$A$19</f>
        <v>Altdorf</v>
      </c>
      <c r="B13" s="14">
        <v>100</v>
      </c>
      <c r="C13" s="14">
        <v>100</v>
      </c>
      <c r="D13" s="14">
        <v>100</v>
      </c>
      <c r="E13" s="14">
        <v>100</v>
      </c>
      <c r="F13" s="14">
        <v>100</v>
      </c>
      <c r="G13" s="14">
        <v>100</v>
      </c>
      <c r="H13" s="14">
        <v>100</v>
      </c>
      <c r="I13" s="14">
        <v>100</v>
      </c>
      <c r="J13" s="14">
        <v>370.882</v>
      </c>
      <c r="K13" s="14">
        <v>1033.038</v>
      </c>
      <c r="L13" s="14">
        <v>2372.399</v>
      </c>
      <c r="M13" s="14">
        <v>3711.76</v>
      </c>
      <c r="N13" s="14">
        <v>4930.728999999999</v>
      </c>
      <c r="O13" s="14">
        <v>6134.648999999999</v>
      </c>
      <c r="P13" s="14">
        <v>7323.52</v>
      </c>
      <c r="Q13" s="14">
        <v>10544.005999999998</v>
      </c>
      <c r="R13" s="14">
        <v>13794.59</v>
      </c>
      <c r="S13" s="14">
        <v>17015.076</v>
      </c>
      <c r="T13" s="14">
        <v>20371.003</v>
      </c>
      <c r="U13" s="14">
        <v>27097.906</v>
      </c>
      <c r="V13" s="14">
        <v>33809.76</v>
      </c>
      <c r="W13" s="14">
        <v>47323.761999999995</v>
      </c>
      <c r="X13" s="14">
        <v>60852.813</v>
      </c>
      <c r="Y13" s="14">
        <v>128452.921</v>
      </c>
      <c r="Z13" s="209" t="str">
        <f t="shared" si="0"/>
        <v>Altdorf</v>
      </c>
    </row>
    <row r="14" spans="1:26" ht="18.9" customHeight="1">
      <c r="A14" s="24" t="str">
        <f>'Page 9'!$A$20</f>
        <v>Schwyz</v>
      </c>
      <c r="B14" s="194">
        <v>0</v>
      </c>
      <c r="C14" s="194">
        <v>0</v>
      </c>
      <c r="D14" s="194">
        <v>0</v>
      </c>
      <c r="E14" s="194">
        <v>0</v>
      </c>
      <c r="F14" s="194">
        <v>0</v>
      </c>
      <c r="G14" s="194">
        <v>0</v>
      </c>
      <c r="H14" s="194">
        <v>0</v>
      </c>
      <c r="I14" s="194">
        <v>9.4</v>
      </c>
      <c r="J14" s="194">
        <v>135.5</v>
      </c>
      <c r="K14" s="194">
        <v>375.6</v>
      </c>
      <c r="L14" s="194">
        <v>1024.7</v>
      </c>
      <c r="M14" s="194">
        <v>1865.05</v>
      </c>
      <c r="N14" s="194">
        <v>2685.7</v>
      </c>
      <c r="O14" s="194">
        <v>3709.55</v>
      </c>
      <c r="P14" s="194">
        <v>4795.45</v>
      </c>
      <c r="Q14" s="194">
        <v>7722.35</v>
      </c>
      <c r="R14" s="194">
        <v>10705.349999999999</v>
      </c>
      <c r="S14" s="194">
        <v>13701.8</v>
      </c>
      <c r="T14" s="194">
        <v>16684.949999999997</v>
      </c>
      <c r="U14" s="194">
        <v>22664.4</v>
      </c>
      <c r="V14" s="194">
        <v>28604.8</v>
      </c>
      <c r="W14" s="194">
        <v>39847.35</v>
      </c>
      <c r="X14" s="194">
        <v>51102.35</v>
      </c>
      <c r="Y14" s="194">
        <v>107339.99999999999</v>
      </c>
      <c r="Z14" s="209" t="str">
        <f t="shared" si="0"/>
        <v>Schwyz</v>
      </c>
    </row>
    <row r="15" spans="1:26" ht="18.9" customHeight="1">
      <c r="A15" s="24" t="str">
        <f>'Page 9'!$A$21</f>
        <v>Sarnen</v>
      </c>
      <c r="B15" s="194">
        <v>0</v>
      </c>
      <c r="C15" s="194">
        <v>0</v>
      </c>
      <c r="D15" s="194">
        <v>0</v>
      </c>
      <c r="E15" s="194">
        <v>0</v>
      </c>
      <c r="F15" s="194">
        <v>0</v>
      </c>
      <c r="G15" s="194">
        <v>0</v>
      </c>
      <c r="H15" s="194">
        <v>0</v>
      </c>
      <c r="I15" s="194">
        <v>0</v>
      </c>
      <c r="J15" s="194">
        <v>0</v>
      </c>
      <c r="K15" s="194">
        <v>516.45</v>
      </c>
      <c r="L15" s="194">
        <v>1603.6499999999999</v>
      </c>
      <c r="M15" s="194">
        <v>2758.75</v>
      </c>
      <c r="N15" s="194">
        <v>3927.5000000000005</v>
      </c>
      <c r="O15" s="194">
        <v>5096.25</v>
      </c>
      <c r="P15" s="194">
        <v>6428.1</v>
      </c>
      <c r="Q15" s="194">
        <v>9689.699999999999</v>
      </c>
      <c r="R15" s="194">
        <v>12733.8</v>
      </c>
      <c r="S15" s="194">
        <v>15764.4</v>
      </c>
      <c r="T15" s="194">
        <v>18795</v>
      </c>
      <c r="U15" s="194">
        <v>24869.699999999997</v>
      </c>
      <c r="V15" s="194">
        <v>30944.4</v>
      </c>
      <c r="W15" s="194">
        <v>43148.25</v>
      </c>
      <c r="X15" s="194">
        <v>55352.09999999999</v>
      </c>
      <c r="Y15" s="194">
        <v>116411.94999999998</v>
      </c>
      <c r="Z15" s="209" t="str">
        <f t="shared" si="0"/>
        <v>Sarnen</v>
      </c>
    </row>
    <row r="16" spans="1:26" ht="18.9" customHeight="1">
      <c r="A16" s="24" t="str">
        <f>'Page 9'!$A$22</f>
        <v>Stans</v>
      </c>
      <c r="B16" s="14">
        <v>50</v>
      </c>
      <c r="C16" s="14">
        <v>50</v>
      </c>
      <c r="D16" s="14">
        <v>50</v>
      </c>
      <c r="E16" s="14">
        <v>50</v>
      </c>
      <c r="F16" s="14">
        <v>50</v>
      </c>
      <c r="G16" s="14">
        <v>50</v>
      </c>
      <c r="H16" s="14">
        <v>50</v>
      </c>
      <c r="I16" s="14">
        <v>50</v>
      </c>
      <c r="J16" s="14">
        <v>50</v>
      </c>
      <c r="K16" s="14">
        <v>50</v>
      </c>
      <c r="L16" s="14">
        <v>89.5</v>
      </c>
      <c r="M16" s="14">
        <v>522.8</v>
      </c>
      <c r="N16" s="14">
        <v>1373.8</v>
      </c>
      <c r="O16" s="14">
        <v>2557.0499999999997</v>
      </c>
      <c r="P16" s="14">
        <v>3823.5</v>
      </c>
      <c r="Q16" s="14">
        <v>7076.349999999999</v>
      </c>
      <c r="R16" s="14">
        <v>10407.1</v>
      </c>
      <c r="S16" s="14">
        <v>13927.150000000001</v>
      </c>
      <c r="T16" s="14">
        <v>17383.85</v>
      </c>
      <c r="U16" s="14">
        <v>24763.499999999996</v>
      </c>
      <c r="V16" s="14">
        <v>32304.6</v>
      </c>
      <c r="W16" s="14">
        <v>47008.100000000006</v>
      </c>
      <c r="X16" s="14">
        <v>60177.85</v>
      </c>
      <c r="Y16" s="14">
        <v>126026.69999999998</v>
      </c>
      <c r="Z16" s="209" t="str">
        <f t="shared" si="0"/>
        <v>Stans</v>
      </c>
    </row>
    <row r="17" spans="1:26" ht="18.9" customHeight="1">
      <c r="A17" s="24" t="str">
        <f>'Page 9'!$A$23</f>
        <v>Glarus</v>
      </c>
      <c r="B17" s="194">
        <v>0</v>
      </c>
      <c r="C17" s="194">
        <v>0</v>
      </c>
      <c r="D17" s="194">
        <v>0</v>
      </c>
      <c r="E17" s="194">
        <v>0</v>
      </c>
      <c r="F17" s="194">
        <v>0</v>
      </c>
      <c r="G17" s="194">
        <v>0</v>
      </c>
      <c r="H17" s="194">
        <v>0</v>
      </c>
      <c r="I17" s="194">
        <v>0</v>
      </c>
      <c r="J17" s="194">
        <v>0</v>
      </c>
      <c r="K17" s="194">
        <v>0</v>
      </c>
      <c r="L17" s="194">
        <v>0</v>
      </c>
      <c r="M17" s="194">
        <v>650</v>
      </c>
      <c r="N17" s="194">
        <v>1480.0000000000002</v>
      </c>
      <c r="O17" s="194">
        <v>2617.5</v>
      </c>
      <c r="P17" s="194">
        <v>3800</v>
      </c>
      <c r="Q17" s="194">
        <v>7310.000000000001</v>
      </c>
      <c r="R17" s="194">
        <v>11100</v>
      </c>
      <c r="S17" s="194">
        <v>15300.000000000002</v>
      </c>
      <c r="T17" s="194">
        <v>19481.25</v>
      </c>
      <c r="U17" s="194">
        <v>28120</v>
      </c>
      <c r="V17" s="194">
        <v>37040.00000000001</v>
      </c>
      <c r="W17" s="194">
        <v>56406.25</v>
      </c>
      <c r="X17" s="194">
        <v>76163.75000000001</v>
      </c>
      <c r="Y17" s="194">
        <v>181496.25</v>
      </c>
      <c r="Z17" s="209" t="str">
        <f t="shared" si="0"/>
        <v>Glarus</v>
      </c>
    </row>
    <row r="18" spans="1:26" ht="18.9" customHeight="1">
      <c r="A18" s="24" t="str">
        <f>'Page 9'!$A$24</f>
        <v>Zug</v>
      </c>
      <c r="B18" s="194">
        <v>0</v>
      </c>
      <c r="C18" s="194">
        <v>0</v>
      </c>
      <c r="D18" s="194">
        <v>0</v>
      </c>
      <c r="E18" s="194">
        <v>0</v>
      </c>
      <c r="F18" s="194">
        <v>0</v>
      </c>
      <c r="G18" s="194">
        <v>0</v>
      </c>
      <c r="H18" s="194">
        <v>0</v>
      </c>
      <c r="I18" s="194">
        <v>0</v>
      </c>
      <c r="J18" s="194">
        <v>0</v>
      </c>
      <c r="K18" s="194">
        <v>0.75</v>
      </c>
      <c r="L18" s="194">
        <v>152.45</v>
      </c>
      <c r="M18" s="194">
        <v>467.65000000000003</v>
      </c>
      <c r="N18" s="194">
        <v>829.5500000000001</v>
      </c>
      <c r="O18" s="194">
        <v>1201.75</v>
      </c>
      <c r="P18" s="194">
        <v>1590.2500000000002</v>
      </c>
      <c r="Q18" s="194">
        <v>2841.6</v>
      </c>
      <c r="R18" s="194">
        <v>4503.650000000001</v>
      </c>
      <c r="S18" s="194">
        <v>6327</v>
      </c>
      <c r="T18" s="194">
        <v>8615.849999999999</v>
      </c>
      <c r="U18" s="194">
        <v>16096.45</v>
      </c>
      <c r="V18" s="194">
        <v>23833.6</v>
      </c>
      <c r="W18" s="194">
        <v>36624.05</v>
      </c>
      <c r="X18" s="194">
        <v>47268.25</v>
      </c>
      <c r="Y18" s="194">
        <v>100453.55</v>
      </c>
      <c r="Z18" s="209" t="str">
        <f t="shared" si="0"/>
        <v>Zug</v>
      </c>
    </row>
    <row r="19" spans="1:26" ht="18.9" customHeight="1">
      <c r="A19" s="24" t="str">
        <f>'Page 9'!$A$25</f>
        <v>Fribourg</v>
      </c>
      <c r="B19" s="194">
        <v>0</v>
      </c>
      <c r="C19" s="194">
        <v>0</v>
      </c>
      <c r="D19" s="194">
        <v>0</v>
      </c>
      <c r="E19" s="194">
        <v>0</v>
      </c>
      <c r="F19" s="194">
        <v>0</v>
      </c>
      <c r="G19" s="194">
        <v>0</v>
      </c>
      <c r="H19" s="194">
        <v>0</v>
      </c>
      <c r="I19" s="194">
        <v>0</v>
      </c>
      <c r="J19" s="194">
        <v>0</v>
      </c>
      <c r="K19" s="194">
        <v>99.55</v>
      </c>
      <c r="L19" s="194">
        <v>388.70000000000005</v>
      </c>
      <c r="M19" s="194">
        <v>1049.9</v>
      </c>
      <c r="N19" s="194">
        <v>2238.15</v>
      </c>
      <c r="O19" s="194">
        <v>3715</v>
      </c>
      <c r="P19" s="194">
        <v>5080.65</v>
      </c>
      <c r="Q19" s="194">
        <v>9831.4</v>
      </c>
      <c r="R19" s="194">
        <v>14661.9</v>
      </c>
      <c r="S19" s="194">
        <v>19730.050000000003</v>
      </c>
      <c r="T19" s="194">
        <v>25330.1</v>
      </c>
      <c r="U19" s="194">
        <v>36571.95</v>
      </c>
      <c r="V19" s="194">
        <v>48552.99999999999</v>
      </c>
      <c r="W19" s="194">
        <v>75213.2</v>
      </c>
      <c r="X19" s="194">
        <v>102408.1</v>
      </c>
      <c r="Y19" s="194">
        <v>214171.34999999998</v>
      </c>
      <c r="Z19" s="209" t="str">
        <f t="shared" si="0"/>
        <v>Fribourg</v>
      </c>
    </row>
    <row r="20" spans="1:26" ht="18.9" customHeight="1">
      <c r="A20" s="24" t="str">
        <f>'Page 9'!$A$26</f>
        <v>Solothurn</v>
      </c>
      <c r="B20" s="194">
        <v>60</v>
      </c>
      <c r="C20" s="194">
        <v>60</v>
      </c>
      <c r="D20" s="194">
        <v>60</v>
      </c>
      <c r="E20" s="194">
        <v>60</v>
      </c>
      <c r="F20" s="194">
        <v>60</v>
      </c>
      <c r="G20" s="194">
        <v>60</v>
      </c>
      <c r="H20" s="194">
        <v>60</v>
      </c>
      <c r="I20" s="194">
        <v>60</v>
      </c>
      <c r="J20" s="194">
        <v>60</v>
      </c>
      <c r="K20" s="194">
        <v>60</v>
      </c>
      <c r="L20" s="194">
        <v>1085.75</v>
      </c>
      <c r="M20" s="194">
        <v>2212.35</v>
      </c>
      <c r="N20" s="194">
        <v>3472.9500000000003</v>
      </c>
      <c r="O20" s="194">
        <v>5040.2</v>
      </c>
      <c r="P20" s="194">
        <v>6747</v>
      </c>
      <c r="Q20" s="194">
        <v>11325.250000000002</v>
      </c>
      <c r="R20" s="194">
        <v>16341.949999999999</v>
      </c>
      <c r="S20" s="194">
        <v>21702.45</v>
      </c>
      <c r="T20" s="194">
        <v>27221.149999999998</v>
      </c>
      <c r="U20" s="194">
        <v>38589.95</v>
      </c>
      <c r="V20" s="194">
        <v>50920.45</v>
      </c>
      <c r="W20" s="194">
        <v>75698.3</v>
      </c>
      <c r="X20" s="194">
        <v>100496.74999999999</v>
      </c>
      <c r="Y20" s="194">
        <v>217881.00000000003</v>
      </c>
      <c r="Z20" s="209" t="str">
        <f t="shared" si="0"/>
        <v>Solothurn</v>
      </c>
    </row>
    <row r="21" spans="1:26" ht="18.9" customHeight="1">
      <c r="A21" s="24" t="str">
        <f>'Page 9'!$A$27</f>
        <v>Basel</v>
      </c>
      <c r="B21" s="194">
        <v>0</v>
      </c>
      <c r="C21" s="194">
        <v>0</v>
      </c>
      <c r="D21" s="194">
        <v>0</v>
      </c>
      <c r="E21" s="194">
        <v>0</v>
      </c>
      <c r="F21" s="194">
        <v>0</v>
      </c>
      <c r="G21" s="194">
        <v>0</v>
      </c>
      <c r="H21" s="194">
        <v>0</v>
      </c>
      <c r="I21" s="194">
        <v>0</v>
      </c>
      <c r="J21" s="194">
        <v>0</v>
      </c>
      <c r="K21" s="194">
        <v>0</v>
      </c>
      <c r="L21" s="194">
        <v>0</v>
      </c>
      <c r="M21" s="194">
        <v>67.69999999999999</v>
      </c>
      <c r="N21" s="194">
        <v>557</v>
      </c>
      <c r="O21" s="194">
        <v>2748.3</v>
      </c>
      <c r="P21" s="194">
        <v>4962.65</v>
      </c>
      <c r="Q21" s="194">
        <v>10486</v>
      </c>
      <c r="R21" s="194">
        <v>16038</v>
      </c>
      <c r="S21" s="194">
        <v>21613</v>
      </c>
      <c r="T21" s="194">
        <v>27165</v>
      </c>
      <c r="U21" s="194">
        <v>38292</v>
      </c>
      <c r="V21" s="194">
        <v>49394.1</v>
      </c>
      <c r="W21" s="194">
        <v>71740.1</v>
      </c>
      <c r="X21" s="194">
        <v>94107.25</v>
      </c>
      <c r="Y21" s="194">
        <v>219553.7</v>
      </c>
      <c r="Z21" s="209" t="str">
        <f t="shared" si="0"/>
        <v>Basel</v>
      </c>
    </row>
    <row r="22" spans="1:26" ht="18.9" customHeight="1">
      <c r="A22" s="24" t="str">
        <f>'Page 9'!$A$28</f>
        <v>Liestal</v>
      </c>
      <c r="B22" s="194">
        <v>0</v>
      </c>
      <c r="C22" s="194">
        <v>0</v>
      </c>
      <c r="D22" s="194">
        <v>0</v>
      </c>
      <c r="E22" s="194">
        <v>0</v>
      </c>
      <c r="F22" s="194">
        <v>0</v>
      </c>
      <c r="G22" s="194">
        <v>0</v>
      </c>
      <c r="H22" s="194">
        <v>0</v>
      </c>
      <c r="I22" s="194">
        <v>0</v>
      </c>
      <c r="J22" s="194">
        <v>0</v>
      </c>
      <c r="K22" s="194">
        <v>0</v>
      </c>
      <c r="L22" s="194">
        <v>0</v>
      </c>
      <c r="M22" s="194">
        <v>0</v>
      </c>
      <c r="N22" s="194">
        <v>951.1499999999999</v>
      </c>
      <c r="O22" s="194">
        <v>2524.0499999999997</v>
      </c>
      <c r="P22" s="194">
        <v>4276.8</v>
      </c>
      <c r="Q22" s="194">
        <v>9253.5</v>
      </c>
      <c r="R22" s="194">
        <v>14686.649999999998</v>
      </c>
      <c r="S22" s="194">
        <v>20423.050000000003</v>
      </c>
      <c r="T22" s="194">
        <v>26413.6</v>
      </c>
      <c r="U22" s="194">
        <v>39024.95</v>
      </c>
      <c r="V22" s="194">
        <v>52125.700000000004</v>
      </c>
      <c r="W22" s="194">
        <v>78849.9</v>
      </c>
      <c r="X22" s="194">
        <v>106009.3</v>
      </c>
      <c r="Y22" s="194">
        <v>245777.5</v>
      </c>
      <c r="Z22" s="209" t="str">
        <f t="shared" si="0"/>
        <v>Liestal</v>
      </c>
    </row>
    <row r="23" spans="1:26" ht="18.9" customHeight="1">
      <c r="A23" s="24" t="str">
        <f>'Page 9'!$A$29</f>
        <v>Schaffhausen</v>
      </c>
      <c r="B23" s="194">
        <v>60</v>
      </c>
      <c r="C23" s="194">
        <v>60</v>
      </c>
      <c r="D23" s="194">
        <v>60</v>
      </c>
      <c r="E23" s="194">
        <v>60</v>
      </c>
      <c r="F23" s="194">
        <v>60</v>
      </c>
      <c r="G23" s="194">
        <v>60</v>
      </c>
      <c r="H23" s="194">
        <v>60</v>
      </c>
      <c r="I23" s="194">
        <v>60</v>
      </c>
      <c r="J23" s="194">
        <v>60</v>
      </c>
      <c r="K23" s="194">
        <v>60</v>
      </c>
      <c r="L23" s="194">
        <v>208.5</v>
      </c>
      <c r="M23" s="194">
        <v>900.8499999999999</v>
      </c>
      <c r="N23" s="194">
        <v>1876.8500000000001</v>
      </c>
      <c r="O23" s="194">
        <v>2857.6</v>
      </c>
      <c r="P23" s="194">
        <v>3830.6000000000004</v>
      </c>
      <c r="Q23" s="194">
        <v>7017.1</v>
      </c>
      <c r="R23" s="194">
        <v>11038.55</v>
      </c>
      <c r="S23" s="194">
        <v>15664.550000000001</v>
      </c>
      <c r="T23" s="194">
        <v>20722.7</v>
      </c>
      <c r="U23" s="194">
        <v>31701.2</v>
      </c>
      <c r="V23" s="194">
        <v>42633.9</v>
      </c>
      <c r="W23" s="194">
        <v>65722.55</v>
      </c>
      <c r="X23" s="194">
        <v>89509.55</v>
      </c>
      <c r="Y23" s="194">
        <v>188679.4</v>
      </c>
      <c r="Z23" s="209" t="str">
        <f t="shared" si="0"/>
        <v>Schaffhausen</v>
      </c>
    </row>
    <row r="24" spans="1:26" ht="18.9" customHeight="1">
      <c r="A24" s="24" t="str">
        <f>'Page 9'!$A$30</f>
        <v>Herisau</v>
      </c>
      <c r="B24" s="194">
        <v>0</v>
      </c>
      <c r="C24" s="194">
        <v>0</v>
      </c>
      <c r="D24" s="194">
        <v>0</v>
      </c>
      <c r="E24" s="194">
        <v>0</v>
      </c>
      <c r="F24" s="194">
        <v>0</v>
      </c>
      <c r="G24" s="194">
        <v>0</v>
      </c>
      <c r="H24" s="194">
        <v>60.800000000000004</v>
      </c>
      <c r="I24" s="194">
        <v>398.25000000000006</v>
      </c>
      <c r="J24" s="194">
        <v>877.8</v>
      </c>
      <c r="K24" s="194">
        <v>1446.3000000000002</v>
      </c>
      <c r="L24" s="194">
        <v>2539.1500000000005</v>
      </c>
      <c r="M24" s="194">
        <v>3477.7500000000005</v>
      </c>
      <c r="N24" s="194">
        <v>4743.900000000001</v>
      </c>
      <c r="O24" s="194">
        <v>6215.299999999999</v>
      </c>
      <c r="P24" s="194">
        <v>7847</v>
      </c>
      <c r="Q24" s="194">
        <v>12194.2</v>
      </c>
      <c r="R24" s="194">
        <v>16814.25</v>
      </c>
      <c r="S24" s="194">
        <v>21580.95</v>
      </c>
      <c r="T24" s="194">
        <v>26326.4</v>
      </c>
      <c r="U24" s="194">
        <v>36106.1</v>
      </c>
      <c r="V24" s="194">
        <v>45935.9</v>
      </c>
      <c r="W24" s="194">
        <v>65727.85</v>
      </c>
      <c r="X24" s="194">
        <v>84869.20000000001</v>
      </c>
      <c r="Y24" s="194">
        <v>173631.1</v>
      </c>
      <c r="Z24" s="209" t="str">
        <f t="shared" si="0"/>
        <v>Herisau</v>
      </c>
    </row>
    <row r="25" spans="1:26" ht="18.9" customHeight="1">
      <c r="A25" s="24" t="str">
        <f>'Page 9'!$A$31</f>
        <v>Appenzell</v>
      </c>
      <c r="B25" s="194">
        <v>0</v>
      </c>
      <c r="C25" s="194">
        <v>0</v>
      </c>
      <c r="D25" s="194">
        <v>0</v>
      </c>
      <c r="E25" s="194">
        <v>0</v>
      </c>
      <c r="F25" s="194">
        <v>0</v>
      </c>
      <c r="G25" s="194">
        <v>0</v>
      </c>
      <c r="H25" s="194">
        <v>0</v>
      </c>
      <c r="I25" s="194">
        <v>50.64999999999999</v>
      </c>
      <c r="J25" s="194">
        <v>147.5</v>
      </c>
      <c r="K25" s="194">
        <v>310</v>
      </c>
      <c r="L25" s="194">
        <v>754.7</v>
      </c>
      <c r="M25" s="194">
        <v>1348.3</v>
      </c>
      <c r="N25" s="194">
        <v>2103.8999999999996</v>
      </c>
      <c r="O25" s="194">
        <v>3113.1</v>
      </c>
      <c r="P25" s="194">
        <v>4247</v>
      </c>
      <c r="Q25" s="194">
        <v>7614.55</v>
      </c>
      <c r="R25" s="194">
        <v>11231.7</v>
      </c>
      <c r="S25" s="194">
        <v>14881.400000000001</v>
      </c>
      <c r="T25" s="194">
        <v>18529.8</v>
      </c>
      <c r="U25" s="194">
        <v>26216.800000000003</v>
      </c>
      <c r="V25" s="194">
        <v>33935.3</v>
      </c>
      <c r="W25" s="194">
        <v>49029.7</v>
      </c>
      <c r="X25" s="194">
        <v>63562.600000000006</v>
      </c>
      <c r="Y25" s="194">
        <v>132567.4</v>
      </c>
      <c r="Z25" s="209" t="str">
        <f t="shared" si="0"/>
        <v>Appenzell</v>
      </c>
    </row>
    <row r="26" spans="1:26" ht="18.9" customHeight="1">
      <c r="A26" s="24" t="str">
        <f>'Page 9'!$A$32</f>
        <v>St. Gall</v>
      </c>
      <c r="B26" s="194">
        <v>0</v>
      </c>
      <c r="C26" s="194">
        <v>0</v>
      </c>
      <c r="D26" s="194">
        <v>0</v>
      </c>
      <c r="E26" s="194">
        <v>0</v>
      </c>
      <c r="F26" s="194">
        <v>0</v>
      </c>
      <c r="G26" s="420">
        <v>0</v>
      </c>
      <c r="H26" s="194">
        <v>0</v>
      </c>
      <c r="I26" s="194">
        <v>0</v>
      </c>
      <c r="J26" s="194">
        <v>0</v>
      </c>
      <c r="K26" s="194">
        <v>0</v>
      </c>
      <c r="L26" s="194">
        <v>0</v>
      </c>
      <c r="M26" s="194">
        <v>176.64999999999998</v>
      </c>
      <c r="N26" s="194">
        <v>1309</v>
      </c>
      <c r="O26" s="194">
        <v>2761</v>
      </c>
      <c r="P26" s="194">
        <v>4221.35</v>
      </c>
      <c r="Q26" s="194">
        <v>8349.55</v>
      </c>
      <c r="R26" s="194">
        <v>13266</v>
      </c>
      <c r="S26" s="194">
        <v>18299.600000000002</v>
      </c>
      <c r="T26" s="194">
        <v>23933.399999999998</v>
      </c>
      <c r="U26" s="194">
        <v>35250.600000000006</v>
      </c>
      <c r="V26" s="194">
        <v>46769.75</v>
      </c>
      <c r="W26" s="194">
        <v>69983.1</v>
      </c>
      <c r="X26" s="194">
        <v>93219.25</v>
      </c>
      <c r="Y26" s="194">
        <v>200487.4</v>
      </c>
      <c r="Z26" s="209" t="str">
        <f t="shared" si="0"/>
        <v>St. Gall</v>
      </c>
    </row>
    <row r="27" spans="1:26" ht="18.9" customHeight="1">
      <c r="A27" s="24" t="str">
        <f>'Page 9'!$A$33</f>
        <v>Chur</v>
      </c>
      <c r="B27" s="194">
        <v>0</v>
      </c>
      <c r="C27" s="194">
        <v>0</v>
      </c>
      <c r="D27" s="194">
        <v>0</v>
      </c>
      <c r="E27" s="194">
        <v>0</v>
      </c>
      <c r="F27" s="194">
        <v>0</v>
      </c>
      <c r="G27" s="194">
        <v>0</v>
      </c>
      <c r="H27" s="194">
        <v>0</v>
      </c>
      <c r="I27" s="194">
        <v>0</v>
      </c>
      <c r="J27" s="194">
        <v>0</v>
      </c>
      <c r="K27" s="194">
        <v>0</v>
      </c>
      <c r="L27" s="194">
        <v>0</v>
      </c>
      <c r="M27" s="194">
        <v>0</v>
      </c>
      <c r="N27" s="194">
        <v>49</v>
      </c>
      <c r="O27" s="194">
        <v>782</v>
      </c>
      <c r="P27" s="194">
        <v>1840</v>
      </c>
      <c r="Q27" s="194">
        <v>5204</v>
      </c>
      <c r="R27" s="194">
        <v>9561</v>
      </c>
      <c r="S27" s="194">
        <v>14199</v>
      </c>
      <c r="T27" s="194">
        <v>18905</v>
      </c>
      <c r="U27" s="194">
        <v>28470</v>
      </c>
      <c r="V27" s="194">
        <v>38322</v>
      </c>
      <c r="W27" s="194">
        <v>58538</v>
      </c>
      <c r="X27" s="194">
        <v>78796</v>
      </c>
      <c r="Y27" s="194">
        <v>181624</v>
      </c>
      <c r="Z27" s="209" t="str">
        <f t="shared" si="0"/>
        <v>Chur</v>
      </c>
    </row>
    <row r="28" spans="1:26" ht="18.9" customHeight="1">
      <c r="A28" s="24" t="str">
        <f>'Page 9'!$A$34</f>
        <v>Aarau</v>
      </c>
      <c r="B28" s="194">
        <v>0</v>
      </c>
      <c r="C28" s="194">
        <v>0</v>
      </c>
      <c r="D28" s="194">
        <v>0</v>
      </c>
      <c r="E28" s="194">
        <v>0</v>
      </c>
      <c r="F28" s="194">
        <v>0</v>
      </c>
      <c r="G28" s="194">
        <v>0</v>
      </c>
      <c r="H28" s="194">
        <v>0</v>
      </c>
      <c r="I28" s="194">
        <v>0</v>
      </c>
      <c r="J28" s="194">
        <v>68.85</v>
      </c>
      <c r="K28" s="194">
        <v>177.59999999999997</v>
      </c>
      <c r="L28" s="194">
        <v>626.1</v>
      </c>
      <c r="M28" s="194">
        <v>1292.1</v>
      </c>
      <c r="N28" s="194">
        <v>2153.4</v>
      </c>
      <c r="O28" s="194">
        <v>3210.15</v>
      </c>
      <c r="P28" s="194">
        <v>4471.05</v>
      </c>
      <c r="Q28" s="194">
        <v>8111.85</v>
      </c>
      <c r="R28" s="194">
        <v>12221.100000000002</v>
      </c>
      <c r="S28" s="194">
        <v>16758.75</v>
      </c>
      <c r="T28" s="194">
        <v>21483.5</v>
      </c>
      <c r="U28" s="194">
        <v>31158.8</v>
      </c>
      <c r="V28" s="194">
        <v>41216.55</v>
      </c>
      <c r="W28" s="194">
        <v>61719.350000000006</v>
      </c>
      <c r="X28" s="194">
        <v>83173.95000000001</v>
      </c>
      <c r="Y28" s="194">
        <v>192876.40000000002</v>
      </c>
      <c r="Z28" s="209" t="str">
        <f t="shared" si="0"/>
        <v>Aarau</v>
      </c>
    </row>
    <row r="29" spans="1:26" ht="18.9" customHeight="1">
      <c r="A29" s="24" t="str">
        <f>'Page 9'!$A$35</f>
        <v>Frauenfeld</v>
      </c>
      <c r="B29" s="194">
        <v>0</v>
      </c>
      <c r="C29" s="194">
        <v>0</v>
      </c>
      <c r="D29" s="194">
        <v>0</v>
      </c>
      <c r="E29" s="194">
        <v>0</v>
      </c>
      <c r="F29" s="194">
        <v>0</v>
      </c>
      <c r="G29" s="194">
        <v>0</v>
      </c>
      <c r="H29" s="194">
        <v>0</v>
      </c>
      <c r="I29" s="194">
        <v>0</v>
      </c>
      <c r="J29" s="194">
        <v>0</v>
      </c>
      <c r="K29" s="194">
        <v>0</v>
      </c>
      <c r="L29" s="194">
        <v>145.6</v>
      </c>
      <c r="M29" s="194">
        <v>861.8000000000001</v>
      </c>
      <c r="N29" s="194">
        <v>2035.9</v>
      </c>
      <c r="O29" s="194">
        <v>3403.8</v>
      </c>
      <c r="P29" s="194">
        <v>4818.099999999999</v>
      </c>
      <c r="Q29" s="194">
        <v>8737.9</v>
      </c>
      <c r="R29" s="194">
        <v>12958.249999999998</v>
      </c>
      <c r="S29" s="194">
        <v>17334.25</v>
      </c>
      <c r="T29" s="194">
        <v>21695</v>
      </c>
      <c r="U29" s="194">
        <v>30865.149999999998</v>
      </c>
      <c r="V29" s="194">
        <v>40198.55</v>
      </c>
      <c r="W29" s="194">
        <v>59355.899999999994</v>
      </c>
      <c r="X29" s="194">
        <v>79425.75</v>
      </c>
      <c r="Y29" s="194">
        <v>179687.19999999998</v>
      </c>
      <c r="Z29" s="209" t="str">
        <f t="shared" si="0"/>
        <v>Frauenfeld</v>
      </c>
    </row>
    <row r="30" spans="1:26" ht="18.9" customHeight="1">
      <c r="A30" s="24" t="str">
        <f>'Page 9'!$A$36</f>
        <v>Bellinzona</v>
      </c>
      <c r="B30" s="194">
        <v>20</v>
      </c>
      <c r="C30" s="194">
        <v>20</v>
      </c>
      <c r="D30" s="194">
        <v>20</v>
      </c>
      <c r="E30" s="194">
        <v>20</v>
      </c>
      <c r="F30" s="194">
        <v>20</v>
      </c>
      <c r="G30" s="194">
        <v>20</v>
      </c>
      <c r="H30" s="194">
        <v>20</v>
      </c>
      <c r="I30" s="194">
        <v>20</v>
      </c>
      <c r="J30" s="194">
        <v>20</v>
      </c>
      <c r="K30" s="194">
        <v>20</v>
      </c>
      <c r="L30" s="194">
        <v>20</v>
      </c>
      <c r="M30" s="194">
        <v>567.55</v>
      </c>
      <c r="N30" s="194">
        <v>1092.3999999999999</v>
      </c>
      <c r="O30" s="194">
        <v>1808.15</v>
      </c>
      <c r="P30" s="194">
        <v>3001.35</v>
      </c>
      <c r="Q30" s="194">
        <v>7750.3</v>
      </c>
      <c r="R30" s="194">
        <v>12912.150000000001</v>
      </c>
      <c r="S30" s="194">
        <v>18498.7</v>
      </c>
      <c r="T30" s="194">
        <v>23944.95</v>
      </c>
      <c r="U30" s="194">
        <v>35582.35</v>
      </c>
      <c r="V30" s="194">
        <v>47904.9</v>
      </c>
      <c r="W30" s="194">
        <v>73579.95</v>
      </c>
      <c r="X30" s="194">
        <v>99696.90000000001</v>
      </c>
      <c r="Y30" s="194">
        <v>230645.59999999998</v>
      </c>
      <c r="Z30" s="209" t="str">
        <f t="shared" si="0"/>
        <v>Bellinzona</v>
      </c>
    </row>
    <row r="31" spans="1:26" ht="18.9" customHeight="1">
      <c r="A31" s="24" t="str">
        <f>'Page 9'!$A$37</f>
        <v>Lausanne</v>
      </c>
      <c r="B31" s="194">
        <v>0</v>
      </c>
      <c r="C31" s="194">
        <v>0</v>
      </c>
      <c r="D31" s="194">
        <v>0</v>
      </c>
      <c r="E31" s="194">
        <v>0</v>
      </c>
      <c r="F31" s="194">
        <v>0</v>
      </c>
      <c r="G31" s="194">
        <v>0</v>
      </c>
      <c r="H31" s="194">
        <v>0</v>
      </c>
      <c r="I31" s="194">
        <v>0</v>
      </c>
      <c r="J31" s="194">
        <v>0</v>
      </c>
      <c r="K31" s="194">
        <v>0</v>
      </c>
      <c r="L31" s="194">
        <v>0</v>
      </c>
      <c r="M31" s="194">
        <v>439.95000000000005</v>
      </c>
      <c r="N31" s="194">
        <v>1923.6999999999998</v>
      </c>
      <c r="O31" s="194">
        <v>4081.95</v>
      </c>
      <c r="P31" s="194">
        <v>7454.95</v>
      </c>
      <c r="Q31" s="194">
        <v>11882.8</v>
      </c>
      <c r="R31" s="194">
        <v>16266.8</v>
      </c>
      <c r="S31" s="194">
        <v>21204.85</v>
      </c>
      <c r="T31" s="194">
        <v>26807.200000000004</v>
      </c>
      <c r="U31" s="194">
        <v>38521.9</v>
      </c>
      <c r="V31" s="194">
        <v>56457.600000000006</v>
      </c>
      <c r="W31" s="194">
        <v>86669.6</v>
      </c>
      <c r="X31" s="194">
        <v>118984.79999999999</v>
      </c>
      <c r="Y31" s="194">
        <v>261330</v>
      </c>
      <c r="Z31" s="209" t="str">
        <f t="shared" si="0"/>
        <v>Lausanne</v>
      </c>
    </row>
    <row r="32" spans="1:26" ht="18.9" customHeight="1">
      <c r="A32" s="24" t="str">
        <f>'Page 9'!$A$38</f>
        <v>Sion</v>
      </c>
      <c r="B32" s="194">
        <v>34</v>
      </c>
      <c r="C32" s="194">
        <v>34</v>
      </c>
      <c r="D32" s="194">
        <v>34</v>
      </c>
      <c r="E32" s="194">
        <v>34</v>
      </c>
      <c r="F32" s="194">
        <v>34</v>
      </c>
      <c r="G32" s="194">
        <v>34</v>
      </c>
      <c r="H32" s="194">
        <v>34</v>
      </c>
      <c r="I32" s="194">
        <v>34</v>
      </c>
      <c r="J32" s="194">
        <v>34</v>
      </c>
      <c r="K32" s="194">
        <v>34</v>
      </c>
      <c r="L32" s="194">
        <v>477.19999999999993</v>
      </c>
      <c r="M32" s="194">
        <v>1491.0500000000002</v>
      </c>
      <c r="N32" s="194">
        <v>2409.2999999999997</v>
      </c>
      <c r="O32" s="194">
        <v>3366.4000000000005</v>
      </c>
      <c r="P32" s="194">
        <v>4577.299999999999</v>
      </c>
      <c r="Q32" s="194">
        <v>7941.549999999999</v>
      </c>
      <c r="R32" s="194">
        <v>11945.099999999999</v>
      </c>
      <c r="S32" s="194">
        <v>17010.050000000003</v>
      </c>
      <c r="T32" s="194">
        <v>23516.899999999998</v>
      </c>
      <c r="U32" s="194">
        <v>35611.149999999994</v>
      </c>
      <c r="V32" s="194">
        <v>47177.15</v>
      </c>
      <c r="W32" s="194">
        <v>71455.7</v>
      </c>
      <c r="X32" s="194">
        <v>95296.4</v>
      </c>
      <c r="Y32" s="194">
        <v>209104.1</v>
      </c>
      <c r="Z32" s="209" t="str">
        <f t="shared" si="0"/>
        <v>Sion</v>
      </c>
    </row>
    <row r="33" spans="1:26" ht="18.9" customHeight="1">
      <c r="A33" s="24" t="str">
        <f>'Page 9'!$A$39</f>
        <v>Neuchâtel</v>
      </c>
      <c r="B33" s="194">
        <v>0</v>
      </c>
      <c r="C33" s="194">
        <v>0</v>
      </c>
      <c r="D33" s="194">
        <v>0</v>
      </c>
      <c r="E33" s="194">
        <v>0</v>
      </c>
      <c r="F33" s="194">
        <v>0</v>
      </c>
      <c r="G33" s="194">
        <v>0</v>
      </c>
      <c r="H33" s="194">
        <v>0</v>
      </c>
      <c r="I33" s="194">
        <v>126.04800000000002</v>
      </c>
      <c r="J33" s="194">
        <v>294.528</v>
      </c>
      <c r="K33" s="194">
        <v>575.424</v>
      </c>
      <c r="L33" s="194">
        <v>1586.784</v>
      </c>
      <c r="M33" s="194">
        <v>3498.6240000000003</v>
      </c>
      <c r="N33" s="194">
        <v>5047.584</v>
      </c>
      <c r="O33" s="194">
        <v>6386.784</v>
      </c>
      <c r="P33" s="194">
        <v>8507.04</v>
      </c>
      <c r="Q33" s="194">
        <v>14651.712</v>
      </c>
      <c r="R33" s="194">
        <v>20601.6</v>
      </c>
      <c r="S33" s="194">
        <v>27050.4</v>
      </c>
      <c r="T33" s="194">
        <v>33778.08</v>
      </c>
      <c r="U33" s="194">
        <v>47499.744000000006</v>
      </c>
      <c r="V33" s="194">
        <v>62002.08</v>
      </c>
      <c r="W33" s="194">
        <v>92178.23999999999</v>
      </c>
      <c r="X33" s="194">
        <v>117206.4</v>
      </c>
      <c r="Y33" s="194">
        <v>242263.68</v>
      </c>
      <c r="Z33" s="209" t="str">
        <f t="shared" si="0"/>
        <v>Neuchâtel</v>
      </c>
    </row>
    <row r="34" spans="1:26" ht="18.9" customHeight="1">
      <c r="A34" s="24" t="str">
        <f>'Page 9'!$A$40</f>
        <v>Geneva</v>
      </c>
      <c r="B34" s="194">
        <v>25</v>
      </c>
      <c r="C34" s="194">
        <v>25</v>
      </c>
      <c r="D34" s="194">
        <v>25</v>
      </c>
      <c r="E34" s="194">
        <v>25</v>
      </c>
      <c r="F34" s="194">
        <v>25</v>
      </c>
      <c r="G34" s="194">
        <v>25</v>
      </c>
      <c r="H34" s="194">
        <v>25</v>
      </c>
      <c r="I34" s="194">
        <v>25</v>
      </c>
      <c r="J34" s="194">
        <v>25</v>
      </c>
      <c r="K34" s="194">
        <v>25</v>
      </c>
      <c r="L34" s="194">
        <v>25</v>
      </c>
      <c r="M34" s="194">
        <v>25</v>
      </c>
      <c r="N34" s="194">
        <v>25</v>
      </c>
      <c r="O34" s="194">
        <v>1228.05</v>
      </c>
      <c r="P34" s="194">
        <v>2623.25</v>
      </c>
      <c r="Q34" s="194">
        <v>6913.65</v>
      </c>
      <c r="R34" s="194">
        <v>12419.45</v>
      </c>
      <c r="S34" s="194">
        <v>18245.9</v>
      </c>
      <c r="T34" s="194">
        <v>24072.399999999998</v>
      </c>
      <c r="U34" s="194">
        <v>36033.4</v>
      </c>
      <c r="V34" s="194">
        <v>48184.15000000001</v>
      </c>
      <c r="W34" s="194">
        <v>73402.6</v>
      </c>
      <c r="X34" s="194">
        <v>99840.44999999998</v>
      </c>
      <c r="Y34" s="194">
        <v>240745.55000000002</v>
      </c>
      <c r="Z34" s="209" t="str">
        <f t="shared" si="0"/>
        <v>Geneva</v>
      </c>
    </row>
    <row r="35" spans="1:26" ht="18.9" customHeight="1">
      <c r="A35" s="24" t="str">
        <f>'Page 9'!$A$41</f>
        <v>Delémont</v>
      </c>
      <c r="B35" s="194">
        <v>0</v>
      </c>
      <c r="C35" s="194">
        <v>0</v>
      </c>
      <c r="D35" s="194">
        <v>0</v>
      </c>
      <c r="E35" s="194">
        <v>0</v>
      </c>
      <c r="F35" s="194">
        <v>0</v>
      </c>
      <c r="G35" s="194">
        <v>0</v>
      </c>
      <c r="H35" s="194">
        <v>0</v>
      </c>
      <c r="I35" s="194">
        <v>0</v>
      </c>
      <c r="J35" s="194">
        <v>23.050000000000004</v>
      </c>
      <c r="K35" s="194">
        <v>234.39999999999998</v>
      </c>
      <c r="L35" s="194">
        <v>1272</v>
      </c>
      <c r="M35" s="194">
        <v>2805.1499999999996</v>
      </c>
      <c r="N35" s="194">
        <v>4362.55</v>
      </c>
      <c r="O35" s="194">
        <v>6262.75</v>
      </c>
      <c r="P35" s="194">
        <v>8263.5</v>
      </c>
      <c r="Q35" s="194">
        <v>13254.2</v>
      </c>
      <c r="R35" s="194">
        <v>18957.05</v>
      </c>
      <c r="S35" s="194">
        <v>24716.899999999998</v>
      </c>
      <c r="T35" s="194">
        <v>30502.500000000004</v>
      </c>
      <c r="U35" s="194">
        <v>42243.149999999994</v>
      </c>
      <c r="V35" s="194">
        <v>56140.5</v>
      </c>
      <c r="W35" s="194">
        <v>84059.45</v>
      </c>
      <c r="X35" s="194">
        <v>112017.55</v>
      </c>
      <c r="Y35" s="194">
        <v>254778.44999999998</v>
      </c>
      <c r="Z35" s="209"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209"/>
    </row>
    <row r="37" spans="1:26" ht="18.9" customHeight="1">
      <c r="A37" s="24" t="str">
        <f>'Page 9'!$A$43</f>
        <v>Direct federal tax</v>
      </c>
      <c r="B37" s="194">
        <v>0</v>
      </c>
      <c r="C37" s="194">
        <v>0</v>
      </c>
      <c r="D37" s="194">
        <v>0</v>
      </c>
      <c r="E37" s="194">
        <v>0</v>
      </c>
      <c r="F37" s="194">
        <v>0</v>
      </c>
      <c r="G37" s="194">
        <v>0</v>
      </c>
      <c r="H37" s="194">
        <v>0</v>
      </c>
      <c r="I37" s="194">
        <v>0</v>
      </c>
      <c r="J37" s="194">
        <v>0</v>
      </c>
      <c r="K37" s="194">
        <v>0</v>
      </c>
      <c r="L37" s="194">
        <v>0</v>
      </c>
      <c r="M37" s="194">
        <v>0</v>
      </c>
      <c r="N37" s="194">
        <v>0</v>
      </c>
      <c r="O37" s="194">
        <v>0</v>
      </c>
      <c r="P37" s="194">
        <v>0</v>
      </c>
      <c r="Q37" s="194">
        <v>625</v>
      </c>
      <c r="R37" s="194">
        <v>1616</v>
      </c>
      <c r="S37" s="194">
        <v>3075</v>
      </c>
      <c r="T37" s="194">
        <v>5261</v>
      </c>
      <c r="U37" s="194">
        <v>11072</v>
      </c>
      <c r="V37" s="194">
        <v>16870</v>
      </c>
      <c r="W37" s="194">
        <v>28544</v>
      </c>
      <c r="X37" s="194">
        <v>40231</v>
      </c>
      <c r="Y37" s="194">
        <v>98627</v>
      </c>
      <c r="Z37" s="209" t="str">
        <f t="shared" si="0"/>
        <v>Direct federal tax</v>
      </c>
    </row>
    <row r="38" spans="1:26" ht="18.9" customHeight="1">
      <c r="A38" s="210"/>
      <c r="B38" s="211"/>
      <c r="C38" s="211"/>
      <c r="D38" s="211"/>
      <c r="E38" s="211"/>
      <c r="F38" s="211"/>
      <c r="G38" s="211"/>
      <c r="H38" s="211"/>
      <c r="I38" s="211"/>
      <c r="J38" s="211"/>
      <c r="K38" s="212"/>
      <c r="L38" s="211"/>
      <c r="M38" s="211"/>
      <c r="X38" s="209"/>
      <c r="Z38" s="209"/>
    </row>
    <row r="39" spans="1:26" ht="18.9" customHeight="1">
      <c r="A39" s="208"/>
      <c r="B39" s="886" t="str">
        <f>'Pages 10-11'!$B$39:$M$39</f>
        <v>Tax burden in percent of gross earned income</v>
      </c>
      <c r="C39" s="887"/>
      <c r="D39" s="887"/>
      <c r="E39" s="887"/>
      <c r="F39" s="887"/>
      <c r="G39" s="887"/>
      <c r="H39" s="887"/>
      <c r="I39" s="887"/>
      <c r="J39" s="887"/>
      <c r="K39" s="887"/>
      <c r="L39" s="887"/>
      <c r="M39" s="888"/>
      <c r="N39" s="886" t="str">
        <f>B39</f>
        <v>Tax burden in percent of gross earned income</v>
      </c>
      <c r="O39" s="887"/>
      <c r="P39" s="887"/>
      <c r="Q39" s="887"/>
      <c r="R39" s="887"/>
      <c r="S39" s="887"/>
      <c r="T39" s="887"/>
      <c r="U39" s="887"/>
      <c r="V39" s="887"/>
      <c r="W39" s="887"/>
      <c r="X39" s="887"/>
      <c r="Y39" s="888"/>
      <c r="Z39" s="209"/>
    </row>
    <row r="40" spans="1:26" ht="18.9" customHeight="1">
      <c r="A40" s="24" t="str">
        <f>'Page 9'!$A$16</f>
        <v>Zurich</v>
      </c>
      <c r="B40" s="10">
        <v>0.192</v>
      </c>
      <c r="C40" s="10">
        <v>0.16</v>
      </c>
      <c r="D40" s="10">
        <v>0.13714285714285715</v>
      </c>
      <c r="E40" s="10">
        <v>0.12</v>
      </c>
      <c r="F40" s="10">
        <v>0.096</v>
      </c>
      <c r="G40" s="10">
        <v>0.08</v>
      </c>
      <c r="H40" s="10">
        <v>0.06857142857142857</v>
      </c>
      <c r="I40" s="10">
        <v>0.06</v>
      </c>
      <c r="J40" s="10">
        <v>0.05333333333333334</v>
      </c>
      <c r="K40" s="10">
        <v>0.048</v>
      </c>
      <c r="L40" s="10">
        <v>0.7798333333333334</v>
      </c>
      <c r="M40" s="10">
        <v>1.572</v>
      </c>
      <c r="N40" s="10">
        <v>2.3817500000000003</v>
      </c>
      <c r="O40" s="10">
        <v>3.1776666666666666</v>
      </c>
      <c r="P40" s="10">
        <v>3.8811</v>
      </c>
      <c r="Q40" s="10">
        <v>5.59072</v>
      </c>
      <c r="R40" s="10">
        <v>7.0402000000000005</v>
      </c>
      <c r="S40" s="10">
        <v>8.389657142857143</v>
      </c>
      <c r="T40" s="10">
        <v>9.59955</v>
      </c>
      <c r="U40" s="10">
        <v>11.52984</v>
      </c>
      <c r="V40" s="10">
        <v>13.069700000000001</v>
      </c>
      <c r="W40" s="10">
        <v>15.684524999999999</v>
      </c>
      <c r="X40" s="10">
        <v>17.76678</v>
      </c>
      <c r="Y40" s="10">
        <v>22.31447</v>
      </c>
      <c r="Z40" s="209" t="str">
        <f aca="true" t="shared" si="1" ref="Z40:Z65">A40</f>
        <v>Zurich</v>
      </c>
    </row>
    <row r="41" spans="1:26" ht="18.9" customHeight="1">
      <c r="A41" s="24" t="str">
        <f>'Page 9'!$A$17</f>
        <v>Berne</v>
      </c>
      <c r="B41" s="216">
        <v>0</v>
      </c>
      <c r="C41" s="216">
        <v>0</v>
      </c>
      <c r="D41" s="216">
        <v>0</v>
      </c>
      <c r="E41" s="216">
        <v>0</v>
      </c>
      <c r="F41" s="216">
        <v>0</v>
      </c>
      <c r="G41" s="216">
        <v>0</v>
      </c>
      <c r="H41" s="216">
        <v>0</v>
      </c>
      <c r="I41" s="216">
        <v>0</v>
      </c>
      <c r="J41" s="216">
        <v>0</v>
      </c>
      <c r="K41" s="216">
        <v>0.16310000000000002</v>
      </c>
      <c r="L41" s="216">
        <v>1.6545</v>
      </c>
      <c r="M41" s="216">
        <v>3.4318571428571434</v>
      </c>
      <c r="N41" s="216">
        <v>5.1200624999999995</v>
      </c>
      <c r="O41" s="216">
        <v>6.433888888888889</v>
      </c>
      <c r="P41" s="216">
        <v>7.44485</v>
      </c>
      <c r="Q41" s="216">
        <v>9.433280000000002</v>
      </c>
      <c r="R41" s="216">
        <v>11.087733333333334</v>
      </c>
      <c r="S41" s="216">
        <v>12.533942857142858</v>
      </c>
      <c r="T41" s="216">
        <v>13.77565</v>
      </c>
      <c r="U41" s="216">
        <v>15.918860000000002</v>
      </c>
      <c r="V41" s="216">
        <v>17.427466666666668</v>
      </c>
      <c r="W41" s="216">
        <v>19.5766625</v>
      </c>
      <c r="X41" s="216">
        <v>21.141309999999997</v>
      </c>
      <c r="Y41" s="216">
        <v>24.511274999999998</v>
      </c>
      <c r="Z41" s="209" t="str">
        <f t="shared" si="1"/>
        <v>Berne</v>
      </c>
    </row>
    <row r="42" spans="1:26" ht="18.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v>
      </c>
      <c r="L42" s="10">
        <v>0.19416666666666665</v>
      </c>
      <c r="M42" s="10">
        <v>1.2590000000000001</v>
      </c>
      <c r="N42" s="10">
        <v>2.7247500000000002</v>
      </c>
      <c r="O42" s="10">
        <v>3.927</v>
      </c>
      <c r="P42" s="10">
        <v>4.8888</v>
      </c>
      <c r="Q42" s="10">
        <v>6.619999999999999</v>
      </c>
      <c r="R42" s="10">
        <v>7.854666666666667</v>
      </c>
      <c r="S42" s="10">
        <v>8.882571428571428</v>
      </c>
      <c r="T42" s="10">
        <v>9.829400000000001</v>
      </c>
      <c r="U42" s="10">
        <v>11.45996</v>
      </c>
      <c r="V42" s="10">
        <v>12.567900000000002</v>
      </c>
      <c r="W42" s="10">
        <v>13.983275</v>
      </c>
      <c r="X42" s="10">
        <v>14.836560000000002</v>
      </c>
      <c r="Y42" s="10">
        <v>16.537040000000005</v>
      </c>
      <c r="Z42" s="209" t="str">
        <f t="shared" si="1"/>
        <v>Lucerne</v>
      </c>
    </row>
    <row r="43" spans="1:26" ht="18.9" customHeight="1">
      <c r="A43" s="24" t="str">
        <f>'Page 9'!$A$19</f>
        <v>Altdorf</v>
      </c>
      <c r="B43" s="10"/>
      <c r="C43" s="10">
        <v>0.6666666666666667</v>
      </c>
      <c r="D43" s="10">
        <v>0.5714285714285714</v>
      </c>
      <c r="E43" s="10">
        <v>0.5</v>
      </c>
      <c r="F43" s="10">
        <v>0.4</v>
      </c>
      <c r="G43" s="10">
        <v>0.33333333333333337</v>
      </c>
      <c r="H43" s="10">
        <v>0.2857142857142857</v>
      </c>
      <c r="I43" s="10">
        <v>0.25</v>
      </c>
      <c r="J43" s="10">
        <v>0.8241822222222223</v>
      </c>
      <c r="K43" s="10">
        <v>2.066076</v>
      </c>
      <c r="L43" s="10">
        <v>3.9539983333333333</v>
      </c>
      <c r="M43" s="10">
        <v>5.302514285714286</v>
      </c>
      <c r="N43" s="10">
        <v>6.163411249999999</v>
      </c>
      <c r="O43" s="10">
        <v>6.816276666666667</v>
      </c>
      <c r="P43" s="10">
        <v>7.32352</v>
      </c>
      <c r="Q43" s="10">
        <v>8.4352048</v>
      </c>
      <c r="R43" s="10">
        <v>9.196393333333333</v>
      </c>
      <c r="S43" s="10">
        <v>9.722900571428571</v>
      </c>
      <c r="T43" s="10">
        <v>10.1855015</v>
      </c>
      <c r="U43" s="10">
        <v>10.8391624</v>
      </c>
      <c r="V43" s="10">
        <v>11.26992</v>
      </c>
      <c r="W43" s="10">
        <v>11.830940499999999</v>
      </c>
      <c r="X43" s="10">
        <v>12.1705626</v>
      </c>
      <c r="Y43" s="10">
        <v>12.8452921</v>
      </c>
      <c r="Z43" s="209" t="str">
        <f t="shared" si="1"/>
        <v>Altdorf</v>
      </c>
    </row>
    <row r="44" spans="1:26" ht="18.9" customHeight="1">
      <c r="A44" s="24" t="str">
        <f>'Page 9'!$A$20</f>
        <v>Schwyz</v>
      </c>
      <c r="B44" s="216">
        <v>0</v>
      </c>
      <c r="C44" s="216">
        <v>0</v>
      </c>
      <c r="D44" s="216">
        <v>0</v>
      </c>
      <c r="E44" s="216">
        <v>0</v>
      </c>
      <c r="F44" s="216">
        <v>0</v>
      </c>
      <c r="G44" s="216">
        <v>0</v>
      </c>
      <c r="H44" s="216">
        <v>0</v>
      </c>
      <c r="I44" s="216">
        <v>0.023500000000000004</v>
      </c>
      <c r="J44" s="216">
        <v>0.3011111111111111</v>
      </c>
      <c r="K44" s="216">
        <v>0.7512000000000001</v>
      </c>
      <c r="L44" s="216">
        <v>1.7078333333333333</v>
      </c>
      <c r="M44" s="216">
        <v>2.664357142857143</v>
      </c>
      <c r="N44" s="216">
        <v>3.357125</v>
      </c>
      <c r="O44" s="216">
        <v>4.121722222222222</v>
      </c>
      <c r="P44" s="216">
        <v>4.79545</v>
      </c>
      <c r="Q44" s="216">
        <v>6.17788</v>
      </c>
      <c r="R44" s="216">
        <v>7.136899999999999</v>
      </c>
      <c r="S44" s="216">
        <v>7.829599999999999</v>
      </c>
      <c r="T44" s="216">
        <v>8.342474999999999</v>
      </c>
      <c r="U44" s="216">
        <v>9.065760000000001</v>
      </c>
      <c r="V44" s="216">
        <v>9.534933333333333</v>
      </c>
      <c r="W44" s="216">
        <v>9.9618375</v>
      </c>
      <c r="X44" s="216">
        <v>10.220469999999999</v>
      </c>
      <c r="Y44" s="216">
        <v>10.733999999999998</v>
      </c>
      <c r="Z44" s="209" t="str">
        <f t="shared" si="1"/>
        <v>Schwyz</v>
      </c>
    </row>
    <row r="45" spans="1:26" ht="18.9" customHeight="1">
      <c r="A45" s="24" t="str">
        <f>'Page 9'!$A$21</f>
        <v>Sarnen</v>
      </c>
      <c r="B45" s="216">
        <v>0</v>
      </c>
      <c r="C45" s="216">
        <v>0</v>
      </c>
      <c r="D45" s="216">
        <v>0</v>
      </c>
      <c r="E45" s="216">
        <v>0</v>
      </c>
      <c r="F45" s="216">
        <v>0</v>
      </c>
      <c r="G45" s="216">
        <v>0</v>
      </c>
      <c r="H45" s="216">
        <v>0</v>
      </c>
      <c r="I45" s="216">
        <v>0</v>
      </c>
      <c r="J45" s="216">
        <v>0</v>
      </c>
      <c r="K45" s="216">
        <v>1.0329000000000002</v>
      </c>
      <c r="L45" s="216">
        <v>2.6727499999999997</v>
      </c>
      <c r="M45" s="216">
        <v>3.9410714285714286</v>
      </c>
      <c r="N45" s="216">
        <v>4.909375000000001</v>
      </c>
      <c r="O45" s="216">
        <v>5.6625000000000005</v>
      </c>
      <c r="P45" s="216">
        <v>6.428100000000001</v>
      </c>
      <c r="Q45" s="216">
        <v>7.751759999999999</v>
      </c>
      <c r="R45" s="216">
        <v>8.4892</v>
      </c>
      <c r="S45" s="216">
        <v>9.008228571428571</v>
      </c>
      <c r="T45" s="216">
        <v>9.3975</v>
      </c>
      <c r="U45" s="216">
        <v>9.94788</v>
      </c>
      <c r="V45" s="216">
        <v>10.3148</v>
      </c>
      <c r="W45" s="216">
        <v>10.7870625</v>
      </c>
      <c r="X45" s="216">
        <v>11.070419999999999</v>
      </c>
      <c r="Y45" s="216">
        <v>11.641194999999998</v>
      </c>
      <c r="Z45" s="209" t="str">
        <f t="shared" si="1"/>
        <v>Sarnen</v>
      </c>
    </row>
    <row r="46" spans="1:26" ht="18.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0.1</v>
      </c>
      <c r="L46" s="10">
        <v>0.14916666666666667</v>
      </c>
      <c r="M46" s="10">
        <v>0.7468571428571428</v>
      </c>
      <c r="N46" s="10">
        <v>1.71725</v>
      </c>
      <c r="O46" s="10">
        <v>2.8411666666666666</v>
      </c>
      <c r="P46" s="10">
        <v>3.8234999999999997</v>
      </c>
      <c r="Q46" s="10">
        <v>5.661079999999999</v>
      </c>
      <c r="R46" s="10">
        <v>6.938066666666668</v>
      </c>
      <c r="S46" s="10">
        <v>7.9583714285714295</v>
      </c>
      <c r="T46" s="10">
        <v>8.691925</v>
      </c>
      <c r="U46" s="10">
        <v>9.905399999999998</v>
      </c>
      <c r="V46" s="10">
        <v>10.7682</v>
      </c>
      <c r="W46" s="10">
        <v>11.752025000000001</v>
      </c>
      <c r="X46" s="10">
        <v>12.03557</v>
      </c>
      <c r="Y46" s="10">
        <v>12.60267</v>
      </c>
      <c r="Z46" s="209" t="str">
        <f t="shared" si="1"/>
        <v>Stans</v>
      </c>
    </row>
    <row r="47" spans="1:26" ht="18.9" customHeight="1">
      <c r="A47" s="24" t="str">
        <f>'Page 9'!$A$23</f>
        <v>Glarus</v>
      </c>
      <c r="B47" s="216">
        <v>0</v>
      </c>
      <c r="C47" s="216">
        <v>0</v>
      </c>
      <c r="D47" s="216">
        <v>0</v>
      </c>
      <c r="E47" s="216">
        <v>0</v>
      </c>
      <c r="F47" s="216">
        <v>0</v>
      </c>
      <c r="G47" s="216">
        <v>0</v>
      </c>
      <c r="H47" s="216">
        <v>0</v>
      </c>
      <c r="I47" s="216">
        <v>0</v>
      </c>
      <c r="J47" s="216">
        <v>0</v>
      </c>
      <c r="K47" s="216">
        <v>0</v>
      </c>
      <c r="L47" s="216">
        <v>0</v>
      </c>
      <c r="M47" s="216">
        <v>0.9285714285714286</v>
      </c>
      <c r="N47" s="216">
        <v>1.8500000000000003</v>
      </c>
      <c r="O47" s="216">
        <v>2.908333333333333</v>
      </c>
      <c r="P47" s="216">
        <v>3.8</v>
      </c>
      <c r="Q47" s="216">
        <v>5.848000000000001</v>
      </c>
      <c r="R47" s="216">
        <v>7.3999999999999995</v>
      </c>
      <c r="S47" s="216">
        <v>8.742857142857144</v>
      </c>
      <c r="T47" s="216">
        <v>9.740625</v>
      </c>
      <c r="U47" s="216">
        <v>11.248</v>
      </c>
      <c r="V47" s="216">
        <v>12.34666666666667</v>
      </c>
      <c r="W47" s="216">
        <v>14.1015625</v>
      </c>
      <c r="X47" s="216">
        <v>15.232750000000003</v>
      </c>
      <c r="Y47" s="216">
        <v>18.149625</v>
      </c>
      <c r="Z47" s="209" t="str">
        <f t="shared" si="1"/>
        <v>Glarus</v>
      </c>
    </row>
    <row r="48" spans="1:26" ht="18.9" customHeight="1">
      <c r="A48" s="24" t="str">
        <f>'Page 9'!$A$24</f>
        <v>Zug</v>
      </c>
      <c r="B48" s="216">
        <v>0</v>
      </c>
      <c r="C48" s="216">
        <v>0</v>
      </c>
      <c r="D48" s="216">
        <v>0</v>
      </c>
      <c r="E48" s="216">
        <v>0</v>
      </c>
      <c r="F48" s="216">
        <v>0</v>
      </c>
      <c r="G48" s="216">
        <v>0</v>
      </c>
      <c r="H48" s="216">
        <v>0</v>
      </c>
      <c r="I48" s="216">
        <v>0</v>
      </c>
      <c r="J48" s="216">
        <v>0</v>
      </c>
      <c r="K48" s="216">
        <v>0.0015</v>
      </c>
      <c r="L48" s="216">
        <v>0.2540833333333333</v>
      </c>
      <c r="M48" s="216">
        <v>0.6680714285714286</v>
      </c>
      <c r="N48" s="216">
        <v>1.0369375</v>
      </c>
      <c r="O48" s="216">
        <v>1.3352777777777778</v>
      </c>
      <c r="P48" s="216">
        <v>1.5902500000000004</v>
      </c>
      <c r="Q48" s="216">
        <v>2.27328</v>
      </c>
      <c r="R48" s="216">
        <v>3.0024333333333337</v>
      </c>
      <c r="S48" s="216">
        <v>3.6154285714285717</v>
      </c>
      <c r="T48" s="216">
        <v>4.307924999999999</v>
      </c>
      <c r="U48" s="216">
        <v>6.438580000000001</v>
      </c>
      <c r="V48" s="216">
        <v>7.944533333333332</v>
      </c>
      <c r="W48" s="216">
        <v>9.156012500000001</v>
      </c>
      <c r="X48" s="216">
        <v>9.45365</v>
      </c>
      <c r="Y48" s="216">
        <v>10.045355</v>
      </c>
      <c r="Z48" s="209" t="str">
        <f t="shared" si="1"/>
        <v>Zug</v>
      </c>
    </row>
    <row r="49" spans="1:26" ht="18.9" customHeight="1">
      <c r="A49" s="24" t="str">
        <f>'Page 9'!$A$25</f>
        <v>Fribourg</v>
      </c>
      <c r="B49" s="10">
        <v>0</v>
      </c>
      <c r="C49" s="10">
        <v>0</v>
      </c>
      <c r="D49" s="10">
        <v>0</v>
      </c>
      <c r="E49" s="10">
        <v>0</v>
      </c>
      <c r="F49" s="10">
        <v>0</v>
      </c>
      <c r="G49" s="10">
        <v>0</v>
      </c>
      <c r="H49" s="10">
        <v>0</v>
      </c>
      <c r="I49" s="10">
        <v>0</v>
      </c>
      <c r="J49" s="10">
        <v>0</v>
      </c>
      <c r="K49" s="10">
        <v>0.19910000000000003</v>
      </c>
      <c r="L49" s="10">
        <v>0.6478333333333334</v>
      </c>
      <c r="M49" s="10">
        <v>1.499857142857143</v>
      </c>
      <c r="N49" s="10">
        <v>2.7976875000000003</v>
      </c>
      <c r="O49" s="10">
        <v>4.127777777777777</v>
      </c>
      <c r="P49" s="10">
        <v>5.0806499999999994</v>
      </c>
      <c r="Q49" s="10">
        <v>7.865119999999999</v>
      </c>
      <c r="R49" s="10">
        <v>9.7746</v>
      </c>
      <c r="S49" s="10">
        <v>11.274314285714288</v>
      </c>
      <c r="T49" s="10">
        <v>12.66505</v>
      </c>
      <c r="U49" s="10">
        <v>14.628779999999999</v>
      </c>
      <c r="V49" s="10">
        <v>16.18433333333333</v>
      </c>
      <c r="W49" s="10">
        <v>18.8033</v>
      </c>
      <c r="X49" s="10">
        <v>20.48162</v>
      </c>
      <c r="Y49" s="10">
        <v>21.417135</v>
      </c>
      <c r="Z49" s="209" t="str">
        <f t="shared" si="1"/>
        <v>Fribourg</v>
      </c>
    </row>
    <row r="50" spans="1:26" ht="18.9" customHeight="1">
      <c r="A50" s="24" t="str">
        <f>'Page 9'!$A$26</f>
        <v>Solothurn</v>
      </c>
      <c r="B50" s="10">
        <v>0.48</v>
      </c>
      <c r="C50" s="10">
        <v>0.4</v>
      </c>
      <c r="D50" s="10">
        <v>0.34285714285714286</v>
      </c>
      <c r="E50" s="10">
        <v>0.3</v>
      </c>
      <c r="F50" s="10">
        <v>0.24</v>
      </c>
      <c r="G50" s="10">
        <v>0.2</v>
      </c>
      <c r="H50" s="10">
        <v>0.17142857142857143</v>
      </c>
      <c r="I50" s="10">
        <v>0.15</v>
      </c>
      <c r="J50" s="10">
        <v>0.13333333333333333</v>
      </c>
      <c r="K50" s="10">
        <v>0.12</v>
      </c>
      <c r="L50" s="10">
        <v>1.809583333333333</v>
      </c>
      <c r="M50" s="10">
        <v>3.1605000000000003</v>
      </c>
      <c r="N50" s="10">
        <v>4.3411875</v>
      </c>
      <c r="O50" s="10">
        <v>5.6002222222222215</v>
      </c>
      <c r="P50" s="10">
        <v>6.747</v>
      </c>
      <c r="Q50" s="10">
        <v>9.060200000000002</v>
      </c>
      <c r="R50" s="10">
        <v>10.894633333333333</v>
      </c>
      <c r="S50" s="10">
        <v>12.4014</v>
      </c>
      <c r="T50" s="10">
        <v>13.610574999999999</v>
      </c>
      <c r="U50" s="10">
        <v>15.435979999999999</v>
      </c>
      <c r="V50" s="10">
        <v>16.973483333333334</v>
      </c>
      <c r="W50" s="10">
        <v>18.924575</v>
      </c>
      <c r="X50" s="10">
        <v>20.099349999999998</v>
      </c>
      <c r="Y50" s="10">
        <v>21.788100000000004</v>
      </c>
      <c r="Z50" s="209" t="str">
        <f t="shared" si="1"/>
        <v>Solothurn</v>
      </c>
    </row>
    <row r="51" spans="1:26" ht="18.9" customHeight="1">
      <c r="A51" s="24" t="str">
        <f>'Page 9'!$A$27</f>
        <v>Basel</v>
      </c>
      <c r="B51" s="216">
        <v>0</v>
      </c>
      <c r="C51" s="216">
        <v>0</v>
      </c>
      <c r="D51" s="216">
        <v>0</v>
      </c>
      <c r="E51" s="216">
        <v>0</v>
      </c>
      <c r="F51" s="216">
        <v>0</v>
      </c>
      <c r="G51" s="216">
        <v>0</v>
      </c>
      <c r="H51" s="216">
        <v>0</v>
      </c>
      <c r="I51" s="216">
        <v>0</v>
      </c>
      <c r="J51" s="216">
        <v>0</v>
      </c>
      <c r="K51" s="216">
        <v>0</v>
      </c>
      <c r="L51" s="216">
        <v>0</v>
      </c>
      <c r="M51" s="216">
        <v>0.0967142857142857</v>
      </c>
      <c r="N51" s="216">
        <v>0.69625</v>
      </c>
      <c r="O51" s="216">
        <v>3.053666666666667</v>
      </c>
      <c r="P51" s="216">
        <v>4.96265</v>
      </c>
      <c r="Q51" s="216">
        <v>8.3888</v>
      </c>
      <c r="R51" s="216">
        <v>10.692</v>
      </c>
      <c r="S51" s="216">
        <v>12.350285714285715</v>
      </c>
      <c r="T51" s="216">
        <v>13.5825</v>
      </c>
      <c r="U51" s="216">
        <v>15.3168</v>
      </c>
      <c r="V51" s="216">
        <v>16.4647</v>
      </c>
      <c r="W51" s="216">
        <v>17.935025000000003</v>
      </c>
      <c r="X51" s="216">
        <v>18.821450000000002</v>
      </c>
      <c r="Y51" s="216">
        <v>21.955370000000002</v>
      </c>
      <c r="Z51" s="209" t="str">
        <f t="shared" si="1"/>
        <v>Basel</v>
      </c>
    </row>
    <row r="52" spans="1:26" ht="18.9" customHeight="1">
      <c r="A52" s="24" t="str">
        <f>'Page 9'!$A$28</f>
        <v>Liestal</v>
      </c>
      <c r="B52" s="216">
        <v>0</v>
      </c>
      <c r="C52" s="216">
        <v>0</v>
      </c>
      <c r="D52" s="216">
        <v>0</v>
      </c>
      <c r="E52" s="216">
        <v>0</v>
      </c>
      <c r="F52" s="216">
        <v>0</v>
      </c>
      <c r="G52" s="216">
        <v>0</v>
      </c>
      <c r="H52" s="216">
        <v>0</v>
      </c>
      <c r="I52" s="216">
        <v>0</v>
      </c>
      <c r="J52" s="216">
        <v>0</v>
      </c>
      <c r="K52" s="216">
        <v>0</v>
      </c>
      <c r="L52" s="216">
        <v>0</v>
      </c>
      <c r="M52" s="216">
        <v>0</v>
      </c>
      <c r="N52" s="216">
        <v>1.1889375</v>
      </c>
      <c r="O52" s="216">
        <v>2.8044999999999995</v>
      </c>
      <c r="P52" s="216">
        <v>4.2768</v>
      </c>
      <c r="Q52" s="216">
        <v>7.4028</v>
      </c>
      <c r="R52" s="216">
        <v>9.791099999999998</v>
      </c>
      <c r="S52" s="216">
        <v>11.670314285714287</v>
      </c>
      <c r="T52" s="216">
        <v>13.2068</v>
      </c>
      <c r="U52" s="216">
        <v>15.609979999999998</v>
      </c>
      <c r="V52" s="216">
        <v>17.375233333333334</v>
      </c>
      <c r="W52" s="216">
        <v>19.712474999999998</v>
      </c>
      <c r="X52" s="216">
        <v>21.20186</v>
      </c>
      <c r="Y52" s="216">
        <v>24.57775</v>
      </c>
      <c r="Z52" s="209" t="str">
        <f t="shared" si="1"/>
        <v>Liestal</v>
      </c>
    </row>
    <row r="53" spans="1:26" ht="18.9" customHeight="1">
      <c r="A53" s="24" t="str">
        <f>'Page 9'!$A$29</f>
        <v>Schaffhausen</v>
      </c>
      <c r="B53" s="10">
        <v>0.48</v>
      </c>
      <c r="C53" s="10">
        <v>0.4</v>
      </c>
      <c r="D53" s="10">
        <v>0.34285714285714286</v>
      </c>
      <c r="E53" s="10">
        <v>0.3</v>
      </c>
      <c r="F53" s="10">
        <v>0.24</v>
      </c>
      <c r="G53" s="10">
        <v>0.2</v>
      </c>
      <c r="H53" s="10">
        <v>0.17142857142857143</v>
      </c>
      <c r="I53" s="10">
        <v>0.15</v>
      </c>
      <c r="J53" s="10">
        <v>0.13333333333333333</v>
      </c>
      <c r="K53" s="10">
        <v>0.12</v>
      </c>
      <c r="L53" s="10">
        <v>0.3475</v>
      </c>
      <c r="M53" s="10">
        <v>1.2869285714285714</v>
      </c>
      <c r="N53" s="10">
        <v>2.3460625000000004</v>
      </c>
      <c r="O53" s="10">
        <v>3.175111111111111</v>
      </c>
      <c r="P53" s="10">
        <v>3.8306000000000004</v>
      </c>
      <c r="Q53" s="10">
        <v>5.6136800000000004</v>
      </c>
      <c r="R53" s="10">
        <v>7.359033333333333</v>
      </c>
      <c r="S53" s="10">
        <v>8.95117142857143</v>
      </c>
      <c r="T53" s="10">
        <v>10.36135</v>
      </c>
      <c r="U53" s="10">
        <v>12.68048</v>
      </c>
      <c r="V53" s="10">
        <v>14.211300000000001</v>
      </c>
      <c r="W53" s="10">
        <v>16.4306375</v>
      </c>
      <c r="X53" s="10">
        <v>17.90191</v>
      </c>
      <c r="Y53" s="10">
        <v>18.86794</v>
      </c>
      <c r="Z53" s="209" t="str">
        <f t="shared" si="1"/>
        <v>Schaffhausen</v>
      </c>
    </row>
    <row r="54" spans="1:26" ht="18.9" customHeight="1">
      <c r="A54" s="24" t="str">
        <f>'Page 9'!$A$30</f>
        <v>Herisau</v>
      </c>
      <c r="B54" s="216">
        <v>0</v>
      </c>
      <c r="C54" s="216">
        <v>0</v>
      </c>
      <c r="D54" s="216">
        <v>0</v>
      </c>
      <c r="E54" s="216">
        <v>0</v>
      </c>
      <c r="F54" s="216">
        <v>0</v>
      </c>
      <c r="G54" s="216">
        <v>0</v>
      </c>
      <c r="H54" s="216">
        <v>0.1737142857142857</v>
      </c>
      <c r="I54" s="216">
        <v>0.9956250000000002</v>
      </c>
      <c r="J54" s="216">
        <v>1.9506666666666665</v>
      </c>
      <c r="K54" s="216">
        <v>2.8926000000000003</v>
      </c>
      <c r="L54" s="216">
        <v>4.231916666666668</v>
      </c>
      <c r="M54" s="216">
        <v>4.968214285714287</v>
      </c>
      <c r="N54" s="216">
        <v>5.929875</v>
      </c>
      <c r="O54" s="216">
        <v>6.905888888888888</v>
      </c>
      <c r="P54" s="216">
        <v>7.8469999999999995</v>
      </c>
      <c r="Q54" s="216">
        <v>9.75536</v>
      </c>
      <c r="R54" s="216">
        <v>11.2095</v>
      </c>
      <c r="S54" s="216">
        <v>12.33197142857143</v>
      </c>
      <c r="T54" s="216">
        <v>13.1632</v>
      </c>
      <c r="U54" s="216">
        <v>14.442439999999998</v>
      </c>
      <c r="V54" s="216">
        <v>15.311966666666669</v>
      </c>
      <c r="W54" s="216">
        <v>16.4319625</v>
      </c>
      <c r="X54" s="216">
        <v>16.973840000000003</v>
      </c>
      <c r="Y54" s="216">
        <v>17.363110000000002</v>
      </c>
      <c r="Z54" s="209" t="str">
        <f t="shared" si="1"/>
        <v>Herisau</v>
      </c>
    </row>
    <row r="55" spans="1:26" ht="18.9" customHeight="1">
      <c r="A55" s="24" t="str">
        <f>'Page 9'!$A$31</f>
        <v>Appenzell</v>
      </c>
      <c r="B55" s="216">
        <v>0</v>
      </c>
      <c r="C55" s="216">
        <v>0</v>
      </c>
      <c r="D55" s="216">
        <v>0</v>
      </c>
      <c r="E55" s="216">
        <v>0</v>
      </c>
      <c r="F55" s="216">
        <v>0</v>
      </c>
      <c r="G55" s="216">
        <v>0</v>
      </c>
      <c r="H55" s="216">
        <v>0</v>
      </c>
      <c r="I55" s="216">
        <v>0.126625</v>
      </c>
      <c r="J55" s="216">
        <v>0.3277777777777778</v>
      </c>
      <c r="K55" s="216">
        <v>0.62</v>
      </c>
      <c r="L55" s="216">
        <v>1.2578333333333334</v>
      </c>
      <c r="M55" s="216">
        <v>1.9261428571428572</v>
      </c>
      <c r="N55" s="216">
        <v>2.6298749999999997</v>
      </c>
      <c r="O55" s="216">
        <v>3.4589999999999996</v>
      </c>
      <c r="P55" s="216">
        <v>4.247</v>
      </c>
      <c r="Q55" s="216">
        <v>6.09164</v>
      </c>
      <c r="R55" s="216">
        <v>7.4878</v>
      </c>
      <c r="S55" s="216">
        <v>8.503657142857143</v>
      </c>
      <c r="T55" s="216">
        <v>9.264899999999999</v>
      </c>
      <c r="U55" s="216">
        <v>10.48672</v>
      </c>
      <c r="V55" s="216">
        <v>11.311766666666667</v>
      </c>
      <c r="W55" s="216">
        <v>12.257425</v>
      </c>
      <c r="X55" s="216">
        <v>12.712520000000001</v>
      </c>
      <c r="Y55" s="216">
        <v>13.25674</v>
      </c>
      <c r="Z55" s="209" t="str">
        <f t="shared" si="1"/>
        <v>Appenzell</v>
      </c>
    </row>
    <row r="56" spans="1:26" ht="18.9" customHeight="1">
      <c r="A56" s="24" t="str">
        <f>'Page 9'!$A$32</f>
        <v>St. Gall</v>
      </c>
      <c r="B56" s="216">
        <v>0</v>
      </c>
      <c r="C56" s="216">
        <v>0</v>
      </c>
      <c r="D56" s="216">
        <v>0</v>
      </c>
      <c r="E56" s="216">
        <v>0</v>
      </c>
      <c r="F56" s="216">
        <v>0</v>
      </c>
      <c r="G56" s="421">
        <v>0</v>
      </c>
      <c r="H56" s="216">
        <v>0</v>
      </c>
      <c r="I56" s="216">
        <v>0</v>
      </c>
      <c r="J56" s="216">
        <v>0</v>
      </c>
      <c r="K56" s="216">
        <v>0</v>
      </c>
      <c r="L56" s="216">
        <v>0</v>
      </c>
      <c r="M56" s="216">
        <v>0.25235714285714284</v>
      </c>
      <c r="N56" s="216">
        <v>1.6362499999999998</v>
      </c>
      <c r="O56" s="216">
        <v>3.067777777777778</v>
      </c>
      <c r="P56" s="216">
        <v>4.22135</v>
      </c>
      <c r="Q56" s="216">
        <v>6.679639999999999</v>
      </c>
      <c r="R56" s="216">
        <v>8.844000000000001</v>
      </c>
      <c r="S56" s="216">
        <v>10.456914285714287</v>
      </c>
      <c r="T56" s="216">
        <v>11.9667</v>
      </c>
      <c r="U56" s="216">
        <v>14.100240000000003</v>
      </c>
      <c r="V56" s="216">
        <v>15.589916666666667</v>
      </c>
      <c r="W56" s="216">
        <v>17.495775000000002</v>
      </c>
      <c r="X56" s="216">
        <v>18.64385</v>
      </c>
      <c r="Y56" s="216">
        <v>20.04874</v>
      </c>
      <c r="Z56" s="209" t="str">
        <f t="shared" si="1"/>
        <v>St. Gall</v>
      </c>
    </row>
    <row r="57" spans="1:26" ht="18.9" customHeight="1">
      <c r="A57" s="24" t="str">
        <f>'Page 9'!$A$33</f>
        <v>Chur</v>
      </c>
      <c r="B57" s="216">
        <v>0</v>
      </c>
      <c r="C57" s="216">
        <v>0</v>
      </c>
      <c r="D57" s="216">
        <v>0</v>
      </c>
      <c r="E57" s="216">
        <v>0</v>
      </c>
      <c r="F57" s="216">
        <v>0</v>
      </c>
      <c r="G57" s="216">
        <v>0</v>
      </c>
      <c r="H57" s="216">
        <v>0</v>
      </c>
      <c r="I57" s="216">
        <v>0</v>
      </c>
      <c r="J57" s="216">
        <v>0</v>
      </c>
      <c r="K57" s="216">
        <v>0</v>
      </c>
      <c r="L57" s="216">
        <v>0</v>
      </c>
      <c r="M57" s="216">
        <v>0</v>
      </c>
      <c r="N57" s="216">
        <v>0.06125</v>
      </c>
      <c r="O57" s="216">
        <v>0.8688888888888888</v>
      </c>
      <c r="P57" s="216">
        <v>1.8399999999999999</v>
      </c>
      <c r="Q57" s="216">
        <v>4.1632</v>
      </c>
      <c r="R57" s="216">
        <v>6.3740000000000006</v>
      </c>
      <c r="S57" s="216">
        <v>8.113714285714286</v>
      </c>
      <c r="T57" s="216">
        <v>9.4525</v>
      </c>
      <c r="U57" s="216">
        <v>11.388</v>
      </c>
      <c r="V57" s="216">
        <v>12.774</v>
      </c>
      <c r="W57" s="216">
        <v>14.634500000000001</v>
      </c>
      <c r="X57" s="216">
        <v>15.759200000000002</v>
      </c>
      <c r="Y57" s="216">
        <v>18.1624</v>
      </c>
      <c r="Z57" s="209" t="str">
        <f t="shared" si="1"/>
        <v>Chur</v>
      </c>
    </row>
    <row r="58" spans="1:26" ht="18.9" customHeight="1">
      <c r="A58" s="24" t="str">
        <f>'Page 9'!$A$34</f>
        <v>Aarau</v>
      </c>
      <c r="B58" s="216">
        <v>0</v>
      </c>
      <c r="C58" s="216">
        <v>0</v>
      </c>
      <c r="D58" s="216">
        <v>0</v>
      </c>
      <c r="E58" s="216">
        <v>0</v>
      </c>
      <c r="F58" s="216">
        <v>0</v>
      </c>
      <c r="G58" s="216">
        <v>0</v>
      </c>
      <c r="H58" s="216">
        <v>0</v>
      </c>
      <c r="I58" s="216">
        <v>0</v>
      </c>
      <c r="J58" s="216">
        <v>0.153</v>
      </c>
      <c r="K58" s="216">
        <v>0.3551999999999999</v>
      </c>
      <c r="L58" s="216">
        <v>1.0434999999999999</v>
      </c>
      <c r="M58" s="216">
        <v>1.8458571428571429</v>
      </c>
      <c r="N58" s="216">
        <v>2.69175</v>
      </c>
      <c r="O58" s="216">
        <v>3.5668333333333337</v>
      </c>
      <c r="P58" s="216">
        <v>4.47105</v>
      </c>
      <c r="Q58" s="216">
        <v>6.48948</v>
      </c>
      <c r="R58" s="216">
        <v>8.147400000000001</v>
      </c>
      <c r="S58" s="216">
        <v>9.576428571428572</v>
      </c>
      <c r="T58" s="216">
        <v>10.74175</v>
      </c>
      <c r="U58" s="216">
        <v>12.46352</v>
      </c>
      <c r="V58" s="216">
        <v>13.73885</v>
      </c>
      <c r="W58" s="216">
        <v>15.429837500000001</v>
      </c>
      <c r="X58" s="216">
        <v>16.634790000000002</v>
      </c>
      <c r="Y58" s="216">
        <v>19.287640000000003</v>
      </c>
      <c r="Z58" s="209" t="str">
        <f t="shared" si="1"/>
        <v>Aarau</v>
      </c>
    </row>
    <row r="59" spans="1:26" ht="18.9" customHeight="1">
      <c r="A59" s="24" t="str">
        <f>'Page 9'!$A$35</f>
        <v>Frauenfeld</v>
      </c>
      <c r="B59" s="216">
        <v>0</v>
      </c>
      <c r="C59" s="216">
        <v>0</v>
      </c>
      <c r="D59" s="216">
        <v>0</v>
      </c>
      <c r="E59" s="216">
        <v>0</v>
      </c>
      <c r="F59" s="216">
        <v>0</v>
      </c>
      <c r="G59" s="216">
        <v>0</v>
      </c>
      <c r="H59" s="216">
        <v>0</v>
      </c>
      <c r="I59" s="216">
        <v>0</v>
      </c>
      <c r="J59" s="216">
        <v>0</v>
      </c>
      <c r="K59" s="216">
        <v>0</v>
      </c>
      <c r="L59" s="216">
        <v>0.24266666666666664</v>
      </c>
      <c r="M59" s="216">
        <v>1.2311428571428573</v>
      </c>
      <c r="N59" s="216">
        <v>2.544875</v>
      </c>
      <c r="O59" s="216">
        <v>3.782</v>
      </c>
      <c r="P59" s="216">
        <v>4.818099999999999</v>
      </c>
      <c r="Q59" s="216">
        <v>6.99032</v>
      </c>
      <c r="R59" s="216">
        <v>8.638833333333332</v>
      </c>
      <c r="S59" s="216">
        <v>9.905285714285714</v>
      </c>
      <c r="T59" s="216">
        <v>10.8475</v>
      </c>
      <c r="U59" s="216">
        <v>12.34606</v>
      </c>
      <c r="V59" s="216">
        <v>13.399516666666667</v>
      </c>
      <c r="W59" s="216">
        <v>14.838974999999998</v>
      </c>
      <c r="X59" s="216">
        <v>15.885150000000001</v>
      </c>
      <c r="Y59" s="216">
        <v>17.968719999999998</v>
      </c>
      <c r="Z59" s="209" t="str">
        <f t="shared" si="1"/>
        <v>Frauenfeld</v>
      </c>
    </row>
    <row r="60" spans="1:26" ht="18.9" customHeight="1">
      <c r="A60" s="24" t="str">
        <f>'Page 9'!$A$36</f>
        <v>Bellinzona</v>
      </c>
      <c r="B60" s="10">
        <v>0.16</v>
      </c>
      <c r="C60" s="10">
        <v>0.13333333333333333</v>
      </c>
      <c r="D60" s="10">
        <v>0.1142857142857143</v>
      </c>
      <c r="E60" s="10">
        <v>0.1</v>
      </c>
      <c r="F60" s="10">
        <v>0.08</v>
      </c>
      <c r="G60" s="10">
        <v>0.06666666666666667</v>
      </c>
      <c r="H60" s="10">
        <v>0.05714285714285715</v>
      </c>
      <c r="I60" s="10">
        <v>0.05</v>
      </c>
      <c r="J60" s="10">
        <v>0.044444444444444446</v>
      </c>
      <c r="K60" s="10">
        <v>0.04</v>
      </c>
      <c r="L60" s="10">
        <v>0.03333333333333333</v>
      </c>
      <c r="M60" s="10">
        <v>0.8107857142857142</v>
      </c>
      <c r="N60" s="10">
        <v>1.3655</v>
      </c>
      <c r="O60" s="10">
        <v>2.0090555555555554</v>
      </c>
      <c r="P60" s="10">
        <v>3.00135</v>
      </c>
      <c r="Q60" s="10">
        <v>6.20024</v>
      </c>
      <c r="R60" s="10">
        <v>8.6081</v>
      </c>
      <c r="S60" s="10">
        <v>10.570685714285714</v>
      </c>
      <c r="T60" s="10">
        <v>11.972475000000001</v>
      </c>
      <c r="U60" s="10">
        <v>14.23294</v>
      </c>
      <c r="V60" s="10">
        <v>15.9683</v>
      </c>
      <c r="W60" s="10">
        <v>18.3949875</v>
      </c>
      <c r="X60" s="10">
        <v>19.93938</v>
      </c>
      <c r="Y60" s="10">
        <v>23.064559999999997</v>
      </c>
      <c r="Z60" s="209" t="str">
        <f t="shared" si="1"/>
        <v>Bellinzona</v>
      </c>
    </row>
    <row r="61" spans="1:26" ht="18.9" customHeight="1">
      <c r="A61" s="24" t="str">
        <f>'Page 9'!$A$37</f>
        <v>Lausanne</v>
      </c>
      <c r="B61" s="216">
        <v>0</v>
      </c>
      <c r="C61" s="216">
        <v>0</v>
      </c>
      <c r="D61" s="216">
        <v>0</v>
      </c>
      <c r="E61" s="216">
        <v>0</v>
      </c>
      <c r="F61" s="216">
        <v>0</v>
      </c>
      <c r="G61" s="216">
        <v>0</v>
      </c>
      <c r="H61" s="216">
        <v>0</v>
      </c>
      <c r="I61" s="216">
        <v>0</v>
      </c>
      <c r="J61" s="216">
        <v>0</v>
      </c>
      <c r="K61" s="216">
        <v>0</v>
      </c>
      <c r="L61" s="216">
        <v>0</v>
      </c>
      <c r="M61" s="216">
        <v>0.6285000000000001</v>
      </c>
      <c r="N61" s="216">
        <v>2.404625</v>
      </c>
      <c r="O61" s="216">
        <v>4.5355</v>
      </c>
      <c r="P61" s="216">
        <v>7.45495</v>
      </c>
      <c r="Q61" s="216">
        <v>9.506239999999998</v>
      </c>
      <c r="R61" s="216">
        <v>10.844533333333333</v>
      </c>
      <c r="S61" s="216">
        <v>12.117057142857142</v>
      </c>
      <c r="T61" s="216">
        <v>13.4036</v>
      </c>
      <c r="U61" s="216">
        <v>15.408760000000003</v>
      </c>
      <c r="V61" s="216">
        <v>18.819200000000002</v>
      </c>
      <c r="W61" s="216">
        <v>21.6674</v>
      </c>
      <c r="X61" s="216">
        <v>23.79696</v>
      </c>
      <c r="Y61" s="216">
        <v>26.133</v>
      </c>
      <c r="Z61" s="209" t="str">
        <f t="shared" si="1"/>
        <v>Lausanne</v>
      </c>
    </row>
    <row r="62" spans="1:26" ht="18.9" customHeight="1">
      <c r="A62" s="24" t="str">
        <f>'Page 9'!$A$38</f>
        <v>Sion</v>
      </c>
      <c r="B62" s="10">
        <v>0.272</v>
      </c>
      <c r="C62" s="10">
        <v>0.22666666666666668</v>
      </c>
      <c r="D62" s="10">
        <v>0.19428571428571428</v>
      </c>
      <c r="E62" s="10">
        <v>0.16999999999999998</v>
      </c>
      <c r="F62" s="10">
        <v>0.136</v>
      </c>
      <c r="G62" s="10">
        <v>0.11333333333333334</v>
      </c>
      <c r="H62" s="10">
        <v>0.09714285714285714</v>
      </c>
      <c r="I62" s="10">
        <v>0.08499999999999999</v>
      </c>
      <c r="J62" s="10">
        <v>0.07555555555555556</v>
      </c>
      <c r="K62" s="10">
        <v>0.068</v>
      </c>
      <c r="L62" s="10">
        <v>0.7953333333333331</v>
      </c>
      <c r="M62" s="10">
        <v>2.1300714285714286</v>
      </c>
      <c r="N62" s="10">
        <v>3.0116249999999996</v>
      </c>
      <c r="O62" s="10">
        <v>3.740444444444445</v>
      </c>
      <c r="P62" s="10">
        <v>4.577299999999999</v>
      </c>
      <c r="Q62" s="10">
        <v>6.353239999999999</v>
      </c>
      <c r="R62" s="10">
        <v>7.9634</v>
      </c>
      <c r="S62" s="10">
        <v>9.720028571428573</v>
      </c>
      <c r="T62" s="10">
        <v>11.75845</v>
      </c>
      <c r="U62" s="10">
        <v>14.244459999999998</v>
      </c>
      <c r="V62" s="10">
        <v>15.725716666666667</v>
      </c>
      <c r="W62" s="10">
        <v>17.863925</v>
      </c>
      <c r="X62" s="10">
        <v>19.059279999999998</v>
      </c>
      <c r="Y62" s="10">
        <v>20.910410000000002</v>
      </c>
      <c r="Z62" s="209" t="str">
        <f t="shared" si="1"/>
        <v>Sion</v>
      </c>
    </row>
    <row r="63" spans="1:26" ht="18.9" customHeight="1">
      <c r="A63" s="24" t="str">
        <f>'Page 9'!$A$39</f>
        <v>Neuchâtel</v>
      </c>
      <c r="B63" s="216">
        <v>0</v>
      </c>
      <c r="C63" s="216">
        <v>0</v>
      </c>
      <c r="D63" s="216">
        <v>0</v>
      </c>
      <c r="E63" s="216">
        <v>0</v>
      </c>
      <c r="F63" s="216">
        <v>0</v>
      </c>
      <c r="G63" s="216">
        <v>0</v>
      </c>
      <c r="H63" s="216">
        <v>0</v>
      </c>
      <c r="I63" s="216">
        <v>0.31512</v>
      </c>
      <c r="J63" s="216">
        <v>0.6545066666666667</v>
      </c>
      <c r="K63" s="216">
        <v>1.1508479999999999</v>
      </c>
      <c r="L63" s="216">
        <v>2.6446400000000003</v>
      </c>
      <c r="M63" s="216">
        <v>4.998034285714286</v>
      </c>
      <c r="N63" s="216">
        <v>6.309479999999999</v>
      </c>
      <c r="O63" s="216">
        <v>7.096426666666666</v>
      </c>
      <c r="P63" s="216">
        <v>8.50704</v>
      </c>
      <c r="Q63" s="216">
        <v>11.7213696</v>
      </c>
      <c r="R63" s="216">
        <v>13.734399999999999</v>
      </c>
      <c r="S63" s="216">
        <v>15.45737142857143</v>
      </c>
      <c r="T63" s="216">
        <v>16.88904</v>
      </c>
      <c r="U63" s="216">
        <v>18.9998976</v>
      </c>
      <c r="V63" s="216">
        <v>20.667360000000002</v>
      </c>
      <c r="W63" s="216">
        <v>23.044559999999997</v>
      </c>
      <c r="X63" s="216">
        <v>23.44128</v>
      </c>
      <c r="Y63" s="216">
        <v>24.226367999999997</v>
      </c>
      <c r="Z63" s="209" t="str">
        <f t="shared" si="1"/>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0.04166666666666667</v>
      </c>
      <c r="M64" s="10">
        <v>0.03571428571428571</v>
      </c>
      <c r="N64" s="10">
        <v>0.03125</v>
      </c>
      <c r="O64" s="10">
        <v>1.3644999999999998</v>
      </c>
      <c r="P64" s="10">
        <v>2.62325</v>
      </c>
      <c r="Q64" s="10">
        <v>5.530919999999999</v>
      </c>
      <c r="R64" s="10">
        <v>8.279633333333333</v>
      </c>
      <c r="S64" s="10">
        <v>10.426228571428572</v>
      </c>
      <c r="T64" s="10">
        <v>12.0362</v>
      </c>
      <c r="U64" s="10">
        <v>14.41336</v>
      </c>
      <c r="V64" s="10">
        <v>16.06138333333334</v>
      </c>
      <c r="W64" s="10">
        <v>18.35065</v>
      </c>
      <c r="X64" s="10">
        <v>19.968089999999997</v>
      </c>
      <c r="Y64" s="10">
        <v>24.074555000000004</v>
      </c>
      <c r="Z64" s="209" t="str">
        <f t="shared" si="1"/>
        <v>Geneva</v>
      </c>
    </row>
    <row r="65" spans="1:26" ht="18.9" customHeight="1">
      <c r="A65" s="24" t="str">
        <f>'Page 9'!$A$41</f>
        <v>Delémont</v>
      </c>
      <c r="B65" s="216">
        <v>0</v>
      </c>
      <c r="C65" s="216">
        <v>0</v>
      </c>
      <c r="D65" s="216">
        <v>0</v>
      </c>
      <c r="E65" s="216">
        <v>0</v>
      </c>
      <c r="F65" s="216">
        <v>0</v>
      </c>
      <c r="G65" s="216">
        <v>0</v>
      </c>
      <c r="H65" s="216">
        <v>0</v>
      </c>
      <c r="I65" s="216">
        <v>0</v>
      </c>
      <c r="J65" s="216">
        <v>0.05122222222222223</v>
      </c>
      <c r="K65" s="216">
        <v>0.46879999999999994</v>
      </c>
      <c r="L65" s="216">
        <v>2.12</v>
      </c>
      <c r="M65" s="216">
        <v>4.007357142857142</v>
      </c>
      <c r="N65" s="216">
        <v>5.4531875</v>
      </c>
      <c r="O65" s="216">
        <v>6.958611111111111</v>
      </c>
      <c r="P65" s="216">
        <v>8.2635</v>
      </c>
      <c r="Q65" s="216">
        <v>10.60336</v>
      </c>
      <c r="R65" s="216">
        <v>12.638033333333333</v>
      </c>
      <c r="S65" s="216">
        <v>14.123942857142858</v>
      </c>
      <c r="T65" s="216">
        <v>15.251250000000002</v>
      </c>
      <c r="U65" s="216">
        <v>16.897259999999996</v>
      </c>
      <c r="V65" s="216">
        <v>18.7135</v>
      </c>
      <c r="W65" s="216">
        <v>21.0148625</v>
      </c>
      <c r="X65" s="216">
        <v>22.40351</v>
      </c>
      <c r="Y65" s="216">
        <v>25.477845</v>
      </c>
      <c r="Z65" s="209" t="str">
        <f t="shared" si="1"/>
        <v>Delémont</v>
      </c>
    </row>
    <row r="66" spans="1:26" ht="18.9" customHeight="1">
      <c r="A66" s="24"/>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09"/>
    </row>
    <row r="67" spans="1:26" ht="18.9" customHeight="1">
      <c r="A67" s="24" t="str">
        <f>'Page 9'!$A$43</f>
        <v>Direct federal tax</v>
      </c>
      <c r="B67" s="216">
        <v>0</v>
      </c>
      <c r="C67" s="216">
        <v>0</v>
      </c>
      <c r="D67" s="216">
        <v>0</v>
      </c>
      <c r="E67" s="216">
        <v>0</v>
      </c>
      <c r="F67" s="216">
        <v>0</v>
      </c>
      <c r="G67" s="216">
        <v>0</v>
      </c>
      <c r="H67" s="216">
        <v>0</v>
      </c>
      <c r="I67" s="216">
        <v>0</v>
      </c>
      <c r="J67" s="216">
        <v>0</v>
      </c>
      <c r="K67" s="216">
        <v>0</v>
      </c>
      <c r="L67" s="216">
        <v>0</v>
      </c>
      <c r="M67" s="216">
        <v>0</v>
      </c>
      <c r="N67" s="216">
        <v>0</v>
      </c>
      <c r="O67" s="216">
        <v>0</v>
      </c>
      <c r="P67" s="216">
        <v>0</v>
      </c>
      <c r="Q67" s="216">
        <v>0.5</v>
      </c>
      <c r="R67" s="216">
        <v>1.0773333333333333</v>
      </c>
      <c r="S67" s="216">
        <v>1.7571428571428571</v>
      </c>
      <c r="T67" s="216">
        <v>2.6305</v>
      </c>
      <c r="U67" s="216">
        <v>4.4288</v>
      </c>
      <c r="V67" s="216">
        <v>5.623333333333334</v>
      </c>
      <c r="W67" s="216">
        <v>7.136000000000001</v>
      </c>
      <c r="X67" s="216">
        <v>8.0462</v>
      </c>
      <c r="Y67" s="216">
        <v>9.8627</v>
      </c>
      <c r="Z67" s="209" t="str">
        <f>A67</f>
        <v>Direct federal tax</v>
      </c>
    </row>
    <row r="68" spans="2:13" ht="18.9" customHeight="1">
      <c r="B68" s="214"/>
      <c r="C68" s="214"/>
      <c r="D68" s="214"/>
      <c r="E68" s="214"/>
      <c r="F68" s="214"/>
      <c r="G68" s="214"/>
      <c r="H68" s="214"/>
      <c r="I68" s="214"/>
      <c r="J68" s="214"/>
      <c r="K68" s="214"/>
      <c r="L68" s="214"/>
      <c r="M68" s="214"/>
    </row>
    <row r="69" spans="2:13" ht="18.9" customHeight="1">
      <c r="B69" s="214"/>
      <c r="C69" s="214"/>
      <c r="D69" s="214"/>
      <c r="E69" s="214"/>
      <c r="F69" s="214"/>
      <c r="G69" s="214"/>
      <c r="H69" s="214"/>
      <c r="I69" s="214"/>
      <c r="J69" s="214"/>
      <c r="K69" s="214"/>
      <c r="L69" s="214"/>
      <c r="M69" s="214"/>
    </row>
    <row r="70" spans="2:13" ht="18.9" customHeight="1">
      <c r="B70" s="214"/>
      <c r="C70" s="214"/>
      <c r="D70" s="214"/>
      <c r="E70" s="214"/>
      <c r="F70" s="214"/>
      <c r="G70" s="214"/>
      <c r="H70" s="214"/>
      <c r="I70" s="214"/>
      <c r="J70" s="214"/>
      <c r="K70" s="214"/>
      <c r="L70" s="214"/>
      <c r="M70" s="214"/>
    </row>
    <row r="71" spans="2:13" ht="18.9" customHeight="1">
      <c r="B71" s="214"/>
      <c r="C71" s="214"/>
      <c r="D71" s="214"/>
      <c r="E71" s="214"/>
      <c r="F71" s="214"/>
      <c r="G71" s="214"/>
      <c r="H71" s="214"/>
      <c r="I71" s="214"/>
      <c r="J71" s="214"/>
      <c r="K71" s="214"/>
      <c r="L71" s="214"/>
      <c r="M71" s="214"/>
    </row>
    <row r="72" spans="2:13" ht="12.75">
      <c r="B72" s="214"/>
      <c r="C72" s="214"/>
      <c r="D72" s="214"/>
      <c r="E72" s="214"/>
      <c r="F72" s="214"/>
      <c r="G72" s="214"/>
      <c r="H72" s="214"/>
      <c r="I72" s="214"/>
      <c r="J72" s="214"/>
      <c r="K72" s="214"/>
      <c r="L72" s="214"/>
      <c r="M72" s="214"/>
    </row>
    <row r="73" spans="2:13" ht="12.75">
      <c r="B73" s="214"/>
      <c r="C73" s="214"/>
      <c r="D73" s="214"/>
      <c r="E73" s="214"/>
      <c r="F73" s="214"/>
      <c r="G73" s="214"/>
      <c r="H73" s="214"/>
      <c r="I73" s="214"/>
      <c r="J73" s="214"/>
      <c r="K73" s="214"/>
      <c r="L73" s="214"/>
      <c r="M73" s="214"/>
    </row>
    <row r="74" spans="2:13" ht="12.75">
      <c r="B74" s="214"/>
      <c r="C74" s="214"/>
      <c r="D74" s="214"/>
      <c r="E74" s="214"/>
      <c r="F74" s="214"/>
      <c r="G74" s="214"/>
      <c r="H74" s="214"/>
      <c r="I74" s="214"/>
      <c r="J74" s="214"/>
      <c r="K74" s="214"/>
      <c r="L74" s="214"/>
      <c r="M74" s="214"/>
    </row>
    <row r="75" spans="2:13" ht="12.75">
      <c r="B75" s="214"/>
      <c r="C75" s="214"/>
      <c r="D75" s="214"/>
      <c r="E75" s="214"/>
      <c r="F75" s="214"/>
      <c r="G75" s="214"/>
      <c r="H75" s="214"/>
      <c r="I75" s="214"/>
      <c r="J75" s="214"/>
      <c r="K75" s="214"/>
      <c r="L75" s="214"/>
      <c r="M75" s="214"/>
    </row>
    <row r="76" spans="2:13" ht="12.75">
      <c r="B76" s="214"/>
      <c r="C76" s="214"/>
      <c r="D76" s="214"/>
      <c r="E76" s="214"/>
      <c r="F76" s="214"/>
      <c r="G76" s="214"/>
      <c r="H76" s="214"/>
      <c r="I76" s="214"/>
      <c r="J76" s="214"/>
      <c r="K76" s="214"/>
      <c r="L76" s="214"/>
      <c r="M76" s="214"/>
    </row>
    <row r="77" spans="2:13" ht="12.75">
      <c r="B77" s="214"/>
      <c r="C77" s="214"/>
      <c r="D77" s="214"/>
      <c r="E77" s="214"/>
      <c r="F77" s="214"/>
      <c r="G77" s="214"/>
      <c r="H77" s="214"/>
      <c r="I77" s="214"/>
      <c r="J77" s="214"/>
      <c r="K77" s="214"/>
      <c r="L77" s="214"/>
      <c r="M77" s="214"/>
    </row>
    <row r="78" spans="2:13" ht="12.75">
      <c r="B78" s="214"/>
      <c r="C78" s="214"/>
      <c r="D78" s="214"/>
      <c r="E78" s="214"/>
      <c r="F78" s="214"/>
      <c r="G78" s="214"/>
      <c r="H78" s="214"/>
      <c r="I78" s="214"/>
      <c r="J78" s="214"/>
      <c r="K78" s="214"/>
      <c r="L78" s="214"/>
      <c r="M78" s="214"/>
    </row>
    <row r="79" spans="2:13" ht="12.75">
      <c r="B79" s="214"/>
      <c r="C79" s="214"/>
      <c r="D79" s="214"/>
      <c r="E79" s="214"/>
      <c r="F79" s="214"/>
      <c r="G79" s="214"/>
      <c r="H79" s="214"/>
      <c r="I79" s="214"/>
      <c r="J79" s="214"/>
      <c r="K79" s="214"/>
      <c r="L79" s="214"/>
      <c r="M79" s="214"/>
    </row>
    <row r="80" spans="2:13" ht="12.75">
      <c r="B80" s="214"/>
      <c r="C80" s="214"/>
      <c r="D80" s="214"/>
      <c r="E80" s="214"/>
      <c r="F80" s="214"/>
      <c r="G80" s="214"/>
      <c r="H80" s="214"/>
      <c r="I80" s="214"/>
      <c r="J80" s="214"/>
      <c r="K80" s="214"/>
      <c r="L80" s="214"/>
      <c r="M80" s="214"/>
    </row>
    <row r="81" spans="2:13" ht="12.75">
      <c r="B81" s="214"/>
      <c r="C81" s="214"/>
      <c r="D81" s="214"/>
      <c r="E81" s="214"/>
      <c r="F81" s="214"/>
      <c r="G81" s="214"/>
      <c r="H81" s="214"/>
      <c r="I81" s="214"/>
      <c r="J81" s="214"/>
      <c r="K81" s="214"/>
      <c r="L81" s="214"/>
      <c r="M81" s="214"/>
    </row>
    <row r="82" spans="2:13" ht="12.75">
      <c r="B82" s="214"/>
      <c r="C82" s="214"/>
      <c r="D82" s="214"/>
      <c r="E82" s="214"/>
      <c r="F82" s="214"/>
      <c r="G82" s="214"/>
      <c r="H82" s="214"/>
      <c r="I82" s="214"/>
      <c r="J82" s="214"/>
      <c r="K82" s="214"/>
      <c r="L82" s="214"/>
      <c r="M82" s="214"/>
    </row>
    <row r="83" spans="2:13" ht="12.75">
      <c r="B83" s="214"/>
      <c r="C83" s="214"/>
      <c r="D83" s="214"/>
      <c r="E83" s="214"/>
      <c r="F83" s="214"/>
      <c r="G83" s="214"/>
      <c r="H83" s="214"/>
      <c r="I83" s="214"/>
      <c r="J83" s="214"/>
      <c r="K83" s="214"/>
      <c r="L83" s="214"/>
      <c r="M83" s="214"/>
    </row>
    <row r="84" spans="2:13" ht="12.75">
      <c r="B84" s="214"/>
      <c r="C84" s="214"/>
      <c r="D84" s="214"/>
      <c r="E84" s="214"/>
      <c r="F84" s="214"/>
      <c r="G84" s="214"/>
      <c r="H84" s="214"/>
      <c r="I84" s="214"/>
      <c r="J84" s="214"/>
      <c r="K84" s="214"/>
      <c r="L84" s="214"/>
      <c r="M84" s="214"/>
    </row>
    <row r="85" spans="2:13" ht="12.75">
      <c r="B85" s="214"/>
      <c r="C85" s="214"/>
      <c r="D85" s="214"/>
      <c r="E85" s="214"/>
      <c r="F85" s="214"/>
      <c r="G85" s="214"/>
      <c r="H85" s="214"/>
      <c r="I85" s="214"/>
      <c r="J85" s="214"/>
      <c r="K85" s="214"/>
      <c r="L85" s="214"/>
      <c r="M85" s="214"/>
    </row>
    <row r="86" spans="2:13" ht="12.75">
      <c r="B86" s="214"/>
      <c r="C86" s="214"/>
      <c r="D86" s="214"/>
      <c r="E86" s="214"/>
      <c r="F86" s="214"/>
      <c r="G86" s="214"/>
      <c r="H86" s="214"/>
      <c r="I86" s="214"/>
      <c r="J86" s="214"/>
      <c r="K86" s="214"/>
      <c r="L86" s="214"/>
      <c r="M86" s="214"/>
    </row>
    <row r="87" spans="2:13" ht="12.75">
      <c r="B87" s="214"/>
      <c r="C87" s="214"/>
      <c r="D87" s="214"/>
      <c r="E87" s="214"/>
      <c r="F87" s="214"/>
      <c r="G87" s="214"/>
      <c r="H87" s="214"/>
      <c r="I87" s="214"/>
      <c r="J87" s="214"/>
      <c r="K87" s="214"/>
      <c r="L87" s="214"/>
      <c r="M87" s="214"/>
    </row>
    <row r="88" spans="2:13" ht="12.75">
      <c r="B88" s="214"/>
      <c r="C88" s="214"/>
      <c r="D88" s="214"/>
      <c r="E88" s="214"/>
      <c r="F88" s="214"/>
      <c r="G88" s="214"/>
      <c r="H88" s="214"/>
      <c r="I88" s="214"/>
      <c r="J88" s="214"/>
      <c r="K88" s="214"/>
      <c r="L88" s="214"/>
      <c r="M88" s="214"/>
    </row>
    <row r="89" spans="2:13" ht="12.75">
      <c r="B89" s="214"/>
      <c r="C89" s="214"/>
      <c r="D89" s="214"/>
      <c r="E89" s="214"/>
      <c r="F89" s="214"/>
      <c r="G89" s="214"/>
      <c r="H89" s="214"/>
      <c r="I89" s="214"/>
      <c r="J89" s="214"/>
      <c r="K89" s="214"/>
      <c r="L89" s="214"/>
      <c r="M89" s="214"/>
    </row>
    <row r="90" spans="2:13" ht="12.75">
      <c r="B90" s="214"/>
      <c r="C90" s="214"/>
      <c r="D90" s="214"/>
      <c r="E90" s="214"/>
      <c r="F90" s="214"/>
      <c r="G90" s="214"/>
      <c r="H90" s="214"/>
      <c r="I90" s="214"/>
      <c r="J90" s="214"/>
      <c r="K90" s="214"/>
      <c r="L90" s="214"/>
      <c r="M90" s="214"/>
    </row>
    <row r="91" spans="2:13" ht="12.75">
      <c r="B91" s="214"/>
      <c r="C91" s="214"/>
      <c r="D91" s="214"/>
      <c r="E91" s="214"/>
      <c r="F91" s="214"/>
      <c r="G91" s="214"/>
      <c r="H91" s="214"/>
      <c r="I91" s="214"/>
      <c r="J91" s="214"/>
      <c r="K91" s="214"/>
      <c r="L91" s="214"/>
      <c r="M91" s="214"/>
    </row>
    <row r="92" spans="2:13" ht="12.75">
      <c r="B92" s="214"/>
      <c r="C92" s="214"/>
      <c r="D92" s="214"/>
      <c r="E92" s="214"/>
      <c r="F92" s="214"/>
      <c r="G92" s="214"/>
      <c r="H92" s="214"/>
      <c r="I92" s="214"/>
      <c r="J92" s="214"/>
      <c r="K92" s="214"/>
      <c r="L92" s="214"/>
      <c r="M92" s="214"/>
    </row>
    <row r="93" spans="2:13" ht="12.75">
      <c r="B93" s="214"/>
      <c r="C93" s="214"/>
      <c r="D93" s="214"/>
      <c r="E93" s="214"/>
      <c r="F93" s="214"/>
      <c r="G93" s="214"/>
      <c r="H93" s="214"/>
      <c r="I93" s="214"/>
      <c r="J93" s="214"/>
      <c r="K93" s="214"/>
      <c r="L93" s="214"/>
      <c r="M93" s="214"/>
    </row>
    <row r="94" spans="2:13" ht="12.75">
      <c r="B94" s="214"/>
      <c r="C94" s="214"/>
      <c r="D94" s="214"/>
      <c r="E94" s="214"/>
      <c r="F94" s="214"/>
      <c r="G94" s="214"/>
      <c r="H94" s="214"/>
      <c r="I94" s="214"/>
      <c r="J94" s="214"/>
      <c r="K94" s="214"/>
      <c r="L94" s="214"/>
      <c r="M94" s="214"/>
    </row>
    <row r="95" spans="2:13" ht="12.75">
      <c r="B95" s="214"/>
      <c r="C95" s="214"/>
      <c r="D95" s="214"/>
      <c r="E95" s="214"/>
      <c r="F95" s="214"/>
      <c r="G95" s="214"/>
      <c r="H95" s="214"/>
      <c r="I95" s="214"/>
      <c r="J95" s="214"/>
      <c r="K95" s="214"/>
      <c r="L95" s="214"/>
      <c r="M95" s="214"/>
    </row>
    <row r="96" spans="2:13" ht="12.75">
      <c r="B96" s="214"/>
      <c r="C96" s="214"/>
      <c r="D96" s="214"/>
      <c r="E96" s="214"/>
      <c r="F96" s="214"/>
      <c r="G96" s="214"/>
      <c r="H96" s="214"/>
      <c r="I96" s="214"/>
      <c r="J96" s="214"/>
      <c r="K96" s="214"/>
      <c r="L96" s="214"/>
      <c r="M96" s="214"/>
    </row>
    <row r="97" spans="2:13" ht="12.75">
      <c r="B97" s="214"/>
      <c r="C97" s="214"/>
      <c r="D97" s="214"/>
      <c r="E97" s="214"/>
      <c r="F97" s="214"/>
      <c r="G97" s="214"/>
      <c r="H97" s="214"/>
      <c r="I97" s="214"/>
      <c r="J97" s="214"/>
      <c r="K97" s="214"/>
      <c r="L97" s="214"/>
      <c r="M97" s="214"/>
    </row>
    <row r="98" spans="2:13" ht="12.75">
      <c r="B98" s="214"/>
      <c r="C98" s="214"/>
      <c r="D98" s="214"/>
      <c r="E98" s="214"/>
      <c r="F98" s="214"/>
      <c r="G98" s="214"/>
      <c r="H98" s="214"/>
      <c r="I98" s="214"/>
      <c r="J98" s="214"/>
      <c r="K98" s="214"/>
      <c r="L98" s="214"/>
      <c r="M98" s="214"/>
    </row>
    <row r="99" spans="2:13" ht="12.75">
      <c r="B99" s="214"/>
      <c r="C99" s="214"/>
      <c r="D99" s="214"/>
      <c r="E99" s="214"/>
      <c r="F99" s="214"/>
      <c r="G99" s="214"/>
      <c r="H99" s="214"/>
      <c r="I99" s="214"/>
      <c r="J99" s="214"/>
      <c r="K99" s="214"/>
      <c r="L99" s="214"/>
      <c r="M99" s="214"/>
    </row>
    <row r="100" spans="2:13" ht="12.75">
      <c r="B100" s="214"/>
      <c r="C100" s="214"/>
      <c r="D100" s="214"/>
      <c r="E100" s="214"/>
      <c r="F100" s="214"/>
      <c r="G100" s="214"/>
      <c r="H100" s="214"/>
      <c r="I100" s="214"/>
      <c r="J100" s="214"/>
      <c r="K100" s="214"/>
      <c r="L100" s="214"/>
      <c r="M100" s="214"/>
    </row>
    <row r="101" spans="2:13" ht="12.75">
      <c r="B101" s="214"/>
      <c r="C101" s="214"/>
      <c r="D101" s="214"/>
      <c r="E101" s="214"/>
      <c r="F101" s="214"/>
      <c r="G101" s="214"/>
      <c r="H101" s="214"/>
      <c r="I101" s="214"/>
      <c r="J101" s="214"/>
      <c r="K101" s="214"/>
      <c r="L101" s="214"/>
      <c r="M101" s="214"/>
    </row>
    <row r="102" spans="2:13" ht="12.75">
      <c r="B102" s="214"/>
      <c r="C102" s="214"/>
      <c r="D102" s="214"/>
      <c r="E102" s="214"/>
      <c r="F102" s="214"/>
      <c r="G102" s="214"/>
      <c r="H102" s="214"/>
      <c r="I102" s="214"/>
      <c r="J102" s="214"/>
      <c r="K102" s="214"/>
      <c r="L102" s="214"/>
      <c r="M102" s="214"/>
    </row>
    <row r="103" spans="2:13" ht="12.75">
      <c r="B103" s="214"/>
      <c r="C103" s="214"/>
      <c r="D103" s="214"/>
      <c r="E103" s="214"/>
      <c r="F103" s="214"/>
      <c r="G103" s="214"/>
      <c r="H103" s="214"/>
      <c r="I103" s="214"/>
      <c r="J103" s="214"/>
      <c r="K103" s="214"/>
      <c r="L103" s="214"/>
      <c r="M103" s="214"/>
    </row>
    <row r="104" spans="2:13" ht="12.75">
      <c r="B104" s="214"/>
      <c r="C104" s="214"/>
      <c r="D104" s="214"/>
      <c r="E104" s="214"/>
      <c r="F104" s="214"/>
      <c r="G104" s="214"/>
      <c r="H104" s="214"/>
      <c r="I104" s="214"/>
      <c r="J104" s="214"/>
      <c r="K104" s="214"/>
      <c r="L104" s="214"/>
      <c r="M104" s="214"/>
    </row>
    <row r="105" spans="2:13" ht="12.75">
      <c r="B105" s="214"/>
      <c r="C105" s="214"/>
      <c r="D105" s="214"/>
      <c r="E105" s="214"/>
      <c r="F105" s="214"/>
      <c r="G105" s="214"/>
      <c r="H105" s="214"/>
      <c r="I105" s="214"/>
      <c r="J105" s="214"/>
      <c r="K105" s="214"/>
      <c r="L105" s="214"/>
      <c r="M105" s="214"/>
    </row>
    <row r="106" spans="2:13" ht="12.75">
      <c r="B106" s="214"/>
      <c r="C106" s="214"/>
      <c r="D106" s="214"/>
      <c r="E106" s="214"/>
      <c r="F106" s="214"/>
      <c r="G106" s="214"/>
      <c r="H106" s="214"/>
      <c r="I106" s="214"/>
      <c r="J106" s="214"/>
      <c r="K106" s="214"/>
      <c r="L106" s="214"/>
      <c r="M106" s="214"/>
    </row>
    <row r="107" spans="2:13" ht="12.75">
      <c r="B107" s="214"/>
      <c r="C107" s="214"/>
      <c r="D107" s="214"/>
      <c r="E107" s="214"/>
      <c r="F107" s="214"/>
      <c r="G107" s="214"/>
      <c r="H107" s="214"/>
      <c r="I107" s="214"/>
      <c r="J107" s="214"/>
      <c r="K107" s="214"/>
      <c r="L107" s="214"/>
      <c r="M107" s="214"/>
    </row>
    <row r="108" spans="2:13" ht="12.75">
      <c r="B108" s="214"/>
      <c r="C108" s="214"/>
      <c r="D108" s="214"/>
      <c r="E108" s="214"/>
      <c r="F108" s="214"/>
      <c r="G108" s="214"/>
      <c r="H108" s="214"/>
      <c r="I108" s="214"/>
      <c r="J108" s="214"/>
      <c r="K108" s="214"/>
      <c r="L108" s="214"/>
      <c r="M108" s="214"/>
    </row>
    <row r="109" spans="2:13" ht="12.75">
      <c r="B109" s="214"/>
      <c r="C109" s="214"/>
      <c r="D109" s="214"/>
      <c r="E109" s="214"/>
      <c r="F109" s="214"/>
      <c r="G109" s="214"/>
      <c r="H109" s="214"/>
      <c r="I109" s="214"/>
      <c r="J109" s="214"/>
      <c r="K109" s="214"/>
      <c r="L109" s="214"/>
      <c r="M109" s="214"/>
    </row>
    <row r="110" spans="2:13" ht="12.75">
      <c r="B110" s="214"/>
      <c r="C110" s="214"/>
      <c r="D110" s="214"/>
      <c r="E110" s="214"/>
      <c r="F110" s="214"/>
      <c r="G110" s="214"/>
      <c r="H110" s="214"/>
      <c r="I110" s="214"/>
      <c r="J110" s="214"/>
      <c r="K110" s="214"/>
      <c r="L110" s="214"/>
      <c r="M110" s="214"/>
    </row>
    <row r="111" spans="2:13" ht="12.75">
      <c r="B111" s="214"/>
      <c r="C111" s="214"/>
      <c r="D111" s="214"/>
      <c r="E111" s="214"/>
      <c r="F111" s="214"/>
      <c r="G111" s="214"/>
      <c r="H111" s="214"/>
      <c r="I111" s="214"/>
      <c r="J111" s="214"/>
      <c r="K111" s="214"/>
      <c r="L111" s="214"/>
      <c r="M111" s="214"/>
    </row>
    <row r="112" spans="2:13" ht="12.75">
      <c r="B112" s="214"/>
      <c r="C112" s="214"/>
      <c r="D112" s="214"/>
      <c r="E112" s="214"/>
      <c r="F112" s="214"/>
      <c r="G112" s="214"/>
      <c r="H112" s="214"/>
      <c r="I112" s="214"/>
      <c r="J112" s="214"/>
      <c r="K112" s="214"/>
      <c r="L112" s="214"/>
      <c r="M112" s="214"/>
    </row>
    <row r="113" spans="2:13" ht="12.75">
      <c r="B113" s="214"/>
      <c r="C113" s="214"/>
      <c r="D113" s="214"/>
      <c r="E113" s="214"/>
      <c r="F113" s="214"/>
      <c r="G113" s="214"/>
      <c r="H113" s="214"/>
      <c r="I113" s="214"/>
      <c r="J113" s="214"/>
      <c r="K113" s="214"/>
      <c r="L113" s="214"/>
      <c r="M113" s="214"/>
    </row>
    <row r="114" spans="2:13" ht="12.75">
      <c r="B114" s="214"/>
      <c r="C114" s="214"/>
      <c r="D114" s="214"/>
      <c r="E114" s="214"/>
      <c r="F114" s="214"/>
      <c r="G114" s="214"/>
      <c r="H114" s="214"/>
      <c r="I114" s="214"/>
      <c r="J114" s="214"/>
      <c r="K114" s="214"/>
      <c r="L114" s="214"/>
      <c r="M114" s="214"/>
    </row>
    <row r="115" spans="2:13" ht="12.75">
      <c r="B115" s="214"/>
      <c r="C115" s="214"/>
      <c r="D115" s="214"/>
      <c r="E115" s="214"/>
      <c r="F115" s="214"/>
      <c r="G115" s="214"/>
      <c r="H115" s="214"/>
      <c r="I115" s="214"/>
      <c r="J115" s="214"/>
      <c r="K115" s="214"/>
      <c r="L115" s="214"/>
      <c r="M115" s="214"/>
    </row>
    <row r="116" spans="2:13" ht="12.75">
      <c r="B116" s="214"/>
      <c r="C116" s="214"/>
      <c r="D116" s="214"/>
      <c r="E116" s="214"/>
      <c r="F116" s="214"/>
      <c r="G116" s="214"/>
      <c r="H116" s="214"/>
      <c r="I116" s="214"/>
      <c r="J116" s="214"/>
      <c r="K116" s="214"/>
      <c r="L116" s="214"/>
      <c r="M116" s="214"/>
    </row>
    <row r="117" spans="2:13" ht="12.75">
      <c r="B117" s="214"/>
      <c r="C117" s="214"/>
      <c r="D117" s="214"/>
      <c r="E117" s="214"/>
      <c r="F117" s="214"/>
      <c r="G117" s="214"/>
      <c r="H117" s="214"/>
      <c r="I117" s="214"/>
      <c r="J117" s="214"/>
      <c r="K117" s="214"/>
      <c r="L117" s="214"/>
      <c r="M117" s="214"/>
    </row>
    <row r="118" spans="2:13" ht="12.75">
      <c r="B118" s="214"/>
      <c r="C118" s="214"/>
      <c r="D118" s="214"/>
      <c r="E118" s="214"/>
      <c r="F118" s="214"/>
      <c r="G118" s="214"/>
      <c r="H118" s="214"/>
      <c r="I118" s="214"/>
      <c r="J118" s="214"/>
      <c r="K118" s="214"/>
      <c r="L118" s="214"/>
      <c r="M118" s="214"/>
    </row>
    <row r="119" spans="2:13" ht="12.75">
      <c r="B119" s="214"/>
      <c r="C119" s="214"/>
      <c r="D119" s="214"/>
      <c r="E119" s="214"/>
      <c r="F119" s="214"/>
      <c r="G119" s="214"/>
      <c r="H119" s="214"/>
      <c r="I119" s="214"/>
      <c r="J119" s="214"/>
      <c r="K119" s="214"/>
      <c r="L119" s="214"/>
      <c r="M119" s="214"/>
    </row>
    <row r="120" spans="2:13" ht="12.75">
      <c r="B120" s="214"/>
      <c r="C120" s="214"/>
      <c r="D120" s="214"/>
      <c r="E120" s="214"/>
      <c r="F120" s="214"/>
      <c r="G120" s="214"/>
      <c r="H120" s="214"/>
      <c r="I120" s="214"/>
      <c r="J120" s="214"/>
      <c r="K120" s="214"/>
      <c r="L120" s="214"/>
      <c r="M120" s="214"/>
    </row>
  </sheetData>
  <mergeCells count="6">
    <mergeCell ref="N39:Y39"/>
    <mergeCell ref="B9:L9"/>
    <mergeCell ref="B6:M6"/>
    <mergeCell ref="N6:Y6"/>
    <mergeCell ref="N9:Y9"/>
    <mergeCell ref="B39:M39"/>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49" r:id="rId1"/>
  <headerFooter alignWithMargins="0">
    <oddHeader>&amp;C&amp;"Helvetica,Fett"&amp;12 2010</oddHeader>
    <oddFooter>&amp;C&amp;"Helvetica,Standard" Eidg. Steuerverwaltung  -  Administration fédérale des contributions  -  Amministrazione federale delle contribuzioni&amp;R28 - 29</oddFooter>
  </headerFooter>
  <colBreaks count="1" manualBreakCount="1">
    <brk id="13" max="16383" man="1"/>
  </colBreaks>
</worksheet>
</file>

<file path=xl/worksheets/sheet19.xml><?xml version="1.0" encoding="utf-8"?>
<worksheet xmlns="http://schemas.openxmlformats.org/spreadsheetml/2006/main" xmlns:r="http://schemas.openxmlformats.org/officeDocument/2006/relationships">
  <sheetPr>
    <tabColor indexed="43"/>
  </sheetPr>
  <dimension ref="A1:E63"/>
  <sheetViews>
    <sheetView workbookViewId="0" topLeftCell="A1"/>
  </sheetViews>
  <sheetFormatPr defaultColWidth="11.421875" defaultRowHeight="12.75"/>
  <cols>
    <col min="1" max="1" width="50.7109375" style="672" customWidth="1"/>
    <col min="2" max="2" width="10.7109375" style="673" customWidth="1"/>
    <col min="3" max="3" width="6.7109375" style="673" customWidth="1"/>
    <col min="4" max="4" width="12.00390625" style="672" customWidth="1"/>
    <col min="5" max="5" width="9.00390625" style="670" customWidth="1"/>
    <col min="6" max="12" width="11.421875" style="670" customWidth="1"/>
    <col min="13" max="13" width="61.57421875" style="670" customWidth="1"/>
    <col min="14" max="16384" width="11.421875" style="670" customWidth="1"/>
  </cols>
  <sheetData>
    <row r="1" spans="1:4" s="678" customFormat="1" ht="12.75">
      <c r="A1" s="787" t="s">
        <v>317</v>
      </c>
      <c r="B1" s="752"/>
      <c r="C1" s="752"/>
      <c r="D1" s="751"/>
    </row>
    <row r="3" spans="1:4" ht="12.75">
      <c r="A3" s="861" t="s">
        <v>318</v>
      </c>
      <c r="D3" s="753"/>
    </row>
    <row r="4" spans="1:4" ht="12.75">
      <c r="A4" s="861" t="s">
        <v>319</v>
      </c>
      <c r="D4" s="753"/>
    </row>
    <row r="6" ht="12.75">
      <c r="A6" s="787" t="s">
        <v>253</v>
      </c>
    </row>
    <row r="7" ht="12.75">
      <c r="A7" s="833" t="s">
        <v>298</v>
      </c>
    </row>
    <row r="8" spans="1:4" ht="26.4">
      <c r="A8" s="754" t="s">
        <v>320</v>
      </c>
      <c r="D8" s="754"/>
    </row>
    <row r="9" spans="1:4" ht="12.75">
      <c r="A9" s="754"/>
      <c r="D9" s="754"/>
    </row>
    <row r="10" spans="1:4" ht="26.4">
      <c r="A10" s="754" t="s">
        <v>321</v>
      </c>
      <c r="D10" s="754"/>
    </row>
    <row r="11" spans="1:4" ht="12.75">
      <c r="A11" s="754"/>
      <c r="D11" s="754"/>
    </row>
    <row r="12" spans="1:4" ht="26.4">
      <c r="A12" s="754" t="s">
        <v>324</v>
      </c>
      <c r="D12" s="754"/>
    </row>
    <row r="13" spans="1:4" ht="12.75">
      <c r="A13" s="754"/>
      <c r="D13" s="754"/>
    </row>
    <row r="14" ht="12.75">
      <c r="A14" s="836" t="s">
        <v>325</v>
      </c>
    </row>
    <row r="15" ht="12.75">
      <c r="A15" s="787" t="s">
        <v>277</v>
      </c>
    </row>
    <row r="17" ht="12.75">
      <c r="A17" s="833" t="s">
        <v>357</v>
      </c>
    </row>
    <row r="18" spans="1:4" ht="12.75">
      <c r="A18" s="753" t="s">
        <v>2</v>
      </c>
      <c r="B18" s="673" t="s">
        <v>282</v>
      </c>
      <c r="D18" s="753"/>
    </row>
    <row r="19" spans="1:4" ht="12.75">
      <c r="A19" s="753" t="s">
        <v>118</v>
      </c>
      <c r="B19" s="673" t="s">
        <v>282</v>
      </c>
      <c r="D19" s="753"/>
    </row>
    <row r="20" spans="1:4" ht="12.75">
      <c r="A20" s="753"/>
      <c r="D20" s="753"/>
    </row>
    <row r="21" ht="28.8">
      <c r="A21" s="672" t="s">
        <v>359</v>
      </c>
    </row>
    <row r="23" spans="1:3" ht="12.75">
      <c r="A23" s="834" t="s">
        <v>300</v>
      </c>
      <c r="B23" s="755">
        <v>25000</v>
      </c>
      <c r="C23" s="673" t="s">
        <v>81</v>
      </c>
    </row>
    <row r="24" spans="1:3" ht="14.25" customHeight="1">
      <c r="A24" s="834" t="s">
        <v>301</v>
      </c>
      <c r="B24" s="756">
        <v>25000</v>
      </c>
      <c r="C24" s="757" t="s">
        <v>81</v>
      </c>
    </row>
    <row r="25" spans="1:3" ht="12.75">
      <c r="A25" s="834" t="s">
        <v>302</v>
      </c>
      <c r="B25" s="755">
        <v>50000</v>
      </c>
      <c r="C25" s="673" t="s">
        <v>81</v>
      </c>
    </row>
    <row r="26" ht="15" customHeight="1">
      <c r="B26" s="755"/>
    </row>
    <row r="27" spans="1:4" ht="12.75">
      <c r="A27" s="835" t="s">
        <v>255</v>
      </c>
      <c r="D27" s="753"/>
    </row>
    <row r="28" spans="1:2" ht="12.75">
      <c r="A28" s="834" t="s">
        <v>366</v>
      </c>
      <c r="B28" s="673" t="s">
        <v>250</v>
      </c>
    </row>
    <row r="29" spans="1:4" ht="12.75">
      <c r="A29" s="834" t="s">
        <v>303</v>
      </c>
      <c r="B29" s="755">
        <v>1287.5000000000002</v>
      </c>
      <c r="C29" s="673" t="s">
        <v>81</v>
      </c>
      <c r="D29" s="759"/>
    </row>
    <row r="30" spans="1:4" ht="12.75">
      <c r="A30" s="834" t="s">
        <v>304</v>
      </c>
      <c r="B30" s="755">
        <v>1287.5000000000002</v>
      </c>
      <c r="C30" s="673" t="s">
        <v>81</v>
      </c>
      <c r="D30" s="759"/>
    </row>
    <row r="31" spans="1:4" ht="12.75">
      <c r="A31" s="834"/>
      <c r="B31" s="755"/>
      <c r="D31" s="759"/>
    </row>
    <row r="32" ht="12.75">
      <c r="A32" s="834" t="s">
        <v>367</v>
      </c>
    </row>
    <row r="33" spans="1:4" ht="12.75">
      <c r="A33" s="834" t="s">
        <v>303</v>
      </c>
      <c r="B33" s="755">
        <v>275</v>
      </c>
      <c r="C33" s="673" t="s">
        <v>81</v>
      </c>
      <c r="D33" s="759"/>
    </row>
    <row r="34" spans="1:4" ht="12.75">
      <c r="A34" s="834" t="s">
        <v>304</v>
      </c>
      <c r="B34" s="755">
        <v>275</v>
      </c>
      <c r="C34" s="673" t="s">
        <v>81</v>
      </c>
      <c r="D34" s="759"/>
    </row>
    <row r="35" spans="1:4" ht="12.75">
      <c r="A35" s="834"/>
      <c r="D35" s="759"/>
    </row>
    <row r="36" spans="1:2" ht="12.75">
      <c r="A36" s="834" t="s">
        <v>305</v>
      </c>
      <c r="B36" s="673" t="s">
        <v>250</v>
      </c>
    </row>
    <row r="37" spans="1:4" ht="12.75">
      <c r="A37" s="834" t="s">
        <v>303</v>
      </c>
      <c r="B37" s="755">
        <v>1250</v>
      </c>
      <c r="C37" s="673" t="s">
        <v>81</v>
      </c>
      <c r="D37" s="759"/>
    </row>
    <row r="38" spans="1:4" ht="12.75">
      <c r="A38" s="834" t="s">
        <v>304</v>
      </c>
      <c r="B38" s="755">
        <v>1250</v>
      </c>
      <c r="C38" s="673" t="s">
        <v>81</v>
      </c>
      <c r="D38" s="759"/>
    </row>
    <row r="39" spans="1:4" ht="12.75">
      <c r="A39" s="758"/>
      <c r="B39" s="755"/>
      <c r="D39" s="759"/>
    </row>
    <row r="40" spans="1:3" ht="12.75">
      <c r="A40" s="672" t="s">
        <v>322</v>
      </c>
      <c r="B40" s="760">
        <v>5200</v>
      </c>
      <c r="C40" s="761" t="s">
        <v>81</v>
      </c>
    </row>
    <row r="41" spans="2:3" ht="12.75">
      <c r="B41" s="762"/>
      <c r="C41" s="763"/>
    </row>
    <row r="42" spans="1:4" ht="12.75">
      <c r="A42" s="787" t="s">
        <v>306</v>
      </c>
      <c r="B42" s="764">
        <v>2208</v>
      </c>
      <c r="C42" s="765" t="s">
        <v>81</v>
      </c>
      <c r="D42" s="670"/>
    </row>
    <row r="43" spans="2:3" ht="12.75">
      <c r="B43" s="755">
        <f>B40-B42</f>
        <v>2992</v>
      </c>
      <c r="C43" s="673" t="s">
        <v>81</v>
      </c>
    </row>
    <row r="44" spans="1:2" ht="26.4">
      <c r="A44" s="831" t="s">
        <v>323</v>
      </c>
      <c r="B44" s="673" t="s">
        <v>250</v>
      </c>
    </row>
    <row r="45" spans="1:4" ht="12.75">
      <c r="A45" s="834" t="s">
        <v>303</v>
      </c>
      <c r="B45" s="755">
        <v>2000</v>
      </c>
      <c r="C45" s="673" t="s">
        <v>81</v>
      </c>
      <c r="D45" s="759"/>
    </row>
    <row r="46" spans="1:4" ht="12.75">
      <c r="A46" s="834" t="s">
        <v>304</v>
      </c>
      <c r="B46" s="755">
        <v>2000</v>
      </c>
      <c r="C46" s="673" t="s">
        <v>81</v>
      </c>
      <c r="D46" s="759"/>
    </row>
    <row r="47" spans="1:4" ht="12.75">
      <c r="A47" s="766"/>
      <c r="B47" s="755"/>
      <c r="D47" s="759"/>
    </row>
    <row r="48" spans="1:3" ht="12.75">
      <c r="A48" s="834" t="s">
        <v>309</v>
      </c>
      <c r="B48" s="756">
        <v>5900</v>
      </c>
      <c r="C48" s="757" t="s">
        <v>81</v>
      </c>
    </row>
    <row r="49" spans="1:3" ht="12.75">
      <c r="A49" s="837" t="s">
        <v>256</v>
      </c>
      <c r="B49" s="767">
        <v>31400</v>
      </c>
      <c r="C49" s="768" t="s">
        <v>81</v>
      </c>
    </row>
    <row r="50" spans="2:3" ht="12.75">
      <c r="B50" s="767"/>
      <c r="C50" s="768"/>
    </row>
    <row r="51" spans="1:3" ht="12.75">
      <c r="A51" s="838" t="s">
        <v>257</v>
      </c>
      <c r="B51" s="769">
        <v>516</v>
      </c>
      <c r="C51" s="768" t="s">
        <v>81</v>
      </c>
    </row>
    <row r="52" spans="1:5" ht="12.75">
      <c r="A52" s="837" t="s">
        <v>372</v>
      </c>
      <c r="B52" s="770">
        <f>B51*1</f>
        <v>516</v>
      </c>
      <c r="C52" s="673" t="s">
        <v>81</v>
      </c>
      <c r="E52" s="771"/>
    </row>
    <row r="53" spans="1:5" ht="12.75">
      <c r="A53" s="837" t="s">
        <v>373</v>
      </c>
      <c r="B53" s="770">
        <f>ROUND(B51*1.19,0)</f>
        <v>614</v>
      </c>
      <c r="C53" s="673" t="s">
        <v>81</v>
      </c>
      <c r="E53" s="771"/>
    </row>
    <row r="54" spans="1:5" ht="15">
      <c r="A54" s="837" t="s">
        <v>393</v>
      </c>
      <c r="B54" s="770">
        <f>INT((B51*0.11+0.025)/0.05)*0.05</f>
        <v>56.75</v>
      </c>
      <c r="C54" s="673" t="s">
        <v>81</v>
      </c>
      <c r="D54" s="743"/>
      <c r="E54" s="771"/>
    </row>
    <row r="55" spans="1:3" ht="12.75">
      <c r="A55" s="837" t="s">
        <v>260</v>
      </c>
      <c r="B55" s="770">
        <v>48</v>
      </c>
      <c r="C55" s="673" t="s">
        <v>81</v>
      </c>
    </row>
    <row r="56" spans="2:3" ht="3.75" customHeight="1">
      <c r="B56" s="757"/>
      <c r="C56" s="757"/>
    </row>
    <row r="57" ht="12.75">
      <c r="B57" s="770"/>
    </row>
    <row r="58" spans="1:4" ht="12.75">
      <c r="A58" s="839" t="s">
        <v>333</v>
      </c>
      <c r="B58" s="772">
        <f>SUM(B52:B55)</f>
        <v>1234.75</v>
      </c>
      <c r="C58" s="773" t="s">
        <v>81</v>
      </c>
      <c r="D58" s="670"/>
    </row>
    <row r="59" spans="2:3" ht="6" customHeight="1">
      <c r="B59" s="757"/>
      <c r="C59" s="757"/>
    </row>
    <row r="61" spans="1:5" ht="12.75">
      <c r="A61" s="908"/>
      <c r="B61" s="908"/>
      <c r="C61" s="908"/>
      <c r="D61" s="908"/>
      <c r="E61" s="908"/>
    </row>
    <row r="62" spans="1:5" ht="12.75">
      <c r="A62" s="908" t="s">
        <v>355</v>
      </c>
      <c r="B62" s="908"/>
      <c r="C62" s="908"/>
      <c r="D62" s="908"/>
      <c r="E62" s="908"/>
    </row>
    <row r="63" spans="1:5" ht="12.75">
      <c r="A63" s="908"/>
      <c r="B63" s="908"/>
      <c r="C63" s="908"/>
      <c r="D63" s="908"/>
      <c r="E63" s="908"/>
    </row>
  </sheetData>
  <mergeCells count="3">
    <mergeCell ref="A62:E62"/>
    <mergeCell ref="A63:E63"/>
    <mergeCell ref="A61:E61"/>
  </mergeCells>
  <printOptions horizontalCentered="1"/>
  <pageMargins left="0.3937007874015748" right="0.3937007874015748" top="0.5905511811023623" bottom="0.5905511811023623" header="0.3937007874015748" footer="0.3937007874015748"/>
  <pageSetup horizontalDpi="600" verticalDpi="600" orientation="portrait" paperSize="9" scale="75" r:id="rId1"/>
  <headerFooter alignWithMargins="0">
    <oddHeader>&amp;C&amp;"Helvetica,Fett"&amp;12 2010</oddHeader>
    <oddFooter>&amp;L30&amp;C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77"/>
  <sheetViews>
    <sheetView zoomScale="75" zoomScaleNormal="75" workbookViewId="0" topLeftCell="A1"/>
  </sheetViews>
  <sheetFormatPr defaultColWidth="10.28125" defaultRowHeight="12.75"/>
  <cols>
    <col min="1" max="1" width="9.140625" style="621" customWidth="1"/>
    <col min="2" max="2" width="20.140625" style="621" customWidth="1"/>
    <col min="3" max="3" width="4.7109375" style="621" customWidth="1"/>
    <col min="4" max="4" width="13.57421875" style="621" customWidth="1"/>
    <col min="5" max="5" width="7.8515625" style="621" customWidth="1"/>
    <col min="6" max="6" width="10.28125" style="583" customWidth="1"/>
    <col min="7" max="7" width="4.421875" style="621" customWidth="1"/>
    <col min="8" max="8" width="6.7109375" style="621" customWidth="1"/>
    <col min="9" max="9" width="8.8515625" style="621" customWidth="1"/>
    <col min="10" max="10" width="4.28125" style="621" bestFit="1" customWidth="1"/>
    <col min="11" max="11" width="8.421875" style="621" customWidth="1"/>
    <col min="12" max="12" width="20.28125" style="621" customWidth="1"/>
    <col min="13" max="13" width="3.7109375" style="621" customWidth="1"/>
    <col min="14" max="14" width="8.57421875" style="621" customWidth="1"/>
    <col min="15" max="15" width="6.57421875" style="583" customWidth="1"/>
    <col min="16" max="16" width="8.7109375" style="622" customWidth="1"/>
    <col min="17" max="17" width="10.28125" style="583" customWidth="1"/>
    <col min="18" max="18" width="23.8515625" style="583" customWidth="1"/>
    <col min="19" max="16384" width="10.28125" style="583" customWidth="1"/>
  </cols>
  <sheetData>
    <row r="1" spans="1:16" s="557" customFormat="1" ht="17.4">
      <c r="A1" s="553" t="s">
        <v>87</v>
      </c>
      <c r="B1" s="553"/>
      <c r="C1" s="553"/>
      <c r="D1" s="553"/>
      <c r="E1" s="554"/>
      <c r="F1" s="553"/>
      <c r="G1" s="553"/>
      <c r="H1" s="553"/>
      <c r="I1" s="555"/>
      <c r="J1" s="556"/>
      <c r="K1" s="556"/>
      <c r="L1" s="556"/>
      <c r="M1" s="556"/>
      <c r="N1" s="556"/>
      <c r="P1" s="558"/>
    </row>
    <row r="2" spans="1:16" s="560" customFormat="1" ht="12.75">
      <c r="A2" s="559"/>
      <c r="B2" s="559"/>
      <c r="C2" s="559"/>
      <c r="D2" s="559"/>
      <c r="E2" s="559"/>
      <c r="F2" s="559"/>
      <c r="G2" s="559"/>
      <c r="H2" s="559"/>
      <c r="I2" s="559"/>
      <c r="J2" s="559"/>
      <c r="K2" s="559"/>
      <c r="L2" s="559"/>
      <c r="M2" s="559"/>
      <c r="N2" s="559"/>
      <c r="P2" s="561"/>
    </row>
    <row r="3" spans="1:16" s="560" customFormat="1" ht="12.75">
      <c r="A3" s="559"/>
      <c r="B3" s="559"/>
      <c r="C3" s="559"/>
      <c r="D3" s="559"/>
      <c r="E3" s="559"/>
      <c r="F3" s="559"/>
      <c r="G3" s="559"/>
      <c r="H3" s="559"/>
      <c r="I3" s="559"/>
      <c r="J3" s="559"/>
      <c r="K3" s="559"/>
      <c r="L3" s="559"/>
      <c r="M3" s="559"/>
      <c r="N3" s="559"/>
      <c r="P3" s="561"/>
    </row>
    <row r="4" spans="1:16" s="563" customFormat="1" ht="12.75">
      <c r="A4" s="562" t="s">
        <v>252</v>
      </c>
      <c r="B4" s="562"/>
      <c r="C4" s="562"/>
      <c r="D4" s="562"/>
      <c r="E4" s="562"/>
      <c r="F4" s="562"/>
      <c r="G4" s="562"/>
      <c r="H4" s="562"/>
      <c r="I4" s="562"/>
      <c r="J4" s="562"/>
      <c r="K4" s="562"/>
      <c r="L4" s="562"/>
      <c r="M4" s="562"/>
      <c r="N4" s="562"/>
      <c r="P4" s="564"/>
    </row>
    <row r="5" spans="2:16" s="560" customFormat="1" ht="16.2">
      <c r="B5" s="562"/>
      <c r="C5" s="562"/>
      <c r="D5" s="562"/>
      <c r="E5" s="562"/>
      <c r="F5" s="562"/>
      <c r="G5" s="562"/>
      <c r="H5" s="562"/>
      <c r="J5" s="562"/>
      <c r="K5" s="562"/>
      <c r="L5" s="562"/>
      <c r="M5" s="562"/>
      <c r="N5" s="565"/>
      <c r="P5" s="561"/>
    </row>
    <row r="6" spans="1:16" s="560" customFormat="1" ht="21.75" customHeight="1">
      <c r="A6" s="832" t="s">
        <v>254</v>
      </c>
      <c r="B6" s="562"/>
      <c r="C6" s="562"/>
      <c r="D6" s="562"/>
      <c r="E6" s="562"/>
      <c r="F6" s="562"/>
      <c r="G6" s="562"/>
      <c r="H6" s="562"/>
      <c r="I6" s="566"/>
      <c r="J6" s="562"/>
      <c r="K6" s="562"/>
      <c r="L6" s="562"/>
      <c r="M6" s="562"/>
      <c r="N6" s="565"/>
      <c r="P6" s="561"/>
    </row>
    <row r="7" spans="2:16" s="560" customFormat="1" ht="16.2">
      <c r="B7" s="562"/>
      <c r="C7" s="562"/>
      <c r="D7" s="562"/>
      <c r="E7" s="562"/>
      <c r="F7" s="562"/>
      <c r="G7" s="562"/>
      <c r="H7" s="562"/>
      <c r="J7" s="562"/>
      <c r="K7" s="562"/>
      <c r="L7" s="562"/>
      <c r="M7" s="562"/>
      <c r="N7" s="565"/>
      <c r="P7" s="561"/>
    </row>
    <row r="8" spans="1:16" s="560" customFormat="1" ht="16.2">
      <c r="A8" s="562" t="s">
        <v>253</v>
      </c>
      <c r="B8" s="562"/>
      <c r="C8" s="562"/>
      <c r="D8" s="562"/>
      <c r="E8" s="562"/>
      <c r="F8" s="562"/>
      <c r="G8" s="562"/>
      <c r="H8" s="562"/>
      <c r="I8" s="562"/>
      <c r="J8" s="562"/>
      <c r="K8" s="562"/>
      <c r="L8" s="562"/>
      <c r="M8" s="562"/>
      <c r="N8" s="565"/>
      <c r="P8" s="561"/>
    </row>
    <row r="9" spans="1:16" s="560" customFormat="1" ht="16.2">
      <c r="A9" s="567" t="s">
        <v>272</v>
      </c>
      <c r="B9" s="568"/>
      <c r="C9" s="568"/>
      <c r="D9" s="568"/>
      <c r="E9" s="568"/>
      <c r="F9" s="562"/>
      <c r="G9" s="562"/>
      <c r="H9" s="562"/>
      <c r="I9" s="567"/>
      <c r="J9" s="567"/>
      <c r="K9" s="568"/>
      <c r="L9" s="568"/>
      <c r="M9" s="568"/>
      <c r="N9" s="565"/>
      <c r="P9" s="561"/>
    </row>
    <row r="10" spans="1:16" s="560" customFormat="1" ht="16.2">
      <c r="A10" s="562"/>
      <c r="B10" s="562"/>
      <c r="C10" s="562"/>
      <c r="D10" s="562"/>
      <c r="E10" s="562"/>
      <c r="F10" s="562"/>
      <c r="G10" s="562"/>
      <c r="H10" s="562"/>
      <c r="I10" s="562"/>
      <c r="J10" s="562"/>
      <c r="K10" s="562"/>
      <c r="L10" s="562"/>
      <c r="M10" s="562"/>
      <c r="N10" s="565"/>
      <c r="P10" s="561"/>
    </row>
    <row r="11" spans="1:16" s="560" customFormat="1" ht="16.2">
      <c r="A11" s="562"/>
      <c r="B11" s="562"/>
      <c r="C11" s="562"/>
      <c r="D11" s="562"/>
      <c r="E11" s="562"/>
      <c r="F11" s="562"/>
      <c r="G11" s="562"/>
      <c r="H11" s="562"/>
      <c r="I11" s="562"/>
      <c r="J11" s="562"/>
      <c r="K11" s="562"/>
      <c r="L11" s="562"/>
      <c r="M11" s="562"/>
      <c r="N11" s="565"/>
      <c r="P11" s="561"/>
    </row>
    <row r="12" spans="1:16" s="560" customFormat="1" ht="16.2">
      <c r="A12" s="562"/>
      <c r="B12" s="562"/>
      <c r="C12" s="562"/>
      <c r="D12" s="562"/>
      <c r="E12" s="562"/>
      <c r="F12" s="562"/>
      <c r="G12" s="562"/>
      <c r="H12" s="562"/>
      <c r="I12" s="562"/>
      <c r="J12" s="562"/>
      <c r="K12" s="562"/>
      <c r="L12" s="562"/>
      <c r="M12" s="562"/>
      <c r="N12" s="565"/>
      <c r="P12" s="561"/>
    </row>
    <row r="13" spans="1:16" s="560" customFormat="1" ht="16.2">
      <c r="A13" s="567" t="s">
        <v>276</v>
      </c>
      <c r="B13" s="568"/>
      <c r="C13" s="568"/>
      <c r="D13" s="568"/>
      <c r="E13" s="568"/>
      <c r="F13" s="562"/>
      <c r="G13" s="562"/>
      <c r="H13" s="562"/>
      <c r="I13" s="567"/>
      <c r="J13" s="567"/>
      <c r="K13" s="568"/>
      <c r="L13" s="568"/>
      <c r="M13" s="568"/>
      <c r="N13" s="565"/>
      <c r="P13" s="561"/>
    </row>
    <row r="14" spans="1:16" s="560" customFormat="1" ht="16.2">
      <c r="A14" s="562" t="s">
        <v>277</v>
      </c>
      <c r="B14" s="562"/>
      <c r="C14" s="562"/>
      <c r="D14" s="562"/>
      <c r="E14" s="562"/>
      <c r="F14" s="562"/>
      <c r="G14" s="562"/>
      <c r="H14" s="562"/>
      <c r="I14" s="562"/>
      <c r="J14" s="562"/>
      <c r="K14" s="562"/>
      <c r="L14" s="562"/>
      <c r="M14" s="562"/>
      <c r="N14" s="565"/>
      <c r="P14" s="561"/>
    </row>
    <row r="15" spans="1:16" s="560" customFormat="1" ht="16.2">
      <c r="A15" s="562"/>
      <c r="B15" s="562"/>
      <c r="C15" s="562"/>
      <c r="D15" s="562"/>
      <c r="E15" s="562"/>
      <c r="F15" s="562"/>
      <c r="G15" s="562"/>
      <c r="H15" s="562"/>
      <c r="I15" s="562"/>
      <c r="J15" s="562"/>
      <c r="K15" s="562"/>
      <c r="L15" s="562"/>
      <c r="M15" s="562"/>
      <c r="N15" s="565"/>
      <c r="P15" s="569"/>
    </row>
    <row r="16" spans="1:16" s="560" customFormat="1" ht="16.2">
      <c r="A16" s="562" t="s">
        <v>273</v>
      </c>
      <c r="B16" s="562"/>
      <c r="C16" s="562"/>
      <c r="D16" s="562"/>
      <c r="E16" s="562"/>
      <c r="F16" s="562"/>
      <c r="G16" s="562"/>
      <c r="H16" s="562"/>
      <c r="I16" s="562"/>
      <c r="J16" s="562"/>
      <c r="K16" s="562"/>
      <c r="L16" s="562"/>
      <c r="M16" s="562"/>
      <c r="N16" s="565"/>
      <c r="P16" s="561"/>
    </row>
    <row r="17" spans="1:16" s="560" customFormat="1" ht="16.2">
      <c r="A17" s="562"/>
      <c r="B17" s="562"/>
      <c r="C17" s="562"/>
      <c r="D17" s="562"/>
      <c r="E17" s="562"/>
      <c r="F17" s="562"/>
      <c r="G17" s="562"/>
      <c r="H17" s="562"/>
      <c r="I17" s="562"/>
      <c r="J17" s="562"/>
      <c r="K17" s="562"/>
      <c r="L17" s="562"/>
      <c r="M17" s="562"/>
      <c r="N17" s="565"/>
      <c r="P17" s="561"/>
    </row>
    <row r="18" spans="1:16" s="560" customFormat="1" ht="16.2">
      <c r="A18" s="562" t="s">
        <v>254</v>
      </c>
      <c r="B18" s="562"/>
      <c r="C18" s="562"/>
      <c r="D18" s="562"/>
      <c r="E18" s="562"/>
      <c r="F18" s="570">
        <v>50000</v>
      </c>
      <c r="G18" s="562" t="s">
        <v>81</v>
      </c>
      <c r="H18" s="562"/>
      <c r="I18" s="562"/>
      <c r="J18" s="562"/>
      <c r="K18" s="562"/>
      <c r="L18" s="562"/>
      <c r="M18" s="562"/>
      <c r="N18" s="565"/>
      <c r="P18" s="561"/>
    </row>
    <row r="19" spans="1:16" s="560" customFormat="1" ht="16.2">
      <c r="A19" s="562"/>
      <c r="B19" s="562"/>
      <c r="C19" s="562"/>
      <c r="D19" s="562"/>
      <c r="E19" s="562"/>
      <c r="F19" s="570"/>
      <c r="G19" s="562"/>
      <c r="H19" s="562"/>
      <c r="I19" s="562"/>
      <c r="J19" s="562"/>
      <c r="K19" s="562"/>
      <c r="L19" s="562"/>
      <c r="M19" s="562"/>
      <c r="N19" s="565"/>
      <c r="P19" s="561"/>
    </row>
    <row r="20" spans="1:16" s="560" customFormat="1" ht="16.2">
      <c r="A20" s="600" t="s">
        <v>255</v>
      </c>
      <c r="B20" s="562"/>
      <c r="C20" s="562"/>
      <c r="D20" s="562"/>
      <c r="E20" s="562"/>
      <c r="F20" s="570"/>
      <c r="G20" s="562"/>
      <c r="H20" s="562"/>
      <c r="I20" s="562"/>
      <c r="J20" s="562"/>
      <c r="K20" s="562"/>
      <c r="L20" s="562"/>
      <c r="M20" s="562"/>
      <c r="N20" s="565"/>
      <c r="P20" s="561"/>
    </row>
    <row r="21" spans="1:16" s="560" customFormat="1" ht="16.2">
      <c r="A21" s="562"/>
      <c r="B21" s="562"/>
      <c r="C21" s="562"/>
      <c r="D21" s="562"/>
      <c r="E21" s="562"/>
      <c r="F21" s="570"/>
      <c r="G21" s="562"/>
      <c r="H21" s="562"/>
      <c r="I21" s="562"/>
      <c r="J21" s="562"/>
      <c r="K21" s="562"/>
      <c r="L21" s="562"/>
      <c r="M21" s="562"/>
      <c r="N21" s="565"/>
      <c r="P21" s="561"/>
    </row>
    <row r="22" spans="1:17" s="560" customFormat="1" ht="16.2">
      <c r="A22" s="571" t="s">
        <v>364</v>
      </c>
      <c r="B22" s="562" t="s">
        <v>278</v>
      </c>
      <c r="C22" s="562"/>
      <c r="D22" s="562"/>
      <c r="E22" s="562"/>
      <c r="F22" s="570">
        <v>2575.0000000000005</v>
      </c>
      <c r="G22" s="562" t="s">
        <v>81</v>
      </c>
      <c r="H22" s="562"/>
      <c r="I22" s="571"/>
      <c r="J22" s="571"/>
      <c r="K22" s="562"/>
      <c r="L22" s="562"/>
      <c r="M22" s="562"/>
      <c r="N22" s="565"/>
      <c r="P22" s="561"/>
      <c r="Q22" s="572"/>
    </row>
    <row r="23" spans="1:17" s="560" customFormat="1" ht="17.85" customHeight="1">
      <c r="A23" s="571" t="s">
        <v>365</v>
      </c>
      <c r="B23" s="562" t="s">
        <v>265</v>
      </c>
      <c r="C23" s="562"/>
      <c r="D23" s="562"/>
      <c r="E23" s="562"/>
      <c r="F23" s="570">
        <v>550</v>
      </c>
      <c r="G23" s="562" t="s">
        <v>81</v>
      </c>
      <c r="H23" s="562"/>
      <c r="I23" s="571"/>
      <c r="J23" s="571"/>
      <c r="K23" s="562"/>
      <c r="L23" s="562"/>
      <c r="M23" s="562"/>
      <c r="N23" s="565"/>
      <c r="P23" s="561"/>
      <c r="Q23" s="572"/>
    </row>
    <row r="24" spans="1:17" s="560" customFormat="1" ht="17.85" customHeight="1">
      <c r="A24" s="571" t="s">
        <v>249</v>
      </c>
      <c r="B24" s="562" t="s">
        <v>266</v>
      </c>
      <c r="C24" s="562"/>
      <c r="D24" s="562"/>
      <c r="E24" s="562"/>
      <c r="F24" s="570">
        <v>2500</v>
      </c>
      <c r="G24" s="562" t="s">
        <v>81</v>
      </c>
      <c r="H24" s="562"/>
      <c r="I24" s="571"/>
      <c r="J24" s="571"/>
      <c r="K24" s="562"/>
      <c r="L24" s="562"/>
      <c r="M24" s="562"/>
      <c r="N24" s="565"/>
      <c r="P24" s="561"/>
      <c r="Q24" s="572"/>
    </row>
    <row r="25" spans="1:17" s="560" customFormat="1" ht="16.2">
      <c r="A25" s="571"/>
      <c r="B25" s="562"/>
      <c r="C25" s="562"/>
      <c r="D25" s="562"/>
      <c r="E25" s="562"/>
      <c r="F25" s="570"/>
      <c r="G25" s="562"/>
      <c r="H25" s="562"/>
      <c r="I25" s="571"/>
      <c r="J25" s="571"/>
      <c r="K25" s="562"/>
      <c r="L25" s="562"/>
      <c r="M25" s="562"/>
      <c r="N25" s="565"/>
      <c r="P25" s="561"/>
      <c r="Q25" s="572"/>
    </row>
    <row r="26" spans="1:18" s="560" customFormat="1" ht="17.85" customHeight="1">
      <c r="A26" s="571"/>
      <c r="B26" s="562" t="s">
        <v>268</v>
      </c>
      <c r="C26" s="562"/>
      <c r="D26" s="562"/>
      <c r="E26" s="562"/>
      <c r="F26" s="573">
        <v>2600</v>
      </c>
      <c r="G26" s="574" t="s">
        <v>81</v>
      </c>
      <c r="H26" s="562"/>
      <c r="I26" s="571"/>
      <c r="J26" s="571"/>
      <c r="K26" s="562"/>
      <c r="L26" s="562"/>
      <c r="M26" s="562"/>
      <c r="N26" s="565"/>
      <c r="P26" s="561"/>
      <c r="Q26" s="572"/>
      <c r="R26" s="24"/>
    </row>
    <row r="27" spans="1:18" s="560" customFormat="1" ht="18">
      <c r="A27" s="575"/>
      <c r="B27" s="562" t="s">
        <v>267</v>
      </c>
      <c r="C27" s="562"/>
      <c r="D27" s="562"/>
      <c r="E27" s="562"/>
      <c r="F27" s="576"/>
      <c r="G27" s="577"/>
      <c r="H27" s="562"/>
      <c r="I27" s="575"/>
      <c r="J27" s="575"/>
      <c r="K27" s="562"/>
      <c r="L27" s="562"/>
      <c r="M27" s="562"/>
      <c r="N27" s="565"/>
      <c r="P27" s="561"/>
      <c r="Q27" s="572"/>
      <c r="R27" s="24"/>
    </row>
    <row r="28" spans="1:18" s="560" customFormat="1" ht="18">
      <c r="A28" s="575"/>
      <c r="B28" s="562"/>
      <c r="C28" s="562"/>
      <c r="D28" s="562"/>
      <c r="E28" s="562"/>
      <c r="F28" s="576"/>
      <c r="G28" s="577"/>
      <c r="H28" s="562"/>
      <c r="I28" s="575"/>
      <c r="J28" s="575"/>
      <c r="K28" s="562"/>
      <c r="L28" s="562"/>
      <c r="M28" s="562"/>
      <c r="N28" s="565"/>
      <c r="P28" s="561"/>
      <c r="Q28" s="572"/>
      <c r="R28" s="24"/>
    </row>
    <row r="29" spans="1:18" s="560" customFormat="1" ht="18">
      <c r="A29" s="575"/>
      <c r="B29" s="562" t="s">
        <v>306</v>
      </c>
      <c r="C29" s="562"/>
      <c r="D29" s="562"/>
      <c r="E29" s="562"/>
      <c r="F29" s="578">
        <v>0</v>
      </c>
      <c r="G29" s="579" t="s">
        <v>81</v>
      </c>
      <c r="H29" s="562"/>
      <c r="I29" s="575"/>
      <c r="J29" s="575"/>
      <c r="K29" s="562"/>
      <c r="L29" s="562"/>
      <c r="M29" s="562"/>
      <c r="N29" s="565"/>
      <c r="P29" s="580"/>
      <c r="Q29" s="572"/>
      <c r="R29" s="24"/>
    </row>
    <row r="30" spans="1:18" s="560" customFormat="1" ht="18">
      <c r="A30" s="575"/>
      <c r="B30" s="562"/>
      <c r="C30" s="562"/>
      <c r="D30" s="562"/>
      <c r="E30" s="562"/>
      <c r="F30" s="581">
        <f>F26-F29</f>
        <v>2600</v>
      </c>
      <c r="G30" s="562" t="s">
        <v>81</v>
      </c>
      <c r="H30" s="562"/>
      <c r="I30" s="575"/>
      <c r="J30" s="575"/>
      <c r="K30" s="562"/>
      <c r="L30" s="562"/>
      <c r="M30" s="562"/>
      <c r="N30" s="565"/>
      <c r="P30" s="561"/>
      <c r="Q30" s="572"/>
      <c r="R30" s="24"/>
    </row>
    <row r="31" spans="1:18" s="560" customFormat="1" ht="18">
      <c r="A31" s="575"/>
      <c r="B31" s="562"/>
      <c r="C31" s="562"/>
      <c r="D31" s="562"/>
      <c r="E31" s="562"/>
      <c r="F31" s="581"/>
      <c r="G31" s="562"/>
      <c r="H31" s="562"/>
      <c r="I31" s="562"/>
      <c r="J31" s="562"/>
      <c r="K31" s="562"/>
      <c r="L31" s="562"/>
      <c r="M31" s="562"/>
      <c r="N31" s="565"/>
      <c r="P31" s="561"/>
      <c r="R31" s="24"/>
    </row>
    <row r="32" spans="1:18" s="560" customFormat="1" ht="18">
      <c r="A32" s="575"/>
      <c r="B32" s="562" t="s">
        <v>264</v>
      </c>
      <c r="C32" s="562"/>
      <c r="D32" s="562"/>
      <c r="E32" s="562"/>
      <c r="F32" s="582">
        <v>2000</v>
      </c>
      <c r="G32" s="562" t="s">
        <v>81</v>
      </c>
      <c r="H32" s="562"/>
      <c r="I32" s="562"/>
      <c r="J32" s="562"/>
      <c r="K32" s="562"/>
      <c r="L32" s="562"/>
      <c r="M32" s="562"/>
      <c r="N32" s="565"/>
      <c r="P32" s="561"/>
      <c r="R32" s="24"/>
    </row>
    <row r="33" spans="1:18" s="560" customFormat="1" ht="17.4">
      <c r="A33" s="568"/>
      <c r="B33" s="562" t="s">
        <v>274</v>
      </c>
      <c r="C33" s="562"/>
      <c r="D33" s="562"/>
      <c r="E33" s="562"/>
      <c r="F33" s="583"/>
      <c r="G33" s="568"/>
      <c r="H33" s="568"/>
      <c r="I33" s="568"/>
      <c r="J33" s="568"/>
      <c r="K33" s="562"/>
      <c r="L33" s="562"/>
      <c r="M33" s="562"/>
      <c r="N33" s="584"/>
      <c r="O33" s="584"/>
      <c r="P33" s="584"/>
      <c r="Q33" s="584"/>
      <c r="R33" s="24"/>
    </row>
    <row r="34" spans="1:18" s="560" customFormat="1" ht="17.4">
      <c r="A34" s="568"/>
      <c r="B34" s="562" t="s">
        <v>275</v>
      </c>
      <c r="C34" s="562"/>
      <c r="D34" s="562"/>
      <c r="E34" s="562"/>
      <c r="F34" s="583"/>
      <c r="G34" s="568"/>
      <c r="H34" s="568"/>
      <c r="I34" s="568"/>
      <c r="J34" s="568"/>
      <c r="K34" s="562"/>
      <c r="L34" s="562"/>
      <c r="M34" s="562"/>
      <c r="N34" s="584"/>
      <c r="O34" s="584"/>
      <c r="P34" s="584"/>
      <c r="Q34" s="584"/>
      <c r="R34" s="24"/>
    </row>
    <row r="35" spans="1:18" s="560" customFormat="1" ht="6.9" customHeight="1">
      <c r="A35" s="575"/>
      <c r="B35" s="562"/>
      <c r="C35" s="562"/>
      <c r="D35" s="562"/>
      <c r="E35" s="562"/>
      <c r="F35" s="585"/>
      <c r="G35" s="586"/>
      <c r="H35" s="562"/>
      <c r="I35" s="562"/>
      <c r="J35" s="562"/>
      <c r="K35" s="562"/>
      <c r="L35" s="562"/>
      <c r="M35" s="562"/>
      <c r="N35" s="565"/>
      <c r="P35" s="561"/>
      <c r="R35" s="24"/>
    </row>
    <row r="36" spans="1:18" s="560" customFormat="1" ht="18">
      <c r="A36" s="575"/>
      <c r="B36" s="562"/>
      <c r="C36" s="562"/>
      <c r="D36" s="562"/>
      <c r="E36" s="562"/>
      <c r="F36" s="581"/>
      <c r="G36" s="562"/>
      <c r="H36" s="562"/>
      <c r="I36" s="562"/>
      <c r="J36" s="562"/>
      <c r="K36" s="562"/>
      <c r="L36" s="562"/>
      <c r="M36" s="562"/>
      <c r="N36" s="565"/>
      <c r="P36" s="561"/>
      <c r="R36" s="24"/>
    </row>
    <row r="37" spans="1:18" s="560" customFormat="1" ht="18">
      <c r="A37" s="575" t="s">
        <v>256</v>
      </c>
      <c r="B37" s="562"/>
      <c r="C37" s="562"/>
      <c r="D37" s="562"/>
      <c r="E37" s="562"/>
      <c r="F37" s="581">
        <v>39700</v>
      </c>
      <c r="G37" s="562" t="s">
        <v>81</v>
      </c>
      <c r="H37" s="562"/>
      <c r="I37" s="562"/>
      <c r="J37" s="562"/>
      <c r="K37" s="562"/>
      <c r="L37" s="562"/>
      <c r="M37" s="562"/>
      <c r="N37" s="565"/>
      <c r="P37" s="561"/>
      <c r="R37" s="24"/>
    </row>
    <row r="38" spans="1:18" s="560" customFormat="1" ht="6.9" customHeight="1">
      <c r="A38" s="575"/>
      <c r="B38" s="562"/>
      <c r="C38" s="562"/>
      <c r="D38" s="562"/>
      <c r="E38" s="562"/>
      <c r="F38" s="585"/>
      <c r="G38" s="586"/>
      <c r="H38" s="562"/>
      <c r="I38" s="562"/>
      <c r="J38" s="562"/>
      <c r="K38" s="562"/>
      <c r="L38" s="562"/>
      <c r="M38" s="562"/>
      <c r="N38" s="565"/>
      <c r="P38" s="561"/>
      <c r="R38" s="24"/>
    </row>
    <row r="39" spans="1:18" s="560" customFormat="1" ht="18">
      <c r="A39" s="575"/>
      <c r="B39" s="562"/>
      <c r="C39" s="562"/>
      <c r="D39" s="562"/>
      <c r="E39" s="562"/>
      <c r="F39" s="581"/>
      <c r="G39" s="562"/>
      <c r="H39" s="562"/>
      <c r="I39" s="562"/>
      <c r="J39" s="562"/>
      <c r="K39" s="562"/>
      <c r="L39" s="562"/>
      <c r="M39" s="562"/>
      <c r="N39" s="565"/>
      <c r="P39" s="561"/>
      <c r="R39" s="24"/>
    </row>
    <row r="40" spans="1:18" s="560" customFormat="1" ht="18">
      <c r="A40" s="587" t="s">
        <v>257</v>
      </c>
      <c r="B40" s="588"/>
      <c r="C40" s="588"/>
      <c r="D40" s="588"/>
      <c r="E40" s="588"/>
      <c r="F40" s="589">
        <v>1405</v>
      </c>
      <c r="G40" s="588" t="s">
        <v>81</v>
      </c>
      <c r="H40" s="588"/>
      <c r="I40" s="588"/>
      <c r="J40" s="588"/>
      <c r="K40" s="588"/>
      <c r="L40" s="588"/>
      <c r="M40" s="588"/>
      <c r="N40" s="565"/>
      <c r="P40" s="561"/>
      <c r="R40" s="24"/>
    </row>
    <row r="41" spans="1:18" s="560" customFormat="1" ht="6.9" customHeight="1">
      <c r="A41" s="575"/>
      <c r="B41" s="562"/>
      <c r="C41" s="562"/>
      <c r="D41" s="562"/>
      <c r="E41" s="562"/>
      <c r="F41" s="590"/>
      <c r="G41" s="586"/>
      <c r="H41" s="562"/>
      <c r="I41" s="562"/>
      <c r="J41" s="562"/>
      <c r="K41" s="562"/>
      <c r="L41" s="562"/>
      <c r="M41" s="562"/>
      <c r="N41" s="565"/>
      <c r="P41" s="561"/>
      <c r="R41" s="24"/>
    </row>
    <row r="42" spans="1:18" s="560" customFormat="1" ht="18">
      <c r="A42" s="575"/>
      <c r="B42" s="562"/>
      <c r="C42" s="562"/>
      <c r="D42" s="562"/>
      <c r="E42" s="562"/>
      <c r="F42" s="570"/>
      <c r="G42" s="562"/>
      <c r="H42" s="562"/>
      <c r="I42" s="562"/>
      <c r="J42" s="562"/>
      <c r="K42" s="562"/>
      <c r="L42" s="562"/>
      <c r="M42" s="562"/>
      <c r="N42" s="565"/>
      <c r="P42" s="561"/>
      <c r="R42" s="24"/>
    </row>
    <row r="43" spans="1:18" s="560" customFormat="1" ht="17.4">
      <c r="A43" s="575" t="s">
        <v>279</v>
      </c>
      <c r="B43" s="562"/>
      <c r="C43" s="562"/>
      <c r="D43" s="591">
        <v>1</v>
      </c>
      <c r="E43" s="591"/>
      <c r="F43" s="592">
        <f>F40*1</f>
        <v>1405</v>
      </c>
      <c r="G43" s="562" t="s">
        <v>81</v>
      </c>
      <c r="H43" s="562"/>
      <c r="I43" s="562"/>
      <c r="J43" s="562"/>
      <c r="K43" s="562"/>
      <c r="N43" s="591"/>
      <c r="P43" s="561"/>
      <c r="Q43" s="593"/>
      <c r="R43" s="24"/>
    </row>
    <row r="44" spans="1:18" s="560" customFormat="1" ht="17.85" customHeight="1">
      <c r="A44" s="575" t="s">
        <v>258</v>
      </c>
      <c r="B44" s="562"/>
      <c r="C44" s="562"/>
      <c r="D44" s="591">
        <v>1.19</v>
      </c>
      <c r="E44" s="591"/>
      <c r="F44" s="592">
        <f>INT((F40*D44)/0.05)*0.05</f>
        <v>1671.95</v>
      </c>
      <c r="G44" s="562" t="s">
        <v>81</v>
      </c>
      <c r="H44" s="562"/>
      <c r="I44" s="562"/>
      <c r="J44" s="562"/>
      <c r="K44" s="562"/>
      <c r="N44" s="591"/>
      <c r="P44" s="561"/>
      <c r="Q44" s="593"/>
      <c r="R44" s="24"/>
    </row>
    <row r="45" spans="1:18" s="560" customFormat="1" ht="17.85" customHeight="1">
      <c r="A45" s="575" t="s">
        <v>259</v>
      </c>
      <c r="B45" s="562"/>
      <c r="C45" s="562"/>
      <c r="D45" s="591">
        <v>0.11</v>
      </c>
      <c r="E45" s="591"/>
      <c r="F45" s="592">
        <f>ROUND(F40*D45,2)</f>
        <v>154.55</v>
      </c>
      <c r="G45" s="562" t="s">
        <v>81</v>
      </c>
      <c r="H45" s="562"/>
      <c r="I45" s="562"/>
      <c r="J45" s="562"/>
      <c r="K45" s="562"/>
      <c r="N45" s="591"/>
      <c r="P45" s="561"/>
      <c r="Q45" s="593"/>
      <c r="R45" s="24"/>
    </row>
    <row r="46" spans="1:18" s="560" customFormat="1" ht="17.85" customHeight="1">
      <c r="A46" s="575" t="s">
        <v>260</v>
      </c>
      <c r="B46" s="562"/>
      <c r="C46" s="562"/>
      <c r="D46" s="562"/>
      <c r="E46" s="562"/>
      <c r="F46" s="594">
        <v>24</v>
      </c>
      <c r="G46" s="562" t="s">
        <v>81</v>
      </c>
      <c r="H46" s="562"/>
      <c r="I46" s="562"/>
      <c r="J46" s="562"/>
      <c r="K46" s="562"/>
      <c r="L46" s="562"/>
      <c r="M46" s="562"/>
      <c r="N46" s="565"/>
      <c r="P46" s="561"/>
      <c r="Q46" s="593"/>
      <c r="R46" s="24"/>
    </row>
    <row r="47" spans="1:18" s="560" customFormat="1" ht="6.9" customHeight="1">
      <c r="A47" s="575"/>
      <c r="B47" s="562"/>
      <c r="C47" s="562"/>
      <c r="D47" s="562"/>
      <c r="E47" s="562"/>
      <c r="F47" s="590"/>
      <c r="G47" s="586"/>
      <c r="H47" s="562"/>
      <c r="I47" s="562"/>
      <c r="J47" s="562"/>
      <c r="K47" s="562"/>
      <c r="L47" s="562"/>
      <c r="M47" s="562"/>
      <c r="N47" s="565"/>
      <c r="P47" s="561"/>
      <c r="R47" s="24"/>
    </row>
    <row r="48" spans="1:18" s="560" customFormat="1" ht="18">
      <c r="A48" s="575"/>
      <c r="B48" s="562"/>
      <c r="C48" s="562"/>
      <c r="D48" s="562"/>
      <c r="E48" s="562"/>
      <c r="F48" s="570"/>
      <c r="G48" s="562"/>
      <c r="H48" s="562"/>
      <c r="I48" s="562"/>
      <c r="J48" s="562"/>
      <c r="K48" s="562"/>
      <c r="L48" s="562"/>
      <c r="M48" s="562"/>
      <c r="N48" s="565"/>
      <c r="P48" s="561"/>
      <c r="R48" s="24"/>
    </row>
    <row r="49" spans="1:18" s="560" customFormat="1" ht="17.4">
      <c r="A49" s="595" t="s">
        <v>333</v>
      </c>
      <c r="B49" s="596"/>
      <c r="C49" s="596"/>
      <c r="D49" s="596"/>
      <c r="E49" s="596"/>
      <c r="F49" s="597">
        <f>SUM(F43:F46)</f>
        <v>3255.5</v>
      </c>
      <c r="G49" s="596" t="s">
        <v>81</v>
      </c>
      <c r="H49" s="561"/>
      <c r="I49" s="561"/>
      <c r="J49" s="561"/>
      <c r="K49" s="561"/>
      <c r="L49" s="561"/>
      <c r="M49" s="561"/>
      <c r="N49" s="561"/>
      <c r="O49" s="561"/>
      <c r="P49" s="561"/>
      <c r="R49" s="24"/>
    </row>
    <row r="50" spans="1:18" s="560" customFormat="1" ht="6.9" customHeight="1">
      <c r="A50" s="575"/>
      <c r="B50" s="562"/>
      <c r="C50" s="562"/>
      <c r="D50" s="562"/>
      <c r="E50" s="562"/>
      <c r="F50" s="590"/>
      <c r="G50" s="586"/>
      <c r="H50" s="562"/>
      <c r="I50" s="562"/>
      <c r="J50" s="562"/>
      <c r="K50" s="562"/>
      <c r="L50" s="562"/>
      <c r="M50" s="562"/>
      <c r="N50" s="565"/>
      <c r="P50" s="561"/>
      <c r="R50" s="24"/>
    </row>
    <row r="51" spans="1:18" s="560" customFormat="1" ht="6.9" customHeight="1">
      <c r="A51" s="575"/>
      <c r="B51" s="562"/>
      <c r="C51" s="562"/>
      <c r="D51" s="562"/>
      <c r="E51" s="562"/>
      <c r="F51" s="570"/>
      <c r="G51" s="562"/>
      <c r="H51" s="562"/>
      <c r="I51" s="562"/>
      <c r="J51" s="562"/>
      <c r="K51" s="562"/>
      <c r="L51" s="562"/>
      <c r="M51" s="562"/>
      <c r="N51" s="565"/>
      <c r="P51" s="561"/>
      <c r="R51" s="24"/>
    </row>
    <row r="52" spans="1:18" s="560" customFormat="1" ht="18">
      <c r="A52" s="575"/>
      <c r="B52" s="562"/>
      <c r="C52" s="562"/>
      <c r="D52" s="562"/>
      <c r="E52" s="562"/>
      <c r="F52" s="570"/>
      <c r="G52" s="562"/>
      <c r="H52" s="562"/>
      <c r="I52" s="562"/>
      <c r="J52" s="562"/>
      <c r="K52" s="562"/>
      <c r="L52" s="562"/>
      <c r="M52" s="562"/>
      <c r="N52" s="565"/>
      <c r="P52" s="561"/>
      <c r="R52" s="24"/>
    </row>
    <row r="53" spans="1:18" s="604" customFormat="1" ht="17.4">
      <c r="A53" s="599" t="s">
        <v>263</v>
      </c>
      <c r="B53" s="600"/>
      <c r="C53" s="600"/>
      <c r="D53" s="600"/>
      <c r="E53" s="600"/>
      <c r="F53" s="601"/>
      <c r="G53" s="600"/>
      <c r="H53" s="600"/>
      <c r="I53" s="600"/>
      <c r="J53" s="600"/>
      <c r="K53" s="602"/>
      <c r="L53" s="600"/>
      <c r="M53" s="600"/>
      <c r="N53" s="603"/>
      <c r="P53" s="605"/>
      <c r="R53" s="27"/>
    </row>
    <row r="54" spans="1:16" s="560" customFormat="1" ht="22.5" customHeight="1">
      <c r="A54" s="575" t="s">
        <v>261</v>
      </c>
      <c r="B54" s="562"/>
      <c r="C54" s="562"/>
      <c r="D54" s="562"/>
      <c r="E54" s="562"/>
      <c r="F54" s="570"/>
      <c r="G54" s="562"/>
      <c r="H54" s="562"/>
      <c r="I54" s="575"/>
      <c r="J54" s="562"/>
      <c r="L54" s="562"/>
      <c r="M54" s="562"/>
      <c r="N54" s="565"/>
      <c r="P54" s="561"/>
    </row>
    <row r="55" spans="1:16" s="560" customFormat="1" ht="16.2">
      <c r="A55" s="575" t="s">
        <v>269</v>
      </c>
      <c r="B55" s="562"/>
      <c r="C55" s="562"/>
      <c r="D55" s="562"/>
      <c r="E55" s="562"/>
      <c r="F55" s="570"/>
      <c r="G55" s="562"/>
      <c r="H55" s="562"/>
      <c r="I55" s="575"/>
      <c r="J55" s="562"/>
      <c r="L55" s="562"/>
      <c r="M55" s="562"/>
      <c r="N55" s="565"/>
      <c r="P55" s="561"/>
    </row>
    <row r="56" spans="1:16" s="560" customFormat="1" ht="16.2">
      <c r="A56" s="575" t="s">
        <v>270</v>
      </c>
      <c r="B56" s="562"/>
      <c r="C56" s="562"/>
      <c r="D56" s="562"/>
      <c r="E56" s="562"/>
      <c r="F56" s="570"/>
      <c r="G56" s="562"/>
      <c r="H56" s="562"/>
      <c r="I56" s="575"/>
      <c r="J56" s="562"/>
      <c r="L56" s="562"/>
      <c r="M56" s="562"/>
      <c r="N56" s="565"/>
      <c r="P56" s="561"/>
    </row>
    <row r="57" spans="1:16" s="560" customFormat="1" ht="16.2">
      <c r="A57" s="575"/>
      <c r="B57" s="562"/>
      <c r="C57" s="562"/>
      <c r="D57" s="562"/>
      <c r="E57" s="562"/>
      <c r="F57" s="570"/>
      <c r="G57" s="562"/>
      <c r="H57" s="562"/>
      <c r="I57" s="562"/>
      <c r="J57" s="562"/>
      <c r="L57" s="562"/>
      <c r="M57" s="562"/>
      <c r="N57" s="565"/>
      <c r="P57" s="561"/>
    </row>
    <row r="58" spans="1:16" s="560" customFormat="1" ht="16.2">
      <c r="A58" s="849" t="s">
        <v>356</v>
      </c>
      <c r="B58" s="562"/>
      <c r="C58" s="562"/>
      <c r="D58" s="562"/>
      <c r="E58" s="562"/>
      <c r="F58" s="570"/>
      <c r="G58" s="562"/>
      <c r="H58" s="562"/>
      <c r="I58" s="575"/>
      <c r="J58" s="562"/>
      <c r="L58" s="562"/>
      <c r="M58" s="562"/>
      <c r="N58" s="565"/>
      <c r="P58" s="561"/>
    </row>
    <row r="59" spans="1:16" s="560" customFormat="1" ht="16.2">
      <c r="A59" s="575" t="s">
        <v>262</v>
      </c>
      <c r="B59" s="562"/>
      <c r="C59" s="562"/>
      <c r="D59" s="562"/>
      <c r="E59" s="562"/>
      <c r="F59" s="570"/>
      <c r="G59" s="562"/>
      <c r="H59" s="562"/>
      <c r="I59" s="575"/>
      <c r="J59" s="562"/>
      <c r="L59" s="562"/>
      <c r="M59" s="562"/>
      <c r="N59" s="565"/>
      <c r="P59" s="561"/>
    </row>
    <row r="60" spans="1:16" s="560" customFormat="1" ht="16.2">
      <c r="A60" s="606"/>
      <c r="B60" s="565"/>
      <c r="C60" s="565"/>
      <c r="D60" s="565"/>
      <c r="E60" s="565"/>
      <c r="F60" s="607"/>
      <c r="G60" s="565"/>
      <c r="H60" s="565"/>
      <c r="I60" s="565"/>
      <c r="J60" s="565"/>
      <c r="L60" s="565"/>
      <c r="M60" s="565"/>
      <c r="N60" s="565"/>
      <c r="P60" s="561" t="s">
        <v>250</v>
      </c>
    </row>
    <row r="61" spans="1:16" s="560" customFormat="1" ht="16.2">
      <c r="A61" s="606" t="s">
        <v>271</v>
      </c>
      <c r="B61" s="565"/>
      <c r="C61" s="565"/>
      <c r="D61" s="565"/>
      <c r="E61" s="565"/>
      <c r="F61" s="607"/>
      <c r="G61" s="565"/>
      <c r="H61" s="565"/>
      <c r="I61" s="565"/>
      <c r="J61" s="565"/>
      <c r="L61" s="565"/>
      <c r="M61" s="565"/>
      <c r="N61" s="565"/>
      <c r="P61" s="561"/>
    </row>
    <row r="62" spans="1:16" s="560" customFormat="1" ht="16.2">
      <c r="A62" s="606"/>
      <c r="B62" s="565"/>
      <c r="C62" s="565"/>
      <c r="D62" s="565"/>
      <c r="E62" s="565"/>
      <c r="F62" s="607"/>
      <c r="G62" s="565"/>
      <c r="H62" s="565"/>
      <c r="I62" s="565"/>
      <c r="J62" s="565"/>
      <c r="K62" s="565"/>
      <c r="L62" s="565"/>
      <c r="M62" s="565"/>
      <c r="N62" s="565"/>
      <c r="P62" s="561"/>
    </row>
    <row r="63" spans="1:16" s="560" customFormat="1" ht="16.2">
      <c r="A63" s="606" t="s">
        <v>251</v>
      </c>
      <c r="B63" s="608">
        <v>10830</v>
      </c>
      <c r="C63" s="609" t="s">
        <v>81</v>
      </c>
      <c r="D63" s="565"/>
      <c r="E63" s="607" t="s">
        <v>4</v>
      </c>
      <c r="G63" s="565"/>
      <c r="H63" s="565"/>
      <c r="I63" s="610">
        <v>12445</v>
      </c>
      <c r="J63" s="609" t="s">
        <v>81</v>
      </c>
      <c r="L63" s="565" t="s">
        <v>6</v>
      </c>
      <c r="M63" s="565"/>
      <c r="N63" s="610">
        <v>21410</v>
      </c>
      <c r="O63" s="609" t="s">
        <v>81</v>
      </c>
      <c r="P63" s="561"/>
    </row>
    <row r="64" spans="1:16" s="560" customFormat="1" ht="16.2">
      <c r="A64" s="606" t="s">
        <v>85</v>
      </c>
      <c r="B64" s="608">
        <v>15634</v>
      </c>
      <c r="C64" s="609" t="s">
        <v>81</v>
      </c>
      <c r="D64" s="565"/>
      <c r="E64" s="607" t="s">
        <v>7</v>
      </c>
      <c r="G64" s="565"/>
      <c r="H64" s="565"/>
      <c r="I64" s="610">
        <v>13522.12676056338</v>
      </c>
      <c r="J64" s="609" t="s">
        <v>81</v>
      </c>
      <c r="L64" s="565" t="s">
        <v>8</v>
      </c>
      <c r="M64" s="565"/>
      <c r="N64" s="610">
        <v>16770.323943661973</v>
      </c>
      <c r="O64" s="609" t="s">
        <v>81</v>
      </c>
      <c r="P64" s="561"/>
    </row>
    <row r="65" spans="1:16" s="560" customFormat="1" ht="16.2">
      <c r="A65" s="606" t="s">
        <v>86</v>
      </c>
      <c r="B65" s="608">
        <v>12850</v>
      </c>
      <c r="C65" s="609" t="s">
        <v>81</v>
      </c>
      <c r="D65" s="565"/>
      <c r="E65" s="607" t="s">
        <v>9</v>
      </c>
      <c r="G65" s="565"/>
      <c r="H65" s="565"/>
      <c r="I65" s="610">
        <v>27154.92957746479</v>
      </c>
      <c r="J65" s="609" t="s">
        <v>81</v>
      </c>
      <c r="L65" s="565" t="s">
        <v>10</v>
      </c>
      <c r="M65" s="565"/>
      <c r="N65" s="610">
        <v>17246</v>
      </c>
      <c r="O65" s="609" t="s">
        <v>81</v>
      </c>
      <c r="P65" s="561"/>
    </row>
    <row r="66" spans="1:16" s="560" customFormat="1" ht="16.2">
      <c r="A66" s="606" t="s">
        <v>11</v>
      </c>
      <c r="B66" s="608">
        <v>18817.198300283286</v>
      </c>
      <c r="C66" s="609" t="s">
        <v>81</v>
      </c>
      <c r="D66" s="565"/>
      <c r="E66" s="607" t="s">
        <v>12</v>
      </c>
      <c r="G66" s="565"/>
      <c r="H66" s="565"/>
      <c r="I66" s="610">
        <v>20726.6338028169</v>
      </c>
      <c r="J66" s="609" t="s">
        <v>81</v>
      </c>
      <c r="L66" s="565" t="s">
        <v>13</v>
      </c>
      <c r="M66" s="565"/>
      <c r="N66" s="610">
        <v>27712</v>
      </c>
      <c r="O66" s="609" t="s">
        <v>81</v>
      </c>
      <c r="P66" s="561"/>
    </row>
    <row r="67" spans="1:16" s="560" customFormat="1" ht="16.2">
      <c r="A67" s="606" t="s">
        <v>14</v>
      </c>
      <c r="B67" s="608">
        <v>4650</v>
      </c>
      <c r="C67" s="609" t="s">
        <v>81</v>
      </c>
      <c r="D67" s="565"/>
      <c r="E67" s="607" t="s">
        <v>15</v>
      </c>
      <c r="G67" s="565"/>
      <c r="H67" s="565"/>
      <c r="I67" s="610">
        <v>13405</v>
      </c>
      <c r="J67" s="609" t="s">
        <v>81</v>
      </c>
      <c r="L67" s="565" t="s">
        <v>16</v>
      </c>
      <c r="M67" s="565"/>
      <c r="N67" s="610">
        <v>21600</v>
      </c>
      <c r="O67" s="609" t="s">
        <v>81</v>
      </c>
      <c r="P67" s="561"/>
    </row>
    <row r="68" spans="1:16" s="560" customFormat="1" ht="16.2">
      <c r="A68" s="606" t="s">
        <v>17</v>
      </c>
      <c r="B68" s="608">
        <v>17283</v>
      </c>
      <c r="C68" s="609" t="s">
        <v>81</v>
      </c>
      <c r="D68" s="565"/>
      <c r="E68" s="607" t="s">
        <v>18</v>
      </c>
      <c r="G68" s="565"/>
      <c r="H68" s="565"/>
      <c r="I68" s="610">
        <v>11020</v>
      </c>
      <c r="J68" s="609" t="s">
        <v>81</v>
      </c>
      <c r="L68" s="565" t="s">
        <v>19</v>
      </c>
      <c r="M68" s="565"/>
      <c r="N68" s="610">
        <v>8890</v>
      </c>
      <c r="O68" s="609" t="s">
        <v>81</v>
      </c>
      <c r="P68" s="561"/>
    </row>
    <row r="69" spans="1:16" s="560" customFormat="1" ht="16.2">
      <c r="A69" s="606" t="s">
        <v>20</v>
      </c>
      <c r="B69" s="608">
        <v>13047</v>
      </c>
      <c r="C69" s="609" t="s">
        <v>81</v>
      </c>
      <c r="D69" s="565"/>
      <c r="E69" s="607" t="s">
        <v>21</v>
      </c>
      <c r="G69" s="565"/>
      <c r="H69" s="565"/>
      <c r="I69" s="610">
        <v>4865</v>
      </c>
      <c r="J69" s="609" t="s">
        <v>81</v>
      </c>
      <c r="L69" s="565" t="s">
        <v>92</v>
      </c>
      <c r="M69" s="565"/>
      <c r="N69" s="610">
        <v>25685</v>
      </c>
      <c r="O69" s="609" t="s">
        <v>81</v>
      </c>
      <c r="P69" s="561"/>
    </row>
    <row r="70" spans="1:16" s="560" customFormat="1" ht="16.2">
      <c r="A70" s="606" t="s">
        <v>22</v>
      </c>
      <c r="B70" s="608">
        <v>13635</v>
      </c>
      <c r="C70" s="609" t="s">
        <v>81</v>
      </c>
      <c r="D70" s="565"/>
      <c r="E70" s="607" t="s">
        <v>91</v>
      </c>
      <c r="G70" s="565"/>
      <c r="H70" s="565"/>
      <c r="I70" s="610">
        <v>15309.57218100095</v>
      </c>
      <c r="J70" s="609" t="s">
        <v>81</v>
      </c>
      <c r="L70" s="565" t="s">
        <v>23</v>
      </c>
      <c r="M70" s="565"/>
      <c r="N70" s="610">
        <v>12540</v>
      </c>
      <c r="O70" s="609" t="s">
        <v>81</v>
      </c>
      <c r="P70" s="561"/>
    </row>
    <row r="71" spans="1:16" s="560" customFormat="1" ht="16.2">
      <c r="A71" s="606" t="s">
        <v>24</v>
      </c>
      <c r="B71" s="608">
        <v>12620</v>
      </c>
      <c r="C71" s="609" t="s">
        <v>81</v>
      </c>
      <c r="D71" s="565"/>
      <c r="E71" s="607" t="s">
        <v>25</v>
      </c>
      <c r="G71" s="565"/>
      <c r="H71" s="565"/>
      <c r="I71" s="610">
        <v>19470</v>
      </c>
      <c r="J71" s="609" t="s">
        <v>81</v>
      </c>
      <c r="L71" s="565" t="s">
        <v>93</v>
      </c>
      <c r="M71" s="565"/>
      <c r="N71" s="610">
        <v>24226</v>
      </c>
      <c r="O71" s="609" t="s">
        <v>81</v>
      </c>
      <c r="P71" s="561"/>
    </row>
    <row r="72" spans="1:16" s="612" customFormat="1" ht="16.2">
      <c r="A72" s="611"/>
      <c r="B72" s="559"/>
      <c r="C72" s="559"/>
      <c r="D72" s="559"/>
      <c r="E72" s="559"/>
      <c r="F72" s="559"/>
      <c r="G72" s="559"/>
      <c r="H72" s="559"/>
      <c r="I72" s="611"/>
      <c r="J72" s="611"/>
      <c r="L72" s="565"/>
      <c r="M72" s="559"/>
      <c r="N72" s="559"/>
      <c r="O72" s="560"/>
      <c r="P72" s="561"/>
    </row>
    <row r="73" spans="1:16" s="614" customFormat="1" ht="12.75">
      <c r="A73" s="611"/>
      <c r="B73" s="611"/>
      <c r="C73" s="611"/>
      <c r="D73" s="611"/>
      <c r="E73" s="611"/>
      <c r="F73" s="613"/>
      <c r="G73" s="611"/>
      <c r="H73" s="611"/>
      <c r="I73" s="611"/>
      <c r="J73" s="611"/>
      <c r="K73" s="611"/>
      <c r="L73" s="611"/>
      <c r="M73" s="611"/>
      <c r="N73" s="611"/>
      <c r="O73" s="560"/>
      <c r="P73" s="561"/>
    </row>
    <row r="74" spans="1:16" s="617" customFormat="1" ht="16.2">
      <c r="A74" s="615"/>
      <c r="B74" s="616"/>
      <c r="C74" s="616"/>
      <c r="D74" s="616"/>
      <c r="E74" s="616"/>
      <c r="F74" s="616"/>
      <c r="G74" s="616"/>
      <c r="H74" s="616"/>
      <c r="I74" s="616"/>
      <c r="J74" s="616"/>
      <c r="K74" s="616"/>
      <c r="L74" s="616"/>
      <c r="M74" s="616"/>
      <c r="O74" s="618"/>
      <c r="P74" s="561"/>
    </row>
    <row r="75" spans="1:16" s="614" customFormat="1" ht="12.75">
      <c r="A75" s="572"/>
      <c r="B75" s="572"/>
      <c r="C75" s="572"/>
      <c r="D75" s="572"/>
      <c r="E75" s="572"/>
      <c r="G75" s="572"/>
      <c r="H75" s="572"/>
      <c r="I75" s="572"/>
      <c r="J75" s="572"/>
      <c r="K75" s="572"/>
      <c r="L75" s="572"/>
      <c r="M75" s="572"/>
      <c r="N75" s="572"/>
      <c r="P75" s="619"/>
    </row>
    <row r="76" spans="1:16" s="614" customFormat="1" ht="12.75">
      <c r="A76" s="572"/>
      <c r="B76" s="572"/>
      <c r="C76" s="572"/>
      <c r="D76" s="572"/>
      <c r="E76" s="572"/>
      <c r="G76" s="572"/>
      <c r="H76" s="572"/>
      <c r="I76" s="572"/>
      <c r="J76" s="572"/>
      <c r="K76" s="572"/>
      <c r="L76" s="572"/>
      <c r="M76" s="572"/>
      <c r="N76" s="572"/>
      <c r="O76" s="617"/>
      <c r="P76" s="620"/>
    </row>
    <row r="77" spans="1:16" s="614" customFormat="1" ht="12.75">
      <c r="A77" s="572"/>
      <c r="B77" s="572"/>
      <c r="C77" s="572"/>
      <c r="D77" s="572"/>
      <c r="E77" s="572"/>
      <c r="G77" s="572"/>
      <c r="H77" s="572"/>
      <c r="I77" s="572"/>
      <c r="J77" s="572"/>
      <c r="K77" s="572"/>
      <c r="L77" s="572"/>
      <c r="M77" s="572"/>
      <c r="N77" s="572"/>
      <c r="P77" s="619"/>
    </row>
  </sheetData>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5" r:id="rId1"/>
  <headerFooter alignWithMargins="0">
    <oddHeader>&amp;C&amp;"Helvetica,Fett"&amp;12 2010</oddHeader>
    <oddFooter>&amp;L8&amp;C&amp;"Helvetica,Standard" Eidg. Steuerverwaltung  -  Administration fédérale des contributions  -  Amministrazione federale delle contribuzioni</oddFooter>
  </headerFooter>
</worksheet>
</file>

<file path=xl/worksheets/sheet20.xml><?xml version="1.0" encoding="utf-8"?>
<worksheet xmlns="http://schemas.openxmlformats.org/spreadsheetml/2006/main" xmlns:r="http://schemas.openxmlformats.org/officeDocument/2006/relationships">
  <dimension ref="A1:Q129"/>
  <sheetViews>
    <sheetView zoomScale="75" zoomScaleNormal="75" workbookViewId="0" topLeftCell="A1"/>
  </sheetViews>
  <sheetFormatPr defaultColWidth="10.28125" defaultRowHeight="12.75"/>
  <cols>
    <col min="1" max="1" width="35.00390625" style="89" customWidth="1"/>
    <col min="2" max="2" width="9.7109375" style="89" customWidth="1"/>
    <col min="3" max="3" width="11.28125" style="89" bestFit="1" customWidth="1"/>
    <col min="4" max="4" width="9.7109375" style="89" customWidth="1"/>
    <col min="5" max="6" width="9.8515625" style="89" customWidth="1"/>
    <col min="7" max="7" width="10.00390625" style="89" customWidth="1"/>
    <col min="8" max="8" width="11.7109375" style="89" customWidth="1"/>
    <col min="9" max="9" width="2.7109375" style="89" customWidth="1"/>
    <col min="10" max="10" width="9.57421875" style="89" customWidth="1"/>
    <col min="11" max="11" width="9.7109375" style="89" customWidth="1"/>
    <col min="12" max="12" width="9.57421875" style="89" customWidth="1"/>
    <col min="13" max="13" width="11.8515625" style="89" bestFit="1" customWidth="1"/>
    <col min="14" max="14" width="10.00390625" style="89" customWidth="1"/>
    <col min="15" max="15" width="10.140625" style="89" customWidth="1"/>
    <col min="16" max="16" width="11.421875" style="89" customWidth="1"/>
    <col min="17" max="248" width="12.7109375" style="89" customWidth="1"/>
    <col min="249" max="16384" width="10.28125" style="89" customWidth="1"/>
  </cols>
  <sheetData>
    <row r="1" spans="1:16" ht="18.9" customHeight="1">
      <c r="A1" s="87" t="s">
        <v>109</v>
      </c>
      <c r="B1" s="497"/>
      <c r="C1" s="88"/>
      <c r="D1" s="88"/>
      <c r="E1" s="88"/>
      <c r="F1" s="88"/>
      <c r="G1" s="88"/>
      <c r="H1" s="88"/>
      <c r="I1" s="88"/>
      <c r="J1" s="88"/>
      <c r="K1" s="88"/>
      <c r="L1" s="88"/>
      <c r="M1" s="88"/>
      <c r="N1" s="88"/>
      <c r="O1" s="88"/>
      <c r="P1" s="88"/>
    </row>
    <row r="2" spans="2:16" ht="18.9" customHeight="1">
      <c r="B2" s="88"/>
      <c r="C2" s="88"/>
      <c r="D2" s="88"/>
      <c r="E2" s="88"/>
      <c r="F2" s="88"/>
      <c r="G2" s="88"/>
      <c r="H2" s="88"/>
      <c r="I2" s="88"/>
      <c r="J2" s="88"/>
      <c r="K2" s="88"/>
      <c r="L2" s="88"/>
      <c r="M2" s="88"/>
      <c r="N2" s="88"/>
      <c r="O2" s="88"/>
      <c r="P2" s="88"/>
    </row>
    <row r="3" spans="1:16" ht="18.9" customHeight="1">
      <c r="A3" s="383" t="str">
        <f>'Pages 10-11'!A3</f>
        <v>Cantonal, municipal and church tax burden on gross earned income</v>
      </c>
      <c r="B3" s="88"/>
      <c r="C3" s="88"/>
      <c r="D3" s="88"/>
      <c r="E3" s="88"/>
      <c r="F3" s="88"/>
      <c r="G3" s="88"/>
      <c r="H3" s="88"/>
      <c r="I3" s="88"/>
      <c r="J3" s="88"/>
      <c r="K3" s="88"/>
      <c r="L3" s="88"/>
      <c r="M3" s="88"/>
      <c r="N3" s="88"/>
      <c r="O3" s="88"/>
      <c r="P3" s="88"/>
    </row>
    <row r="4" spans="1:16" ht="18.9" customHeight="1">
      <c r="A4" s="383"/>
      <c r="B4" s="88"/>
      <c r="C4" s="88"/>
      <c r="D4" s="88"/>
      <c r="F4" s="88"/>
      <c r="G4" s="88"/>
      <c r="H4" s="88"/>
      <c r="I4" s="88"/>
      <c r="J4" s="88"/>
      <c r="K4" s="88"/>
      <c r="L4" s="88"/>
      <c r="M4" s="88"/>
      <c r="N4" s="88"/>
      <c r="O4" s="88"/>
      <c r="P4" s="88"/>
    </row>
    <row r="5" spans="1:16" ht="18.9" customHeight="1">
      <c r="A5" s="88"/>
      <c r="B5" s="88"/>
      <c r="C5" s="88"/>
      <c r="D5" s="88"/>
      <c r="E5" s="88"/>
      <c r="F5" s="88"/>
      <c r="G5" s="88"/>
      <c r="H5" s="88"/>
      <c r="I5" s="88"/>
      <c r="J5" s="88"/>
      <c r="K5" s="88"/>
      <c r="L5" s="88"/>
      <c r="M5" s="88"/>
      <c r="N5" s="88"/>
      <c r="O5" s="88"/>
      <c r="P5" s="88"/>
    </row>
    <row r="6" spans="1:16" ht="18.9" customHeight="1" thickBot="1">
      <c r="A6" s="91">
        <v>13</v>
      </c>
      <c r="B6" s="88"/>
      <c r="C6" s="92"/>
      <c r="D6" s="92"/>
      <c r="E6" s="92"/>
      <c r="F6" s="92"/>
      <c r="G6" s="92"/>
      <c r="H6" s="88"/>
      <c r="I6" s="88"/>
      <c r="J6" s="93"/>
      <c r="K6" s="92"/>
      <c r="L6" s="92"/>
      <c r="M6" s="92"/>
      <c r="N6" s="92"/>
      <c r="O6" s="92"/>
      <c r="P6" s="92"/>
    </row>
    <row r="7" spans="1:16" ht="18.9" customHeight="1">
      <c r="A7" s="90" t="str">
        <f>'Page 9'!$A$11</f>
        <v>Cantonal capitals</v>
      </c>
      <c r="B7" s="915"/>
      <c r="C7" s="916"/>
      <c r="D7" s="916"/>
      <c r="E7" s="916"/>
      <c r="F7" s="916"/>
      <c r="G7" s="916"/>
      <c r="H7" s="917"/>
      <c r="I7" s="91"/>
      <c r="J7" s="117"/>
      <c r="K7" s="110"/>
      <c r="L7" s="110"/>
      <c r="M7" s="110"/>
      <c r="N7" s="110"/>
      <c r="O7" s="110"/>
      <c r="P7" s="111"/>
    </row>
    <row r="8" spans="1:16" ht="18.9" customHeight="1">
      <c r="A8" s="94"/>
      <c r="B8" s="918" t="s">
        <v>114</v>
      </c>
      <c r="C8" s="919"/>
      <c r="D8" s="919"/>
      <c r="E8" s="919"/>
      <c r="F8" s="919"/>
      <c r="G8" s="919"/>
      <c r="H8" s="920"/>
      <c r="I8" s="91"/>
      <c r="J8" s="909" t="s">
        <v>115</v>
      </c>
      <c r="K8" s="910"/>
      <c r="L8" s="910"/>
      <c r="M8" s="910"/>
      <c r="N8" s="910"/>
      <c r="O8" s="910"/>
      <c r="P8" s="911"/>
    </row>
    <row r="9" spans="1:16" ht="18.9" customHeight="1">
      <c r="A9" s="90" t="str">
        <f>'Page 9'!$A$13</f>
        <v>Confederation</v>
      </c>
      <c r="B9" s="918" t="s">
        <v>113</v>
      </c>
      <c r="C9" s="919"/>
      <c r="D9" s="919"/>
      <c r="E9" s="919"/>
      <c r="F9" s="919"/>
      <c r="G9" s="919"/>
      <c r="H9" s="920"/>
      <c r="I9" s="96"/>
      <c r="J9" s="912" t="s">
        <v>112</v>
      </c>
      <c r="K9" s="913"/>
      <c r="L9" s="913"/>
      <c r="M9" s="913"/>
      <c r="N9" s="913"/>
      <c r="O9" s="913"/>
      <c r="P9" s="914"/>
    </row>
    <row r="10" spans="1:16" ht="18.9" customHeight="1" thickBot="1">
      <c r="A10" s="94"/>
      <c r="B10" s="112"/>
      <c r="C10" s="113"/>
      <c r="D10" s="113"/>
      <c r="E10" s="113"/>
      <c r="F10" s="113"/>
      <c r="G10" s="113"/>
      <c r="H10" s="116"/>
      <c r="I10" s="95"/>
      <c r="J10" s="118"/>
      <c r="K10" s="114"/>
      <c r="L10" s="114"/>
      <c r="M10" s="114"/>
      <c r="N10" s="114"/>
      <c r="O10" s="114"/>
      <c r="P10" s="115"/>
    </row>
    <row r="11" spans="1:16" ht="18.9" customHeight="1" thickBot="1">
      <c r="A11" s="90"/>
      <c r="B11" s="924" t="str">
        <f>'Pages 10-11'!$B$6:$M$6</f>
        <v xml:space="preserve">Gross earned income in Swiss francs </v>
      </c>
      <c r="C11" s="925"/>
      <c r="D11" s="925"/>
      <c r="E11" s="925"/>
      <c r="F11" s="925"/>
      <c r="G11" s="925"/>
      <c r="H11" s="926"/>
      <c r="I11" s="120"/>
      <c r="J11" s="924" t="str">
        <f>B11</f>
        <v xml:space="preserve">Gross earned income in Swiss francs </v>
      </c>
      <c r="K11" s="925"/>
      <c r="L11" s="925"/>
      <c r="M11" s="925"/>
      <c r="N11" s="925"/>
      <c r="O11" s="925"/>
      <c r="P11" s="926"/>
    </row>
    <row r="12" spans="1:16" ht="18.9" customHeight="1">
      <c r="A12" s="90"/>
      <c r="B12" s="119">
        <v>30000</v>
      </c>
      <c r="C12" s="119">
        <v>40000</v>
      </c>
      <c r="D12" s="119">
        <v>50000</v>
      </c>
      <c r="E12" s="119">
        <v>60000</v>
      </c>
      <c r="F12" s="119">
        <v>80000</v>
      </c>
      <c r="G12" s="119">
        <v>100000</v>
      </c>
      <c r="H12" s="119">
        <v>200000</v>
      </c>
      <c r="I12" s="119"/>
      <c r="J12" s="119">
        <v>30000</v>
      </c>
      <c r="K12" s="119">
        <v>40000</v>
      </c>
      <c r="L12" s="119">
        <v>50000</v>
      </c>
      <c r="M12" s="119">
        <v>60000</v>
      </c>
      <c r="N12" s="119">
        <v>80000</v>
      </c>
      <c r="O12" s="119">
        <v>100000</v>
      </c>
      <c r="P12" s="119">
        <v>200000</v>
      </c>
    </row>
    <row r="13" spans="1:16" ht="18.9" customHeight="1">
      <c r="A13" s="90"/>
      <c r="B13" s="921" t="s">
        <v>110</v>
      </c>
      <c r="C13" s="922"/>
      <c r="D13" s="922"/>
      <c r="E13" s="922"/>
      <c r="F13" s="922"/>
      <c r="G13" s="922"/>
      <c r="H13" s="923"/>
      <c r="I13" s="120"/>
      <c r="J13" s="921" t="str">
        <f>B13</f>
        <v>Income distribution 50 : 50</v>
      </c>
      <c r="K13" s="922"/>
      <c r="L13" s="922"/>
      <c r="M13" s="922"/>
      <c r="N13" s="922"/>
      <c r="O13" s="922"/>
      <c r="P13" s="923"/>
    </row>
    <row r="14" spans="1:17" ht="18.9" customHeight="1">
      <c r="A14" s="24" t="str">
        <f>'Page 9'!$A$16</f>
        <v>Zurich</v>
      </c>
      <c r="B14" s="26">
        <v>25.2462245567958</v>
      </c>
      <c r="C14" s="26">
        <v>51.08506944444446</v>
      </c>
      <c r="D14" s="26">
        <v>66.37282304880672</v>
      </c>
      <c r="E14" s="26">
        <v>68.4975207184715</v>
      </c>
      <c r="F14" s="98">
        <v>78.71751822032282</v>
      </c>
      <c r="G14" s="98">
        <v>85.52917384465582</v>
      </c>
      <c r="H14" s="98">
        <v>93.61870788743559</v>
      </c>
      <c r="I14" s="98"/>
      <c r="J14" s="26">
        <v>39.59835221421215</v>
      </c>
      <c r="K14" s="26">
        <v>62.27513227513229</v>
      </c>
      <c r="L14" s="26">
        <v>77.93486493309771</v>
      </c>
      <c r="M14" s="26">
        <v>82.51461988304094</v>
      </c>
      <c r="N14" s="98">
        <v>96.08971074572638</v>
      </c>
      <c r="O14" s="98">
        <v>105.22807556442942</v>
      </c>
      <c r="P14" s="98">
        <v>105.6531993529906</v>
      </c>
      <c r="Q14" s="99"/>
    </row>
    <row r="15" spans="1:16" ht="18.9" customHeight="1">
      <c r="A15" s="24" t="str">
        <f>'Page 9'!$A$17</f>
        <v>Berne</v>
      </c>
      <c r="B15" s="26">
        <v>84.66645077720207</v>
      </c>
      <c r="C15" s="26">
        <v>90.57297297297296</v>
      </c>
      <c r="D15" s="26">
        <v>80.89628631151226</v>
      </c>
      <c r="E15" s="26">
        <v>79.64575477088333</v>
      </c>
      <c r="F15" s="98">
        <v>79.78704618141624</v>
      </c>
      <c r="G15" s="98">
        <v>83.30891666629103</v>
      </c>
      <c r="H15" s="98">
        <v>90.65376088084129</v>
      </c>
      <c r="I15" s="98"/>
      <c r="J15" s="26">
        <v>70.05627009646302</v>
      </c>
      <c r="K15" s="26">
        <v>82.3245027906611</v>
      </c>
      <c r="L15" s="26">
        <v>84.94707475178468</v>
      </c>
      <c r="M15" s="26">
        <v>94.76532332626313</v>
      </c>
      <c r="N15" s="98">
        <v>93.79815159390425</v>
      </c>
      <c r="O15" s="98">
        <v>90.63468555062968</v>
      </c>
      <c r="P15" s="98">
        <v>98.87024317306471</v>
      </c>
    </row>
    <row r="16" spans="1:16" ht="18.9" customHeight="1">
      <c r="A16" s="24" t="str">
        <f>'Page 9'!$A$18</f>
        <v>Lucerne</v>
      </c>
      <c r="B16" s="26">
        <v>20.04008016032064</v>
      </c>
      <c r="C16" s="26">
        <v>35.88354773188896</v>
      </c>
      <c r="D16" s="26">
        <v>62.915601023017906</v>
      </c>
      <c r="E16" s="26">
        <v>73.20620112498285</v>
      </c>
      <c r="F16" s="98">
        <v>83.35015136226033</v>
      </c>
      <c r="G16" s="98">
        <v>89.36924167257261</v>
      </c>
      <c r="H16" s="98">
        <v>94.70392980850662</v>
      </c>
      <c r="I16" s="98"/>
      <c r="J16" s="26">
        <v>30.012004801920767</v>
      </c>
      <c r="K16" s="26">
        <v>89.89822842065585</v>
      </c>
      <c r="L16" s="26">
        <v>103.07262569832403</v>
      </c>
      <c r="M16" s="26">
        <v>96.66666666666666</v>
      </c>
      <c r="N16" s="98">
        <v>90.84846368715083</v>
      </c>
      <c r="O16" s="98">
        <v>91.28231644260599</v>
      </c>
      <c r="P16" s="98">
        <v>99.33566286363828</v>
      </c>
    </row>
    <row r="17" spans="1:16" ht="18.9" customHeight="1">
      <c r="A17" s="24" t="str">
        <f>'Page 9'!$A$19</f>
        <v>Altdorf</v>
      </c>
      <c r="B17" s="26">
        <v>100</v>
      </c>
      <c r="C17" s="26">
        <v>38.116615239228764</v>
      </c>
      <c r="D17" s="26">
        <v>68.32617539605914</v>
      </c>
      <c r="E17" s="26">
        <v>79.0591831488783</v>
      </c>
      <c r="F17" s="98">
        <v>88.44317982501276</v>
      </c>
      <c r="G17" s="98">
        <v>92.40692099780306</v>
      </c>
      <c r="H17" s="98">
        <v>96.3615018441179</v>
      </c>
      <c r="I17" s="98"/>
      <c r="J17" s="26">
        <v>50</v>
      </c>
      <c r="K17" s="26">
        <v>92.50505575452196</v>
      </c>
      <c r="L17" s="26">
        <v>96.23249020421582</v>
      </c>
      <c r="M17" s="26">
        <v>97.35338650383203</v>
      </c>
      <c r="N17" s="98">
        <v>97.79065103263603</v>
      </c>
      <c r="O17" s="98">
        <v>99.33883068265345</v>
      </c>
      <c r="P17" s="98">
        <v>99.74099439303599</v>
      </c>
    </row>
    <row r="18" spans="1:16" ht="18.9" customHeight="1">
      <c r="A18" s="24" t="str">
        <f>'Page 9'!$A$20</f>
        <v>Schwyz</v>
      </c>
      <c r="B18" s="26">
        <v>74.64497319665195</v>
      </c>
      <c r="C18" s="26">
        <v>82.81063184033846</v>
      </c>
      <c r="D18" s="26">
        <v>79.9888071634154</v>
      </c>
      <c r="E18" s="26">
        <v>81.02357354835098</v>
      </c>
      <c r="F18" s="98">
        <v>82.8692905733722</v>
      </c>
      <c r="G18" s="98">
        <v>83.13615164987903</v>
      </c>
      <c r="H18" s="98">
        <v>92.78059429260796</v>
      </c>
      <c r="I18" s="98"/>
      <c r="J18" s="26">
        <v>79.52905811623246</v>
      </c>
      <c r="K18" s="26">
        <v>87.50242954324588</v>
      </c>
      <c r="L18" s="26">
        <v>91.8226872246696</v>
      </c>
      <c r="M18" s="26">
        <v>93.81483402489627</v>
      </c>
      <c r="N18" s="98">
        <v>92.9805909933486</v>
      </c>
      <c r="O18" s="98">
        <v>93.20042051513104</v>
      </c>
      <c r="P18" s="98">
        <v>99.56875558706572</v>
      </c>
    </row>
    <row r="19" spans="1:16" ht="18.9" customHeight="1">
      <c r="A19" s="24" t="str">
        <f>'Page 9'!$A$21</f>
        <v>Sarnen</v>
      </c>
      <c r="B19" s="26">
        <v>20.005518763796907</v>
      </c>
      <c r="C19" s="26">
        <v>73.21375776091456</v>
      </c>
      <c r="D19" s="26">
        <v>82.35548734899461</v>
      </c>
      <c r="E19" s="26">
        <v>84.84983624834506</v>
      </c>
      <c r="F19" s="98">
        <v>85.38319703617707</v>
      </c>
      <c r="G19" s="98">
        <v>87.60128200511362</v>
      </c>
      <c r="H19" s="98">
        <v>94.75063499397397</v>
      </c>
      <c r="I19" s="98"/>
      <c r="J19" s="26">
        <v>0</v>
      </c>
      <c r="K19" s="26">
        <v>163.9955849889625</v>
      </c>
      <c r="L19" s="26">
        <v>111.59752586114963</v>
      </c>
      <c r="M19" s="26">
        <v>99.11441036660807</v>
      </c>
      <c r="N19" s="98">
        <v>97.87177831268714</v>
      </c>
      <c r="O19" s="98">
        <v>97.99124526680453</v>
      </c>
      <c r="P19" s="98">
        <v>97.80461585824379</v>
      </c>
    </row>
    <row r="20" spans="1:16" ht="18.9" customHeight="1">
      <c r="A20" s="24" t="str">
        <f>'Page 9'!$A$22</f>
        <v>Stans</v>
      </c>
      <c r="B20" s="26">
        <v>73.89741131351869</v>
      </c>
      <c r="C20" s="26">
        <v>87.45283018867924</v>
      </c>
      <c r="D20" s="26">
        <v>91.8206735596624</v>
      </c>
      <c r="E20" s="26">
        <v>95.08120888157895</v>
      </c>
      <c r="F20" s="98">
        <v>97.15102141228347</v>
      </c>
      <c r="G20" s="98">
        <v>97.79559376956692</v>
      </c>
      <c r="H20" s="98">
        <v>97.38233878784949</v>
      </c>
      <c r="I20" s="98"/>
      <c r="J20" s="26">
        <v>80.83377031987415</v>
      </c>
      <c r="K20" s="26">
        <v>104.80497456189937</v>
      </c>
      <c r="L20" s="26">
        <v>106.95770373648605</v>
      </c>
      <c r="M20" s="26">
        <v>100.04506778194404</v>
      </c>
      <c r="N20" s="98">
        <v>101.972390505512</v>
      </c>
      <c r="O20" s="98">
        <v>102.16189243135351</v>
      </c>
      <c r="P20" s="98">
        <v>101.13872229714866</v>
      </c>
    </row>
    <row r="21" spans="1:16" ht="18.9" customHeight="1">
      <c r="A21" s="24" t="str">
        <f>'Page 9'!$A$23</f>
        <v>Glarus</v>
      </c>
      <c r="B21" s="26">
        <v>36.04651162790699</v>
      </c>
      <c r="C21" s="26">
        <v>66.43598615916954</v>
      </c>
      <c r="D21" s="26">
        <v>74.92747617074181</v>
      </c>
      <c r="E21" s="26">
        <v>80.30160226201696</v>
      </c>
      <c r="F21" s="98">
        <v>86.14072494669509</v>
      </c>
      <c r="G21" s="98">
        <v>89.63414634146342</v>
      </c>
      <c r="H21" s="98">
        <v>91.86192873741287</v>
      </c>
      <c r="I21" s="98"/>
      <c r="J21" s="26">
        <v>119.23076923076925</v>
      </c>
      <c r="K21" s="26">
        <v>105.26315789473684</v>
      </c>
      <c r="L21" s="26">
        <v>111.46732429099877</v>
      </c>
      <c r="M21" s="26">
        <v>97.85604900459418</v>
      </c>
      <c r="N21" s="98">
        <v>100.4520795660036</v>
      </c>
      <c r="O21" s="98">
        <v>101.30168453292497</v>
      </c>
      <c r="P21" s="98">
        <v>99.4496855345912</v>
      </c>
    </row>
    <row r="22" spans="1:16" ht="18.9" customHeight="1">
      <c r="A22" s="24" t="str">
        <f>'Page 9'!$A$24</f>
        <v>Zug</v>
      </c>
      <c r="B22" s="26">
        <v>0</v>
      </c>
      <c r="C22" s="26">
        <v>38.542875564152155</v>
      </c>
      <c r="D22" s="26">
        <v>62.11597662876171</v>
      </c>
      <c r="E22" s="26">
        <v>73.99943459472557</v>
      </c>
      <c r="F22" s="98">
        <v>83.5756995933987</v>
      </c>
      <c r="G22" s="98">
        <v>87.2948145173435</v>
      </c>
      <c r="H22" s="98">
        <v>90.98446436885699</v>
      </c>
      <c r="I22" s="98"/>
      <c r="J22" s="26">
        <v>0</v>
      </c>
      <c r="K22" s="26">
        <v>50.747028862478786</v>
      </c>
      <c r="L22" s="26">
        <v>71.13973233558784</v>
      </c>
      <c r="M22" s="26">
        <v>80.760754583921</v>
      </c>
      <c r="N22" s="98">
        <v>84.29343368553096</v>
      </c>
      <c r="O22" s="98">
        <v>84.10988940121884</v>
      </c>
      <c r="P22" s="98">
        <v>93.5700542088755</v>
      </c>
    </row>
    <row r="23" spans="1:16" ht="18.9" customHeight="1">
      <c r="A23" s="24" t="str">
        <f>'Page 9'!$A$25</f>
        <v>Fribourg</v>
      </c>
      <c r="B23" s="26">
        <v>79.30901370391817</v>
      </c>
      <c r="C23" s="26">
        <v>77.48509115692623</v>
      </c>
      <c r="D23" s="26">
        <v>83.35529375290653</v>
      </c>
      <c r="E23" s="26">
        <v>88.86857203429133</v>
      </c>
      <c r="F23" s="98">
        <v>93.07612735144248</v>
      </c>
      <c r="G23" s="98">
        <v>96.24691888353635</v>
      </c>
      <c r="H23" s="98">
        <v>98.20949701065977</v>
      </c>
      <c r="I23" s="98"/>
      <c r="J23" s="26">
        <v>94.15673693858844</v>
      </c>
      <c r="K23" s="26">
        <v>95.09828523630281</v>
      </c>
      <c r="L23" s="26">
        <v>81.59092633335862</v>
      </c>
      <c r="M23" s="26">
        <v>81.72291945899842</v>
      </c>
      <c r="N23" s="98">
        <v>91.61110775914081</v>
      </c>
      <c r="O23" s="98">
        <v>97.88784405101214</v>
      </c>
      <c r="P23" s="98">
        <v>99.68208791536482</v>
      </c>
    </row>
    <row r="24" spans="1:16" ht="18.9" customHeight="1">
      <c r="A24" s="24" t="str">
        <f>'Page 9'!$A$26</f>
        <v>Solothurn</v>
      </c>
      <c r="B24" s="26">
        <v>52.32419547079858</v>
      </c>
      <c r="C24" s="26">
        <v>77.63106796116504</v>
      </c>
      <c r="D24" s="26">
        <v>87.22845409296049</v>
      </c>
      <c r="E24" s="26">
        <v>89.52479579005208</v>
      </c>
      <c r="F24" s="98">
        <v>92.11251121104756</v>
      </c>
      <c r="G24" s="98">
        <v>95.41888303586008</v>
      </c>
      <c r="H24" s="98">
        <v>97.8843052372464</v>
      </c>
      <c r="I24" s="98"/>
      <c r="J24" s="26">
        <v>90.80671110089635</v>
      </c>
      <c r="K24" s="26">
        <v>97.99019607843137</v>
      </c>
      <c r="L24" s="26">
        <v>98.11955208775423</v>
      </c>
      <c r="M24" s="26">
        <v>92.40837696335076</v>
      </c>
      <c r="N24" s="98">
        <v>94.29027217085557</v>
      </c>
      <c r="O24" s="98">
        <v>98.03468003955362</v>
      </c>
      <c r="P24" s="98">
        <v>100.67597693945828</v>
      </c>
    </row>
    <row r="25" spans="1:16" ht="18.9" customHeight="1">
      <c r="A25" s="24" t="str">
        <f>'Page 9'!$A$27</f>
        <v>Basel</v>
      </c>
      <c r="B25" s="26">
        <v>0</v>
      </c>
      <c r="C25" s="26">
        <v>0</v>
      </c>
      <c r="D25" s="26">
        <v>0</v>
      </c>
      <c r="E25" s="26">
        <v>51.016872403677674</v>
      </c>
      <c r="F25" s="98">
        <v>82.14772613119412</v>
      </c>
      <c r="G25" s="98">
        <v>89.06267858869869</v>
      </c>
      <c r="H25" s="98">
        <v>95.98168946548606</v>
      </c>
      <c r="I25" s="98"/>
      <c r="J25" s="26">
        <v>0</v>
      </c>
      <c r="K25" s="26">
        <v>0</v>
      </c>
      <c r="L25" s="26">
        <v>0</v>
      </c>
      <c r="M25" s="26">
        <v>100.14298964291237</v>
      </c>
      <c r="N25" s="98">
        <v>100.03320285195024</v>
      </c>
      <c r="O25" s="98">
        <v>100.24641266699653</v>
      </c>
      <c r="P25" s="98">
        <v>100.07732390954655</v>
      </c>
    </row>
    <row r="26" spans="1:16" ht="18.9" customHeight="1">
      <c r="A26" s="24" t="str">
        <f>'Page 9'!$A$28</f>
        <v>Liestal</v>
      </c>
      <c r="B26" s="26">
        <v>95.07707608155145</v>
      </c>
      <c r="C26" s="26">
        <v>96.4864545131906</v>
      </c>
      <c r="D26" s="26">
        <v>86.82823164003432</v>
      </c>
      <c r="E26" s="26">
        <v>91.28446168113986</v>
      </c>
      <c r="F26" s="98">
        <v>94.82721614080273</v>
      </c>
      <c r="G26" s="98">
        <v>96.3500667939985</v>
      </c>
      <c r="H26" s="98">
        <v>98.32270305818385</v>
      </c>
      <c r="I26" s="98"/>
      <c r="J26" s="26">
        <v>0</v>
      </c>
      <c r="K26" s="26">
        <v>0</v>
      </c>
      <c r="L26" s="26">
        <v>91.02047810813127</v>
      </c>
      <c r="M26" s="26">
        <v>94.12135437040901</v>
      </c>
      <c r="N26" s="98">
        <v>96.53619608588257</v>
      </c>
      <c r="O26" s="98">
        <v>97.56182086482139</v>
      </c>
      <c r="P26" s="98">
        <v>99.1387652409522</v>
      </c>
    </row>
    <row r="27" spans="1:16" ht="18.9" customHeight="1">
      <c r="A27" s="24" t="str">
        <f>'Page 9'!$A$29</f>
        <v>Schaffhausen</v>
      </c>
      <c r="B27" s="26">
        <v>134.99075405794125</v>
      </c>
      <c r="C27" s="26">
        <v>76.23392508843267</v>
      </c>
      <c r="D27" s="26">
        <v>85.87185972652759</v>
      </c>
      <c r="E27" s="26">
        <v>85.40769831080232</v>
      </c>
      <c r="F27" s="98">
        <v>87.12935690636807</v>
      </c>
      <c r="G27" s="98">
        <v>91.88428923599389</v>
      </c>
      <c r="H27" s="98">
        <v>97.803223693997</v>
      </c>
      <c r="I27" s="98"/>
      <c r="J27" s="26">
        <v>179.85217629345743</v>
      </c>
      <c r="K27" s="26">
        <v>101.81914517838219</v>
      </c>
      <c r="L27" s="26">
        <v>101.46510269201384</v>
      </c>
      <c r="M27" s="26">
        <v>98.80161919739066</v>
      </c>
      <c r="N27" s="98">
        <v>101.87229751670625</v>
      </c>
      <c r="O27" s="98">
        <v>101.0609333513343</v>
      </c>
      <c r="P27" s="98">
        <v>101.51579149126479</v>
      </c>
    </row>
    <row r="28" spans="1:16" ht="18.9" customHeight="1">
      <c r="A28" s="24" t="str">
        <f>'Page 9'!$A$30</f>
        <v>Herisau</v>
      </c>
      <c r="B28" s="26">
        <v>35.330545279073505</v>
      </c>
      <c r="C28" s="26">
        <v>64.16353655013002</v>
      </c>
      <c r="D28" s="26">
        <v>76.9424154917615</v>
      </c>
      <c r="E28" s="26">
        <v>84.69225498687835</v>
      </c>
      <c r="F28" s="98">
        <v>83.74549984050067</v>
      </c>
      <c r="G28" s="98">
        <v>85.8508604206501</v>
      </c>
      <c r="H28" s="98">
        <v>94.17248401246924</v>
      </c>
      <c r="I28" s="98"/>
      <c r="J28" s="26">
        <v>53.520955165692</v>
      </c>
      <c r="K28" s="26">
        <v>81.7094708955773</v>
      </c>
      <c r="L28" s="26">
        <v>88.37554142115738</v>
      </c>
      <c r="M28" s="26">
        <v>86.3385961675321</v>
      </c>
      <c r="N28" s="98">
        <v>89.5120961194999</v>
      </c>
      <c r="O28" s="98">
        <v>94.74151812982397</v>
      </c>
      <c r="P28" s="98">
        <v>102.63997993364424</v>
      </c>
    </row>
    <row r="29" spans="1:16" ht="18.9" customHeight="1">
      <c r="A29" s="24" t="str">
        <f>'Page 9'!$A$31</f>
        <v>Appenzell</v>
      </c>
      <c r="B29" s="26">
        <v>86.8109403637389</v>
      </c>
      <c r="C29" s="26">
        <v>90.13503909026295</v>
      </c>
      <c r="D29" s="26">
        <v>93.01269029989298</v>
      </c>
      <c r="E29" s="26">
        <v>94.16523235800345</v>
      </c>
      <c r="F29" s="98">
        <v>95.9504997620181</v>
      </c>
      <c r="G29" s="98">
        <v>96.06094291505916</v>
      </c>
      <c r="H29" s="98">
        <v>95.42951874481237</v>
      </c>
      <c r="I29" s="98"/>
      <c r="J29" s="26">
        <v>95.4355238685679</v>
      </c>
      <c r="K29" s="26">
        <v>97.13541666666666</v>
      </c>
      <c r="L29" s="26">
        <v>97.27704678362572</v>
      </c>
      <c r="M29" s="26">
        <v>93.62321095208463</v>
      </c>
      <c r="N29" s="98">
        <v>94.4207134292566</v>
      </c>
      <c r="O29" s="98">
        <v>94.97782432729481</v>
      </c>
      <c r="P29" s="98">
        <v>99.67751584378681</v>
      </c>
    </row>
    <row r="30" spans="1:16" ht="18.9" customHeight="1">
      <c r="A30" s="24" t="str">
        <f>'Page 9'!$A$32</f>
        <v>St. Gall</v>
      </c>
      <c r="B30" s="26">
        <v>0</v>
      </c>
      <c r="C30" s="26">
        <v>67.63339920948617</v>
      </c>
      <c r="D30" s="26">
        <v>94.87870619946091</v>
      </c>
      <c r="E30" s="26">
        <v>86.13636363636363</v>
      </c>
      <c r="F30" s="98">
        <v>92.48567446182437</v>
      </c>
      <c r="G30" s="98">
        <v>93.914710110206</v>
      </c>
      <c r="H30" s="98">
        <v>97.39777243665269</v>
      </c>
      <c r="I30" s="98"/>
      <c r="J30" s="26">
        <v>0</v>
      </c>
      <c r="K30" s="26">
        <v>94.27685950413222</v>
      </c>
      <c r="L30" s="26">
        <v>98.32402234636871</v>
      </c>
      <c r="M30" s="26">
        <v>93.12039312039312</v>
      </c>
      <c r="N30" s="98">
        <v>98.52829566078204</v>
      </c>
      <c r="O30" s="98">
        <v>99.1011235955056</v>
      </c>
      <c r="P30" s="98">
        <v>99.67477348286573</v>
      </c>
    </row>
    <row r="31" spans="1:16" ht="18.9" customHeight="1">
      <c r="A31" s="24" t="str">
        <f>'Page 9'!$A$33</f>
        <v>Chur</v>
      </c>
      <c r="B31" s="26">
        <v>0</v>
      </c>
      <c r="C31" s="26">
        <v>52.97297297297297</v>
      </c>
      <c r="D31" s="26">
        <v>78.29959514170041</v>
      </c>
      <c r="E31" s="26">
        <v>82.8266228430567</v>
      </c>
      <c r="F31" s="98">
        <v>88.00563493660697</v>
      </c>
      <c r="G31" s="98">
        <v>90.81094652272157</v>
      </c>
      <c r="H31" s="98">
        <v>96.62022506315549</v>
      </c>
      <c r="I31" s="98"/>
      <c r="J31" s="26">
        <v>0</v>
      </c>
      <c r="K31" s="26">
        <v>222.72727272727272</v>
      </c>
      <c r="L31" s="26">
        <v>119.08866995073893</v>
      </c>
      <c r="M31" s="26">
        <v>102.1276595744681</v>
      </c>
      <c r="N31" s="98">
        <v>97.13460684140381</v>
      </c>
      <c r="O31" s="98">
        <v>98.50217864923748</v>
      </c>
      <c r="P31" s="98">
        <v>100.29002781088597</v>
      </c>
    </row>
    <row r="32" spans="1:16" ht="18.9" customHeight="1">
      <c r="A32" s="24" t="str">
        <f>'Page 9'!$A$34</f>
        <v>Aarau</v>
      </c>
      <c r="B32" s="26">
        <v>20.487264673311188</v>
      </c>
      <c r="C32" s="26">
        <v>79.20720720720722</v>
      </c>
      <c r="D32" s="26">
        <v>86.3659838182131</v>
      </c>
      <c r="E32" s="26">
        <v>88.56490044608856</v>
      </c>
      <c r="F32" s="98">
        <v>93.01581060967732</v>
      </c>
      <c r="G32" s="98">
        <v>95.94594594594595</v>
      </c>
      <c r="H32" s="98">
        <v>98.03376793957275</v>
      </c>
      <c r="I32" s="98"/>
      <c r="J32" s="26">
        <v>0</v>
      </c>
      <c r="K32" s="26">
        <v>0</v>
      </c>
      <c r="L32" s="26">
        <v>349.37325905292477</v>
      </c>
      <c r="M32" s="26">
        <v>132.5301204819277</v>
      </c>
      <c r="N32" s="98">
        <v>104.57817630714827</v>
      </c>
      <c r="O32" s="98">
        <v>98.90048660896697</v>
      </c>
      <c r="P32" s="98">
        <v>99.58358005798348</v>
      </c>
    </row>
    <row r="33" spans="1:16" ht="18.9" customHeight="1">
      <c r="A33" s="24" t="str">
        <f>'Page 9'!$A$35</f>
        <v>Frauenfeld</v>
      </c>
      <c r="B33" s="26">
        <v>0</v>
      </c>
      <c r="C33" s="26">
        <v>68.08693165570487</v>
      </c>
      <c r="D33" s="26">
        <v>81.55733649945583</v>
      </c>
      <c r="E33" s="26">
        <v>88.46153846153845</v>
      </c>
      <c r="F33" s="98">
        <v>94.5162003271007</v>
      </c>
      <c r="G33" s="98">
        <v>97.15682692140383</v>
      </c>
      <c r="H33" s="98">
        <v>98.53995360564019</v>
      </c>
      <c r="I33" s="98"/>
      <c r="J33" s="26">
        <v>0</v>
      </c>
      <c r="K33" s="26">
        <v>99.98600223964164</v>
      </c>
      <c r="L33" s="26">
        <v>91.94987729605118</v>
      </c>
      <c r="M33" s="26">
        <v>92.74461627402805</v>
      </c>
      <c r="N33" s="98">
        <v>95.2292728114868</v>
      </c>
      <c r="O33" s="98">
        <v>95.54476905351295</v>
      </c>
      <c r="P33" s="98">
        <v>100.06041285396618</v>
      </c>
    </row>
    <row r="34" spans="1:16" ht="18.9" customHeight="1">
      <c r="A34" s="24" t="str">
        <f>'Page 9'!$A$36</f>
        <v>Bellinzona</v>
      </c>
      <c r="B34" s="26">
        <v>12.418503570319777</v>
      </c>
      <c r="C34" s="26">
        <v>14.16740609287193</v>
      </c>
      <c r="D34" s="26">
        <v>51.88255486980974</v>
      </c>
      <c r="E34" s="26">
        <v>54.21031847429673</v>
      </c>
      <c r="F34" s="98">
        <v>63.89826138618301</v>
      </c>
      <c r="G34" s="98">
        <v>74.2483684786299</v>
      </c>
      <c r="H34" s="98">
        <v>90.86485767536142</v>
      </c>
      <c r="I34" s="98"/>
      <c r="J34" s="26">
        <v>100</v>
      </c>
      <c r="K34" s="26">
        <v>20.898778359511343</v>
      </c>
      <c r="L34" s="26">
        <v>50.79007579007579</v>
      </c>
      <c r="M34" s="26">
        <v>54.25947454080446</v>
      </c>
      <c r="N34" s="98">
        <v>72.00075786282683</v>
      </c>
      <c r="O34" s="98">
        <v>84.38009088570692</v>
      </c>
      <c r="P34" s="98">
        <v>102.70023405834333</v>
      </c>
    </row>
    <row r="35" spans="1:16" ht="18.9" customHeight="1">
      <c r="A35" s="24" t="str">
        <f>'Page 9'!$A$37</f>
        <v>Lausanne</v>
      </c>
      <c r="B35" s="26">
        <v>0</v>
      </c>
      <c r="C35" s="26">
        <v>0</v>
      </c>
      <c r="D35" s="26">
        <v>56.89103034932574</v>
      </c>
      <c r="E35" s="26">
        <v>75.03746066630038</v>
      </c>
      <c r="F35" s="98">
        <v>91.52645312218824</v>
      </c>
      <c r="G35" s="98">
        <v>94.84229980300168</v>
      </c>
      <c r="H35" s="98">
        <v>97.05366845705231</v>
      </c>
      <c r="I35" s="98"/>
      <c r="J35" s="26">
        <v>0</v>
      </c>
      <c r="K35" s="26">
        <v>0</v>
      </c>
      <c r="L35" s="26">
        <v>0</v>
      </c>
      <c r="M35" s="26">
        <v>1072.323340471092</v>
      </c>
      <c r="N35" s="98">
        <v>201.45063867709675</v>
      </c>
      <c r="O35" s="98">
        <v>123.33326290658242</v>
      </c>
      <c r="P35" s="98">
        <v>101.83279311431325</v>
      </c>
    </row>
    <row r="36" spans="1:16" ht="18.9" customHeight="1">
      <c r="A36" s="24" t="str">
        <f>'Page 9'!$A$38</f>
        <v>Sion</v>
      </c>
      <c r="B36" s="26">
        <v>7.569011576135353</v>
      </c>
      <c r="C36" s="26">
        <v>32.63355368947651</v>
      </c>
      <c r="D36" s="26">
        <v>59.5003543586109</v>
      </c>
      <c r="E36" s="26">
        <v>72.61921627518205</v>
      </c>
      <c r="F36" s="98">
        <v>80.97494752973313</v>
      </c>
      <c r="G36" s="98">
        <v>86.02753464624362</v>
      </c>
      <c r="H36" s="98">
        <v>93.12455893597756</v>
      </c>
      <c r="I36" s="98"/>
      <c r="J36" s="26">
        <v>49.99999999999999</v>
      </c>
      <c r="K36" s="26">
        <v>805.8088235294118</v>
      </c>
      <c r="L36" s="26">
        <v>120.33108786011182</v>
      </c>
      <c r="M36" s="26">
        <v>95.8936655816216</v>
      </c>
      <c r="N36" s="98">
        <v>88.15715503327712</v>
      </c>
      <c r="O36" s="98">
        <v>89.74971761488615</v>
      </c>
      <c r="P36" s="98">
        <v>100.76073515290881</v>
      </c>
    </row>
    <row r="37" spans="1:16" ht="18.9" customHeight="1">
      <c r="A37" s="24" t="str">
        <f>'Page 9'!$A$39</f>
        <v>Neuchâtel</v>
      </c>
      <c r="B37" s="26">
        <v>74.72145467510474</v>
      </c>
      <c r="C37" s="26">
        <v>71.67175149077798</v>
      </c>
      <c r="D37" s="26">
        <v>77.98624140087556</v>
      </c>
      <c r="E37" s="26">
        <v>83.02026431718062</v>
      </c>
      <c r="F37" s="98">
        <v>89.57337740552956</v>
      </c>
      <c r="G37" s="98">
        <v>94.96059417582664</v>
      </c>
      <c r="H37" s="98">
        <v>97.62057572997495</v>
      </c>
      <c r="I37" s="98"/>
      <c r="J37" s="26">
        <v>111.3812712585034</v>
      </c>
      <c r="K37" s="26">
        <v>105.14831542968751</v>
      </c>
      <c r="L37" s="26">
        <v>109.62923889902676</v>
      </c>
      <c r="M37" s="26">
        <v>90.92839056324112</v>
      </c>
      <c r="N37" s="98">
        <v>106.65076417349727</v>
      </c>
      <c r="O37" s="98">
        <v>106.88014299882063</v>
      </c>
      <c r="P37" s="98">
        <v>102.5457909173901</v>
      </c>
    </row>
    <row r="38" spans="1:16" ht="18.9" customHeight="1">
      <c r="A38" s="24" t="str">
        <f>'Page 9'!$A$40</f>
        <v>Geneva</v>
      </c>
      <c r="B38" s="26">
        <v>100</v>
      </c>
      <c r="C38" s="26">
        <v>100</v>
      </c>
      <c r="D38" s="26">
        <v>100</v>
      </c>
      <c r="E38" s="26">
        <v>92.69127099315781</v>
      </c>
      <c r="F38" s="98">
        <v>95.0673655503709</v>
      </c>
      <c r="G38" s="98">
        <v>95.48479273495909</v>
      </c>
      <c r="H38" s="98">
        <v>97.65626774018794</v>
      </c>
      <c r="I38" s="98"/>
      <c r="J38" s="26">
        <v>50</v>
      </c>
      <c r="K38" s="26">
        <v>50</v>
      </c>
      <c r="L38" s="26">
        <v>50</v>
      </c>
      <c r="M38" s="26">
        <v>86.62920259664763</v>
      </c>
      <c r="N38" s="98">
        <v>94.63053819141783</v>
      </c>
      <c r="O38" s="98">
        <v>93.6830314280228</v>
      </c>
      <c r="P38" s="98">
        <v>98.57528774210449</v>
      </c>
    </row>
    <row r="39" spans="1:16" ht="18.9" customHeight="1">
      <c r="A39" s="24" t="str">
        <f>'Page 9'!$A$41</f>
        <v>Delémont</v>
      </c>
      <c r="B39" s="26">
        <v>33.32650133224021</v>
      </c>
      <c r="C39" s="26">
        <v>50.150358547305096</v>
      </c>
      <c r="D39" s="26">
        <v>63.86326832359361</v>
      </c>
      <c r="E39" s="26">
        <v>76.75313940190009</v>
      </c>
      <c r="F39" s="98">
        <v>84.57774915898874</v>
      </c>
      <c r="G39" s="98">
        <v>89.40779853777417</v>
      </c>
      <c r="H39" s="98">
        <v>95.44445930068815</v>
      </c>
      <c r="I39" s="98"/>
      <c r="J39" s="26">
        <v>24.854784469581165</v>
      </c>
      <c r="K39" s="26">
        <v>66.27267169349906</v>
      </c>
      <c r="L39" s="26">
        <v>87.0322394933794</v>
      </c>
      <c r="M39" s="26">
        <v>93.25967915027105</v>
      </c>
      <c r="N39" s="98">
        <v>101.41725237772229</v>
      </c>
      <c r="O39" s="98">
        <v>101.897011443173</v>
      </c>
      <c r="P39" s="98">
        <v>99.56509352492367</v>
      </c>
    </row>
    <row r="40" spans="1:16" ht="18.9" customHeight="1">
      <c r="A40" s="24"/>
      <c r="B40" s="26"/>
      <c r="C40" s="26"/>
      <c r="D40" s="26"/>
      <c r="E40" s="26"/>
      <c r="F40" s="98"/>
      <c r="G40" s="98"/>
      <c r="H40" s="98"/>
      <c r="I40" s="98"/>
      <c r="J40" s="26"/>
      <c r="K40" s="26"/>
      <c r="L40" s="26"/>
      <c r="M40" s="26"/>
      <c r="N40" s="98"/>
      <c r="O40" s="98"/>
      <c r="P40" s="98"/>
    </row>
    <row r="41" spans="2:16" ht="18.9" customHeight="1">
      <c r="B41" s="101"/>
      <c r="C41" s="101"/>
      <c r="D41" s="101"/>
      <c r="E41" s="101"/>
      <c r="F41" s="102"/>
      <c r="G41" s="102"/>
      <c r="H41" s="102"/>
      <c r="I41" s="102"/>
      <c r="J41" s="101"/>
      <c r="K41" s="101"/>
      <c r="L41" s="101"/>
      <c r="M41" s="101"/>
      <c r="N41" s="102"/>
      <c r="O41" s="102"/>
      <c r="P41" s="102"/>
    </row>
    <row r="42" spans="1:16" ht="18.9" customHeight="1">
      <c r="A42" s="100"/>
      <c r="B42" s="101"/>
      <c r="C42" s="101"/>
      <c r="D42" s="101"/>
      <c r="E42" s="101"/>
      <c r="F42" s="102"/>
      <c r="G42" s="102"/>
      <c r="H42" s="102"/>
      <c r="I42" s="102"/>
      <c r="J42" s="26"/>
      <c r="K42" s="26"/>
      <c r="L42" s="26"/>
      <c r="M42" s="26"/>
      <c r="N42" s="98"/>
      <c r="O42" s="98"/>
      <c r="P42" s="98"/>
    </row>
    <row r="43" spans="1:16" ht="18.9" customHeight="1">
      <c r="A43" s="24" t="str">
        <f>'Page 9'!$A$43</f>
        <v>Direct federal tax</v>
      </c>
      <c r="B43" s="26">
        <v>0</v>
      </c>
      <c r="C43" s="26">
        <v>0</v>
      </c>
      <c r="D43" s="26">
        <v>0</v>
      </c>
      <c r="E43" s="26">
        <v>14.836795252225519</v>
      </c>
      <c r="F43" s="98">
        <v>37.86235456517452</v>
      </c>
      <c r="G43" s="98">
        <v>54.1802895843064</v>
      </c>
      <c r="H43" s="98">
        <v>76.35682498777098</v>
      </c>
      <c r="I43" s="98"/>
      <c r="J43" s="26">
        <v>0</v>
      </c>
      <c r="K43" s="26">
        <v>0</v>
      </c>
      <c r="L43" s="26">
        <v>0</v>
      </c>
      <c r="M43" s="26">
        <v>19.319938176197837</v>
      </c>
      <c r="N43" s="98">
        <v>71.9640179910045</v>
      </c>
      <c r="O43" s="98">
        <v>137.5059269796112</v>
      </c>
      <c r="P43" s="98">
        <v>174.11175798465638</v>
      </c>
    </row>
    <row r="44" spans="1:16" ht="18.9" customHeight="1">
      <c r="A44" s="104"/>
      <c r="B44" s="102"/>
      <c r="C44" s="102"/>
      <c r="D44" s="102"/>
      <c r="E44" s="102"/>
      <c r="F44" s="102"/>
      <c r="G44" s="102"/>
      <c r="H44" s="102"/>
      <c r="I44" s="102"/>
      <c r="J44" s="102"/>
      <c r="K44" s="102"/>
      <c r="L44" s="102"/>
      <c r="M44" s="102"/>
      <c r="N44" s="102"/>
      <c r="O44" s="102"/>
      <c r="P44" s="102"/>
    </row>
    <row r="45" spans="1:16" ht="18.9" customHeight="1">
      <c r="A45" s="90"/>
      <c r="B45" s="921" t="s">
        <v>111</v>
      </c>
      <c r="C45" s="922"/>
      <c r="D45" s="922"/>
      <c r="E45" s="922"/>
      <c r="F45" s="922"/>
      <c r="G45" s="922"/>
      <c r="H45" s="923"/>
      <c r="I45" s="120"/>
      <c r="J45" s="921" t="str">
        <f>B45</f>
        <v>Income distribution 70 : 30</v>
      </c>
      <c r="K45" s="922"/>
      <c r="L45" s="922"/>
      <c r="M45" s="922"/>
      <c r="N45" s="922"/>
      <c r="O45" s="922"/>
      <c r="P45" s="923"/>
    </row>
    <row r="46" spans="1:16" ht="18.9" customHeight="1">
      <c r="A46" s="24" t="str">
        <f>'Page 9'!$A$16</f>
        <v>Zurich</v>
      </c>
      <c r="B46" s="26">
        <v>25.2462245567958</v>
      </c>
      <c r="C46" s="26">
        <v>51.08506944444446</v>
      </c>
      <c r="D46" s="26">
        <v>66.37282304880672</v>
      </c>
      <c r="E46" s="26">
        <v>68.4975207184715</v>
      </c>
      <c r="F46" s="98">
        <v>78.71751822032282</v>
      </c>
      <c r="G46" s="98">
        <v>85.52917384465582</v>
      </c>
      <c r="H46" s="98">
        <v>93.37008611681618</v>
      </c>
      <c r="I46" s="98"/>
      <c r="J46" s="26">
        <v>27.533118510562126</v>
      </c>
      <c r="K46" s="26">
        <v>53.4319956419103</v>
      </c>
      <c r="L46" s="26">
        <v>67.28788621873467</v>
      </c>
      <c r="M46" s="26">
        <v>74.04880608764103</v>
      </c>
      <c r="N46" s="98">
        <v>87.00208759462707</v>
      </c>
      <c r="O46" s="98">
        <v>94.39140318247573</v>
      </c>
      <c r="P46" s="98">
        <v>101.11688728370063</v>
      </c>
    </row>
    <row r="47" spans="1:16" ht="18.9" customHeight="1">
      <c r="A47" s="24" t="str">
        <f>'Page 9'!$A$17</f>
        <v>Berne</v>
      </c>
      <c r="B47" s="26">
        <v>84.66645077720207</v>
      </c>
      <c r="C47" s="26">
        <v>90.57297297297296</v>
      </c>
      <c r="D47" s="26">
        <v>80.89628631151226</v>
      </c>
      <c r="E47" s="26">
        <v>80.44452062621413</v>
      </c>
      <c r="F47" s="98">
        <v>86.44577722257468</v>
      </c>
      <c r="G47" s="98">
        <v>86.83303056666202</v>
      </c>
      <c r="H47" s="98">
        <v>90.73730370878133</v>
      </c>
      <c r="I47" s="98"/>
      <c r="J47" s="26">
        <v>35.49657185527119</v>
      </c>
      <c r="K47" s="26">
        <v>66.26486965325235</v>
      </c>
      <c r="L47" s="26">
        <v>76.5873236050232</v>
      </c>
      <c r="M47" s="26">
        <v>87.19622463893774</v>
      </c>
      <c r="N47" s="98">
        <v>90.23218028276705</v>
      </c>
      <c r="O47" s="98">
        <v>89.97799980381991</v>
      </c>
      <c r="P47" s="98">
        <v>94.8665034953848</v>
      </c>
    </row>
    <row r="48" spans="1:16" ht="18.9" customHeight="1">
      <c r="A48" s="24" t="str">
        <f>'Page 9'!$A$18</f>
        <v>Lucerne</v>
      </c>
      <c r="B48" s="26">
        <v>20.04008016032064</v>
      </c>
      <c r="C48" s="26">
        <v>35.88354773188896</v>
      </c>
      <c r="D48" s="26">
        <v>62.915601023017906</v>
      </c>
      <c r="E48" s="26">
        <v>73.20620112498285</v>
      </c>
      <c r="F48" s="98">
        <v>83.35015136226033</v>
      </c>
      <c r="G48" s="98">
        <v>89.36924167257261</v>
      </c>
      <c r="H48" s="98">
        <v>94.45949579966847</v>
      </c>
      <c r="I48" s="98"/>
      <c r="J48" s="26">
        <v>12.632642748863063</v>
      </c>
      <c r="K48" s="26">
        <v>41.039318592446016</v>
      </c>
      <c r="L48" s="26">
        <v>70.053790173123</v>
      </c>
      <c r="M48" s="26">
        <v>80.14900264359528</v>
      </c>
      <c r="N48" s="98">
        <v>88.23290040354028</v>
      </c>
      <c r="O48" s="98">
        <v>91.06258596973865</v>
      </c>
      <c r="P48" s="98">
        <v>98.50222771914626</v>
      </c>
    </row>
    <row r="49" spans="1:16" ht="18.9" customHeight="1">
      <c r="A49" s="24" t="str">
        <f>'Page 9'!$A$19</f>
        <v>Altdorf</v>
      </c>
      <c r="B49" s="26">
        <v>100</v>
      </c>
      <c r="C49" s="26">
        <v>76.64777933555803</v>
      </c>
      <c r="D49" s="26">
        <v>88.48224559856693</v>
      </c>
      <c r="E49" s="26">
        <v>86.6740256401953</v>
      </c>
      <c r="F49" s="98">
        <v>88.44317982501276</v>
      </c>
      <c r="G49" s="98">
        <v>92.40692099780306</v>
      </c>
      <c r="H49" s="98">
        <v>96.15554911831322</v>
      </c>
      <c r="I49" s="98"/>
      <c r="J49" s="26">
        <v>19.96087668170386</v>
      </c>
      <c r="K49" s="26">
        <v>68.88972104952657</v>
      </c>
      <c r="L49" s="26">
        <v>97.68264882622124</v>
      </c>
      <c r="M49" s="26">
        <v>104.28560339356083</v>
      </c>
      <c r="N49" s="98">
        <v>100.88455823070136</v>
      </c>
      <c r="O49" s="98">
        <v>99.33883068265345</v>
      </c>
      <c r="P49" s="98">
        <v>99.5278187027801</v>
      </c>
    </row>
    <row r="50" spans="1:16" ht="18.9" customHeight="1">
      <c r="A50" s="24" t="str">
        <f>'Page 9'!$A$20</f>
        <v>Schwyz</v>
      </c>
      <c r="B50" s="26">
        <v>74.64497319665195</v>
      </c>
      <c r="C50" s="26">
        <v>82.81063184033846</v>
      </c>
      <c r="D50" s="26">
        <v>79.9888071634154</v>
      </c>
      <c r="E50" s="26">
        <v>82.78365716632139</v>
      </c>
      <c r="F50" s="98">
        <v>83.61880466472303</v>
      </c>
      <c r="G50" s="98">
        <v>86.1236006798791</v>
      </c>
      <c r="H50" s="98">
        <v>92.78059429260796</v>
      </c>
      <c r="I50" s="98"/>
      <c r="J50" s="26">
        <v>63.74588386474983</v>
      </c>
      <c r="K50" s="26">
        <v>78.59293850652467</v>
      </c>
      <c r="L50" s="26">
        <v>85.54206566347469</v>
      </c>
      <c r="M50" s="26">
        <v>92.89364554098773</v>
      </c>
      <c r="N50" s="98">
        <v>86.13095759456449</v>
      </c>
      <c r="O50" s="98">
        <v>87.88223131669557</v>
      </c>
      <c r="P50" s="98">
        <v>97.75208132211995</v>
      </c>
    </row>
    <row r="51" spans="1:16" ht="18.9" customHeight="1">
      <c r="A51" s="24" t="str">
        <f>'Page 9'!$A$21</f>
        <v>Sarnen</v>
      </c>
      <c r="B51" s="26">
        <v>20.005518763796907</v>
      </c>
      <c r="C51" s="26">
        <v>73.21375776091456</v>
      </c>
      <c r="D51" s="26">
        <v>82.35548734899461</v>
      </c>
      <c r="E51" s="26">
        <v>84.84983624834506</v>
      </c>
      <c r="F51" s="98">
        <v>87.2381472692196</v>
      </c>
      <c r="G51" s="98">
        <v>90.21150683616023</v>
      </c>
      <c r="H51" s="98">
        <v>94.81712906940075</v>
      </c>
      <c r="I51" s="98"/>
      <c r="J51" s="26">
        <v>22.863450015767892</v>
      </c>
      <c r="K51" s="26">
        <v>85.4169860493638</v>
      </c>
      <c r="L51" s="26">
        <v>101.99069223459468</v>
      </c>
      <c r="M51" s="26">
        <v>106.66806825747221</v>
      </c>
      <c r="N51" s="98">
        <v>95.43001213932207</v>
      </c>
      <c r="O51" s="98">
        <v>96.00595306531766</v>
      </c>
      <c r="P51" s="98">
        <v>98.0082882700763</v>
      </c>
    </row>
    <row r="52" spans="1:16" ht="18.9" customHeight="1">
      <c r="A52" s="24" t="str">
        <f>'Page 9'!$A$22</f>
        <v>Stans</v>
      </c>
      <c r="B52" s="26">
        <v>73.89741131351869</v>
      </c>
      <c r="C52" s="26">
        <v>87.45283018867924</v>
      </c>
      <c r="D52" s="26">
        <v>91.8206735596624</v>
      </c>
      <c r="E52" s="26">
        <v>95.08120888157895</v>
      </c>
      <c r="F52" s="98">
        <v>97.15102141228347</v>
      </c>
      <c r="G52" s="98">
        <v>97.79559376956692</v>
      </c>
      <c r="H52" s="98">
        <v>97.46085250702825</v>
      </c>
      <c r="I52" s="98"/>
      <c r="J52" s="26">
        <v>31.93164163645779</v>
      </c>
      <c r="K52" s="26">
        <v>61.903171953255445</v>
      </c>
      <c r="L52" s="26">
        <v>82.55660745656843</v>
      </c>
      <c r="M52" s="26">
        <v>93.30363147276397</v>
      </c>
      <c r="N52" s="98">
        <v>98.90285604199782</v>
      </c>
      <c r="O52" s="98">
        <v>97.59337275667039</v>
      </c>
      <c r="P52" s="98">
        <v>100.32494311717862</v>
      </c>
    </row>
    <row r="53" spans="1:16" ht="18.9" customHeight="1">
      <c r="A53" s="24" t="str">
        <f>'Page 9'!$A$23</f>
        <v>Glarus</v>
      </c>
      <c r="B53" s="26">
        <v>36.04651162790699</v>
      </c>
      <c r="C53" s="26">
        <v>66.43598615916954</v>
      </c>
      <c r="D53" s="26">
        <v>74.92747617074181</v>
      </c>
      <c r="E53" s="26">
        <v>80.30160226201696</v>
      </c>
      <c r="F53" s="98">
        <v>86.3927117658461</v>
      </c>
      <c r="G53" s="98">
        <v>91.21951219512195</v>
      </c>
      <c r="H53" s="98">
        <v>94.26800929512007</v>
      </c>
      <c r="I53" s="98"/>
      <c r="J53" s="26">
        <v>46.96969696969698</v>
      </c>
      <c r="K53" s="26">
        <v>86.64259927797833</v>
      </c>
      <c r="L53" s="26">
        <v>97.72972972972973</v>
      </c>
      <c r="M53" s="26">
        <v>94.91273672484218</v>
      </c>
      <c r="N53" s="98">
        <v>95.39811643835617</v>
      </c>
      <c r="O53" s="98">
        <v>96.71024278120959</v>
      </c>
      <c r="P53" s="98">
        <v>100.98537496110362</v>
      </c>
    </row>
    <row r="54" spans="1:16" ht="18.9" customHeight="1">
      <c r="A54" s="24" t="str">
        <f>'Page 9'!$A$24</f>
        <v>Zug</v>
      </c>
      <c r="B54" s="26">
        <v>0</v>
      </c>
      <c r="C54" s="26">
        <v>38.542875564152155</v>
      </c>
      <c r="D54" s="26">
        <v>62.11597662876171</v>
      </c>
      <c r="E54" s="26">
        <v>73.99943459472557</v>
      </c>
      <c r="F54" s="98">
        <v>83.5756995933987</v>
      </c>
      <c r="G54" s="98">
        <v>87.2948145173435</v>
      </c>
      <c r="H54" s="98">
        <v>90.54876616248126</v>
      </c>
      <c r="I54" s="98"/>
      <c r="J54" s="26">
        <v>0</v>
      </c>
      <c r="K54" s="26">
        <v>31.311544102241776</v>
      </c>
      <c r="L54" s="26">
        <v>60.31600780868715</v>
      </c>
      <c r="M54" s="26">
        <v>75.32889327413255</v>
      </c>
      <c r="N54" s="98">
        <v>78.3053961993546</v>
      </c>
      <c r="O54" s="98">
        <v>75.61198312970127</v>
      </c>
      <c r="P54" s="98">
        <v>74.75859977288277</v>
      </c>
    </row>
    <row r="55" spans="1:16" ht="18.9" customHeight="1">
      <c r="A55" s="24" t="str">
        <f>'Page 9'!$A$25</f>
        <v>Fribourg</v>
      </c>
      <c r="B55" s="26">
        <v>79.30901370391817</v>
      </c>
      <c r="C55" s="26">
        <v>77.48509115692623</v>
      </c>
      <c r="D55" s="26">
        <v>83.35529375290653</v>
      </c>
      <c r="E55" s="26">
        <v>88.86857203429133</v>
      </c>
      <c r="F55" s="98">
        <v>93.07612735144248</v>
      </c>
      <c r="G55" s="98">
        <v>96.24691888353635</v>
      </c>
      <c r="H55" s="98">
        <v>97.95667211271191</v>
      </c>
      <c r="I55" s="98"/>
      <c r="J55" s="26">
        <v>56.93501454898158</v>
      </c>
      <c r="K55" s="26">
        <v>64.71793704104287</v>
      </c>
      <c r="L55" s="26">
        <v>75.30503282275711</v>
      </c>
      <c r="M55" s="26">
        <v>82.2833727963097</v>
      </c>
      <c r="N55" s="98">
        <v>85.88873333050499</v>
      </c>
      <c r="O55" s="98">
        <v>87.63474155231582</v>
      </c>
      <c r="P55" s="98">
        <v>97.30046092064157</v>
      </c>
    </row>
    <row r="56" spans="1:16" ht="18.9" customHeight="1">
      <c r="A56" s="24" t="str">
        <f>'Page 9'!$A$26</f>
        <v>Solothurn</v>
      </c>
      <c r="B56" s="26">
        <v>52.32419547079858</v>
      </c>
      <c r="C56" s="26">
        <v>77.63106796116504</v>
      </c>
      <c r="D56" s="26">
        <v>87.22845409296049</v>
      </c>
      <c r="E56" s="26">
        <v>89.52479579005208</v>
      </c>
      <c r="F56" s="98">
        <v>92.11251121104756</v>
      </c>
      <c r="G56" s="98">
        <v>95.41888303586008</v>
      </c>
      <c r="H56" s="98">
        <v>97.63890404646706</v>
      </c>
      <c r="I56" s="98"/>
      <c r="J56" s="26">
        <v>39.360430364614466</v>
      </c>
      <c r="K56" s="26">
        <v>78.43829703747302</v>
      </c>
      <c r="L56" s="26">
        <v>91.8804072024701</v>
      </c>
      <c r="M56" s="26">
        <v>90.1823446132229</v>
      </c>
      <c r="N56" s="98">
        <v>88.18754262886095</v>
      </c>
      <c r="O56" s="98">
        <v>93.04301557308709</v>
      </c>
      <c r="P56" s="98">
        <v>98.13169252143818</v>
      </c>
    </row>
    <row r="57" spans="1:16" ht="18.9" customHeight="1">
      <c r="A57" s="24" t="str">
        <f>'Page 9'!$A$27</f>
        <v>Basel</v>
      </c>
      <c r="B57" s="26">
        <v>0</v>
      </c>
      <c r="C57" s="26">
        <v>0</v>
      </c>
      <c r="D57" s="26">
        <v>0</v>
      </c>
      <c r="E57" s="26">
        <v>51.016872403677674</v>
      </c>
      <c r="F57" s="98">
        <v>82.14772613119412</v>
      </c>
      <c r="G57" s="98">
        <v>89.06267858869869</v>
      </c>
      <c r="H57" s="98">
        <v>95.98734821883292</v>
      </c>
      <c r="I57" s="98"/>
      <c r="J57" s="26">
        <v>0</v>
      </c>
      <c r="K57" s="26">
        <v>0</v>
      </c>
      <c r="L57" s="26">
        <v>0</v>
      </c>
      <c r="M57" s="26">
        <v>39.42879749243012</v>
      </c>
      <c r="N57" s="98">
        <v>89.49742419149318</v>
      </c>
      <c r="O57" s="98">
        <v>100.01826610255677</v>
      </c>
      <c r="P57" s="98">
        <v>100.00574050140952</v>
      </c>
    </row>
    <row r="58" spans="1:16" ht="18.9" customHeight="1">
      <c r="A58" s="24" t="str">
        <f>'Page 9'!$A$28</f>
        <v>Liestal</v>
      </c>
      <c r="B58" s="26">
        <v>95.07707608155145</v>
      </c>
      <c r="C58" s="26">
        <v>96.4864545131906</v>
      </c>
      <c r="D58" s="26">
        <v>86.82823164003432</v>
      </c>
      <c r="E58" s="26">
        <v>91.28446168113986</v>
      </c>
      <c r="F58" s="98">
        <v>94.82721614080273</v>
      </c>
      <c r="G58" s="98">
        <v>96.3500667939985</v>
      </c>
      <c r="H58" s="98">
        <v>98.39570425703974</v>
      </c>
      <c r="I58" s="98"/>
      <c r="J58" s="26">
        <v>121.26849894291752</v>
      </c>
      <c r="K58" s="26">
        <v>44.92921280229163</v>
      </c>
      <c r="L58" s="26">
        <v>57.750958166843354</v>
      </c>
      <c r="M58" s="26">
        <v>72.81271015467384</v>
      </c>
      <c r="N58" s="98">
        <v>82.17142025375824</v>
      </c>
      <c r="O58" s="98">
        <v>88.49757640902914</v>
      </c>
      <c r="P58" s="98">
        <v>96.03976056437521</v>
      </c>
    </row>
    <row r="59" spans="1:16" ht="18.9" customHeight="1">
      <c r="A59" s="24" t="str">
        <f>'Page 9'!$A$29</f>
        <v>Schaffhausen</v>
      </c>
      <c r="B59" s="26">
        <v>62.821039654818165</v>
      </c>
      <c r="C59" s="26">
        <v>76.23392508843267</v>
      </c>
      <c r="D59" s="26">
        <v>85.87185972652759</v>
      </c>
      <c r="E59" s="26">
        <v>85.40769831080232</v>
      </c>
      <c r="F59" s="98">
        <v>87.12935690636807</v>
      </c>
      <c r="G59" s="98">
        <v>91.88428923599389</v>
      </c>
      <c r="H59" s="98">
        <v>97.58009222767275</v>
      </c>
      <c r="I59" s="98"/>
      <c r="J59" s="26">
        <v>42.73832820799552</v>
      </c>
      <c r="K59" s="26">
        <v>75.7232456572423</v>
      </c>
      <c r="L59" s="26">
        <v>90.24843603221872</v>
      </c>
      <c r="M59" s="26">
        <v>93.92198660096342</v>
      </c>
      <c r="N59" s="98">
        <v>92.39956905572046</v>
      </c>
      <c r="O59" s="98">
        <v>92.66820723378792</v>
      </c>
      <c r="P59" s="98">
        <v>99.33423726217475</v>
      </c>
    </row>
    <row r="60" spans="1:16" ht="18.9" customHeight="1">
      <c r="A60" s="24" t="str">
        <f>'Page 9'!$A$30</f>
        <v>Herisau</v>
      </c>
      <c r="B60" s="26">
        <v>37.52613800868586</v>
      </c>
      <c r="C60" s="26">
        <v>68.64490031782722</v>
      </c>
      <c r="D60" s="26">
        <v>79.39527773059281</v>
      </c>
      <c r="E60" s="26">
        <v>86.55902162812045</v>
      </c>
      <c r="F60" s="98">
        <v>87.80893500022785</v>
      </c>
      <c r="G60" s="98">
        <v>89.67495219885276</v>
      </c>
      <c r="H60" s="98">
        <v>94.17248401246924</v>
      </c>
      <c r="I60" s="98"/>
      <c r="J60" s="26">
        <v>29.0698398853654</v>
      </c>
      <c r="K60" s="26">
        <v>70.40659080132765</v>
      </c>
      <c r="L60" s="26">
        <v>87.11048158640226</v>
      </c>
      <c r="M60" s="26">
        <v>87.12443559615359</v>
      </c>
      <c r="N60" s="98">
        <v>87.2852052064144</v>
      </c>
      <c r="O60" s="98">
        <v>91.90340396346966</v>
      </c>
      <c r="P60" s="98">
        <v>100.71431767838367</v>
      </c>
    </row>
    <row r="61" spans="1:16" ht="18.9" customHeight="1">
      <c r="A61" s="24" t="str">
        <f>'Page 9'!$A$31</f>
        <v>Appenzell</v>
      </c>
      <c r="B61" s="26">
        <v>86.8109403637389</v>
      </c>
      <c r="C61" s="26">
        <v>90.13503909026295</v>
      </c>
      <c r="D61" s="26">
        <v>93.01269029989298</v>
      </c>
      <c r="E61" s="26">
        <v>94.16523235800345</v>
      </c>
      <c r="F61" s="98">
        <v>95.9504997620181</v>
      </c>
      <c r="G61" s="98">
        <v>96.06094291505916</v>
      </c>
      <c r="H61" s="98">
        <v>96.52465339379879</v>
      </c>
      <c r="I61" s="98"/>
      <c r="J61" s="26">
        <v>75.4595588235294</v>
      </c>
      <c r="K61" s="26">
        <v>80.06313131313131</v>
      </c>
      <c r="L61" s="26">
        <v>87.11234759839618</v>
      </c>
      <c r="M61" s="26">
        <v>88.3442697552884</v>
      </c>
      <c r="N61" s="98">
        <v>89.2671478545809</v>
      </c>
      <c r="O61" s="98">
        <v>90.74265101023515</v>
      </c>
      <c r="P61" s="98">
        <v>97.9128086419753</v>
      </c>
    </row>
    <row r="62" spans="1:16" ht="18.9" customHeight="1">
      <c r="A62" s="24" t="str">
        <f>'Page 9'!$A$32</f>
        <v>St. Gall</v>
      </c>
      <c r="B62" s="26">
        <v>0</v>
      </c>
      <c r="C62" s="26">
        <v>73.91304347826087</v>
      </c>
      <c r="D62" s="26">
        <v>80.32345013477088</v>
      </c>
      <c r="E62" s="26">
        <v>86.875</v>
      </c>
      <c r="F62" s="98">
        <v>92.48567446182437</v>
      </c>
      <c r="G62" s="98">
        <v>93.914710110206</v>
      </c>
      <c r="H62" s="98">
        <v>97.39777243665269</v>
      </c>
      <c r="I62" s="98"/>
      <c r="J62" s="26">
        <v>0</v>
      </c>
      <c r="K62" s="26">
        <v>54.83870967741935</v>
      </c>
      <c r="L62" s="26">
        <v>71.63461538461539</v>
      </c>
      <c r="M62" s="26">
        <v>86.33540372670807</v>
      </c>
      <c r="N62" s="98">
        <v>86.10482301203949</v>
      </c>
      <c r="O62" s="98">
        <v>92.85143483316503</v>
      </c>
      <c r="P62" s="98">
        <v>98.2380669439493</v>
      </c>
    </row>
    <row r="63" spans="1:16" ht="18.9" customHeight="1">
      <c r="A63" s="24" t="str">
        <f>'Page 9'!$A$33</f>
        <v>Chur</v>
      </c>
      <c r="B63" s="26">
        <v>0</v>
      </c>
      <c r="C63" s="26">
        <v>48.108108108108105</v>
      </c>
      <c r="D63" s="26">
        <v>78.29959514170041</v>
      </c>
      <c r="E63" s="26">
        <v>86.81183237469186</v>
      </c>
      <c r="F63" s="98">
        <v>91.1450996176293</v>
      </c>
      <c r="G63" s="98">
        <v>91.76500125533518</v>
      </c>
      <c r="H63" s="98">
        <v>96.62022506315549</v>
      </c>
      <c r="I63" s="98"/>
      <c r="J63" s="26">
        <v>0</v>
      </c>
      <c r="K63" s="26">
        <v>12.108843537414966</v>
      </c>
      <c r="L63" s="26">
        <v>59.325153374233125</v>
      </c>
      <c r="M63" s="26">
        <v>83.58386075949366</v>
      </c>
      <c r="N63" s="98">
        <v>90.4895104895105</v>
      </c>
      <c r="O63" s="98">
        <v>89.46273405947865</v>
      </c>
      <c r="P63" s="98">
        <v>98.56696602889495</v>
      </c>
    </row>
    <row r="64" spans="1:16" ht="18.9" customHeight="1">
      <c r="A64" s="24" t="str">
        <f>'Page 9'!$A$34</f>
        <v>Aarau</v>
      </c>
      <c r="B64" s="26">
        <v>20.487264673311188</v>
      </c>
      <c r="C64" s="26">
        <v>79.20720720720722</v>
      </c>
      <c r="D64" s="26">
        <v>86.3659838182131</v>
      </c>
      <c r="E64" s="26">
        <v>88.56490044608856</v>
      </c>
      <c r="F64" s="98">
        <v>93.01581060967732</v>
      </c>
      <c r="G64" s="98">
        <v>95.94594594594595</v>
      </c>
      <c r="H64" s="98">
        <v>97.78810722011617</v>
      </c>
      <c r="I64" s="98"/>
      <c r="J64" s="26">
        <v>0</v>
      </c>
      <c r="K64" s="26">
        <v>88.13151563753009</v>
      </c>
      <c r="L64" s="26">
        <v>96.16637914510254</v>
      </c>
      <c r="M64" s="26">
        <v>92.51576973347728</v>
      </c>
      <c r="N64" s="98">
        <v>95.14079719650329</v>
      </c>
      <c r="O64" s="98">
        <v>94.88934031861436</v>
      </c>
      <c r="P64" s="98">
        <v>97.77774413495145</v>
      </c>
    </row>
    <row r="65" spans="1:16" ht="18.9" customHeight="1">
      <c r="A65" s="24" t="str">
        <f>'Page 9'!$A$35</f>
        <v>Frauenfeld</v>
      </c>
      <c r="B65" s="26">
        <v>0</v>
      </c>
      <c r="C65" s="26">
        <v>68.08693165570487</v>
      </c>
      <c r="D65" s="26">
        <v>81.55733649945583</v>
      </c>
      <c r="E65" s="26">
        <v>88.46153846153845</v>
      </c>
      <c r="F65" s="98">
        <v>94.5162003271007</v>
      </c>
      <c r="G65" s="98">
        <v>97.15682692140383</v>
      </c>
      <c r="H65" s="98">
        <v>98.31825290546134</v>
      </c>
      <c r="I65" s="98"/>
      <c r="J65" s="26">
        <v>0</v>
      </c>
      <c r="K65" s="26">
        <v>32.99154773451573</v>
      </c>
      <c r="L65" s="26">
        <v>58.775015448970855</v>
      </c>
      <c r="M65" s="26">
        <v>83.03168518608375</v>
      </c>
      <c r="N65" s="98">
        <v>90.20663353555126</v>
      </c>
      <c r="O65" s="98">
        <v>91.97281077905464</v>
      </c>
      <c r="P65" s="98">
        <v>97.61134241978804</v>
      </c>
    </row>
    <row r="66" spans="1:16" ht="18.9" customHeight="1">
      <c r="A66" s="24" t="str">
        <f>'Page 9'!$A$36</f>
        <v>Bellinzona</v>
      </c>
      <c r="B66" s="26">
        <v>12.418503570319777</v>
      </c>
      <c r="C66" s="26">
        <v>14.16740609287193</v>
      </c>
      <c r="D66" s="26">
        <v>51.88255486980974</v>
      </c>
      <c r="E66" s="26">
        <v>54.21031847429673</v>
      </c>
      <c r="F66" s="98">
        <v>63.89826138618301</v>
      </c>
      <c r="G66" s="98">
        <v>74.2483684786299</v>
      </c>
      <c r="H66" s="98">
        <v>90.86485767536142</v>
      </c>
      <c r="I66" s="98"/>
      <c r="J66" s="26">
        <v>10.269576379974326</v>
      </c>
      <c r="K66" s="26">
        <v>12.237494251698944</v>
      </c>
      <c r="L66" s="26">
        <v>49.553540286013245</v>
      </c>
      <c r="M66" s="26">
        <v>48.791553418356685</v>
      </c>
      <c r="N66" s="98">
        <v>55.11689969252191</v>
      </c>
      <c r="O66" s="98">
        <v>71.88641344046749</v>
      </c>
      <c r="P66" s="98">
        <v>99.42980314851833</v>
      </c>
    </row>
    <row r="67" spans="1:16" ht="18.9" customHeight="1">
      <c r="A67" s="24" t="str">
        <f>'Page 9'!$A$37</f>
        <v>Lausanne</v>
      </c>
      <c r="B67" s="26">
        <v>0</v>
      </c>
      <c r="C67" s="26">
        <v>0</v>
      </c>
      <c r="D67" s="26">
        <v>56.89103034932574</v>
      </c>
      <c r="E67" s="26">
        <v>75.03746066630038</v>
      </c>
      <c r="F67" s="98">
        <v>91.52645312218824</v>
      </c>
      <c r="G67" s="98">
        <v>94.84229980300168</v>
      </c>
      <c r="H67" s="98">
        <v>96.83037818118031</v>
      </c>
      <c r="I67" s="98"/>
      <c r="J67" s="26">
        <v>0</v>
      </c>
      <c r="K67" s="26">
        <v>0</v>
      </c>
      <c r="L67" s="26">
        <v>110.56929138354367</v>
      </c>
      <c r="M67" s="26">
        <v>119.70001792721548</v>
      </c>
      <c r="N67" s="98">
        <v>125.72593914393642</v>
      </c>
      <c r="O67" s="98">
        <v>118.36957127866124</v>
      </c>
      <c r="P67" s="98">
        <v>97.40525230410785</v>
      </c>
    </row>
    <row r="68" spans="1:16" ht="18.9" customHeight="1">
      <c r="A68" s="24" t="str">
        <f>'Page 9'!$A$38</f>
        <v>Sion</v>
      </c>
      <c r="B68" s="26">
        <v>7.569011576135353</v>
      </c>
      <c r="C68" s="26">
        <v>32.63355368947651</v>
      </c>
      <c r="D68" s="26">
        <v>59.5003543586109</v>
      </c>
      <c r="E68" s="26">
        <v>72.61921627518205</v>
      </c>
      <c r="F68" s="98">
        <v>80.97494752973313</v>
      </c>
      <c r="G68" s="98">
        <v>86.02753464624362</v>
      </c>
      <c r="H68" s="98">
        <v>92.76990662132269</v>
      </c>
      <c r="I68" s="98"/>
      <c r="J68" s="26">
        <v>3.48825279573202</v>
      </c>
      <c r="K68" s="26">
        <v>34.45034736411933</v>
      </c>
      <c r="L68" s="26">
        <v>81.21599071319741</v>
      </c>
      <c r="M68" s="26">
        <v>68.22888936215527</v>
      </c>
      <c r="N68" s="98">
        <v>76.38010542772074</v>
      </c>
      <c r="O68" s="98">
        <v>82.59953712569282</v>
      </c>
      <c r="P68" s="98">
        <v>93.33243281531581</v>
      </c>
    </row>
    <row r="69" spans="1:16" ht="18.9" customHeight="1">
      <c r="A69" s="24" t="str">
        <f>'Page 9'!$A$39</f>
        <v>Neuchâtel</v>
      </c>
      <c r="B69" s="26">
        <v>74.72145467510474</v>
      </c>
      <c r="C69" s="26">
        <v>74.9479961170434</v>
      </c>
      <c r="D69" s="26">
        <v>80.94417118807364</v>
      </c>
      <c r="E69" s="26">
        <v>85.06431718061674</v>
      </c>
      <c r="F69" s="98">
        <v>89.57337740552956</v>
      </c>
      <c r="G69" s="98">
        <v>94.96059417582664</v>
      </c>
      <c r="H69" s="98">
        <v>97.37192371597048</v>
      </c>
      <c r="I69" s="98"/>
      <c r="J69" s="26">
        <v>75.2783764367816</v>
      </c>
      <c r="K69" s="26">
        <v>66.5447695035461</v>
      </c>
      <c r="L69" s="26">
        <v>80.25156853281854</v>
      </c>
      <c r="M69" s="26">
        <v>78.44022982529117</v>
      </c>
      <c r="N69" s="98">
        <v>94.0724318421449</v>
      </c>
      <c r="O69" s="98">
        <v>98.94011153292642</v>
      </c>
      <c r="P69" s="98">
        <v>100.34530357565309</v>
      </c>
    </row>
    <row r="70" spans="1:16" ht="18.9" customHeight="1">
      <c r="A70" s="24" t="str">
        <f>'Page 9'!$A$40</f>
        <v>Geneva</v>
      </c>
      <c r="B70" s="26">
        <v>100</v>
      </c>
      <c r="C70" s="26">
        <v>100</v>
      </c>
      <c r="D70" s="26">
        <v>100</v>
      </c>
      <c r="E70" s="26">
        <v>90.9288824383164</v>
      </c>
      <c r="F70" s="98">
        <v>95.0673655503709</v>
      </c>
      <c r="G70" s="98">
        <v>95.97995850784827</v>
      </c>
      <c r="H70" s="98">
        <v>97.82041009637686</v>
      </c>
      <c r="I70" s="98"/>
      <c r="J70" s="26">
        <v>50</v>
      </c>
      <c r="K70" s="26">
        <v>8.389261744966444</v>
      </c>
      <c r="L70" s="26">
        <v>2.0002400288034563</v>
      </c>
      <c r="M70" s="26">
        <v>36.64584595458439</v>
      </c>
      <c r="N70" s="98">
        <v>74.75309856384025</v>
      </c>
      <c r="O70" s="98">
        <v>84.11759997255545</v>
      </c>
      <c r="P70" s="98">
        <v>97.79709251887107</v>
      </c>
    </row>
    <row r="71" spans="1:16" ht="18.9" customHeight="1">
      <c r="A71" s="24" t="str">
        <f>'Page 9'!$A$41</f>
        <v>Delémont</v>
      </c>
      <c r="B71" s="26">
        <v>33.32650133224021</v>
      </c>
      <c r="C71" s="26">
        <v>60.69858894286374</v>
      </c>
      <c r="D71" s="26">
        <v>71.33880166162078</v>
      </c>
      <c r="E71" s="26">
        <v>79.15822132641854</v>
      </c>
      <c r="F71" s="98">
        <v>84.57774915898874</v>
      </c>
      <c r="G71" s="98">
        <v>89.40779853777417</v>
      </c>
      <c r="H71" s="98">
        <v>95.44445930068815</v>
      </c>
      <c r="I71" s="98"/>
      <c r="J71" s="26">
        <v>14.66582483990259</v>
      </c>
      <c r="K71" s="26">
        <v>52.23103208041668</v>
      </c>
      <c r="L71" s="26">
        <v>74.00394405287952</v>
      </c>
      <c r="M71" s="26">
        <v>83.36354313243818</v>
      </c>
      <c r="N71" s="98">
        <v>93.77906782771163</v>
      </c>
      <c r="O71" s="98">
        <v>95.36852503336047</v>
      </c>
      <c r="P71" s="98">
        <v>96.45298217722727</v>
      </c>
    </row>
    <row r="72" spans="1:16" ht="18.9" customHeight="1">
      <c r="A72" s="24"/>
      <c r="B72" s="26"/>
      <c r="C72" s="26"/>
      <c r="D72" s="26"/>
      <c r="E72" s="26"/>
      <c r="F72" s="98"/>
      <c r="G72" s="98"/>
      <c r="H72" s="98"/>
      <c r="I72" s="98"/>
      <c r="J72" s="26"/>
      <c r="K72" s="26"/>
      <c r="L72" s="26"/>
      <c r="M72" s="26"/>
      <c r="N72" s="98"/>
      <c r="O72" s="98"/>
      <c r="P72" s="98"/>
    </row>
    <row r="73" spans="2:16" ht="18.9" customHeight="1">
      <c r="B73" s="101"/>
      <c r="C73" s="101"/>
      <c r="D73" s="101"/>
      <c r="E73" s="101"/>
      <c r="F73" s="102"/>
      <c r="G73" s="102"/>
      <c r="H73" s="102"/>
      <c r="I73" s="102"/>
      <c r="J73" s="101"/>
      <c r="K73" s="101"/>
      <c r="L73" s="101"/>
      <c r="M73" s="101"/>
      <c r="N73" s="102"/>
      <c r="O73" s="102"/>
      <c r="P73" s="102"/>
    </row>
    <row r="74" spans="1:16" ht="18.9" customHeight="1">
      <c r="A74" s="100"/>
      <c r="B74" s="101"/>
      <c r="C74" s="101"/>
      <c r="D74" s="101"/>
      <c r="E74" s="101"/>
      <c r="F74" s="102"/>
      <c r="G74" s="102"/>
      <c r="H74" s="102"/>
      <c r="I74" s="102"/>
      <c r="J74" s="26"/>
      <c r="K74" s="26"/>
      <c r="L74" s="26"/>
      <c r="M74" s="26"/>
      <c r="N74" s="98"/>
      <c r="O74" s="98"/>
      <c r="P74" s="98"/>
    </row>
    <row r="75" spans="1:16" ht="18.9" customHeight="1">
      <c r="A75" s="24" t="str">
        <f>'Page 9'!$A$43</f>
        <v>Direct federal tax</v>
      </c>
      <c r="B75" s="26">
        <v>0</v>
      </c>
      <c r="C75" s="26">
        <v>0</v>
      </c>
      <c r="D75" s="26">
        <v>0</v>
      </c>
      <c r="E75" s="26">
        <v>39.76261127596439</v>
      </c>
      <c r="F75" s="98">
        <v>45.75034509958587</v>
      </c>
      <c r="G75" s="98">
        <v>57.26296123306866</v>
      </c>
      <c r="H75" s="98">
        <v>75.89152558550174</v>
      </c>
      <c r="I75" s="98"/>
      <c r="J75" s="26">
        <v>0</v>
      </c>
      <c r="K75" s="26">
        <v>0</v>
      </c>
      <c r="L75" s="26">
        <v>0</v>
      </c>
      <c r="M75" s="26">
        <v>45.14824797843666</v>
      </c>
      <c r="N75" s="98">
        <v>68.37606837606837</v>
      </c>
      <c r="O75" s="98">
        <v>82.62569079390752</v>
      </c>
      <c r="P75" s="98">
        <v>130.08712012761256</v>
      </c>
    </row>
    <row r="76" spans="1:16" ht="18.9" customHeight="1">
      <c r="A76" s="105"/>
      <c r="B76" s="106"/>
      <c r="C76" s="106"/>
      <c r="D76" s="106"/>
      <c r="E76" s="106"/>
      <c r="F76" s="106"/>
      <c r="G76" s="106"/>
      <c r="H76" s="106"/>
      <c r="I76" s="106"/>
      <c r="J76" s="106"/>
      <c r="K76" s="106"/>
      <c r="L76" s="106"/>
      <c r="M76" s="106"/>
      <c r="N76" s="106"/>
      <c r="O76" s="106"/>
      <c r="P76" s="106"/>
    </row>
    <row r="77" spans="1:16" ht="18.9" customHeight="1">
      <c r="A77" s="88"/>
      <c r="B77" s="107"/>
      <c r="C77" s="107"/>
      <c r="D77" s="107"/>
      <c r="E77" s="107"/>
      <c r="F77" s="108"/>
      <c r="G77" s="107"/>
      <c r="H77" s="107"/>
      <c r="I77" s="107"/>
      <c r="J77" s="107"/>
      <c r="K77" s="107"/>
      <c r="L77" s="107"/>
      <c r="M77" s="107"/>
      <c r="N77" s="107"/>
      <c r="O77" s="107"/>
      <c r="P77" s="107"/>
    </row>
    <row r="78" spans="1:16" ht="18.9" customHeight="1">
      <c r="A78" s="88"/>
      <c r="B78" s="107"/>
      <c r="C78" s="107"/>
      <c r="D78" s="107"/>
      <c r="E78" s="107"/>
      <c r="F78" s="108"/>
      <c r="G78" s="107"/>
      <c r="H78" s="107"/>
      <c r="I78" s="107"/>
      <c r="J78" s="107"/>
      <c r="K78" s="107"/>
      <c r="L78" s="107"/>
      <c r="M78" s="107"/>
      <c r="N78" s="107"/>
      <c r="O78" s="107"/>
      <c r="P78" s="107"/>
    </row>
    <row r="79" spans="2:16" ht="18.9" customHeight="1">
      <c r="B79" s="109"/>
      <c r="C79" s="109"/>
      <c r="D79" s="109"/>
      <c r="E79" s="109"/>
      <c r="F79" s="109"/>
      <c r="G79" s="107"/>
      <c r="H79" s="107"/>
      <c r="I79" s="107"/>
      <c r="J79" s="107"/>
      <c r="K79" s="109"/>
      <c r="L79" s="109"/>
      <c r="M79" s="109"/>
      <c r="N79" s="109"/>
      <c r="O79" s="109"/>
      <c r="P79" s="109"/>
    </row>
    <row r="80" spans="2:16" ht="18.9" customHeight="1">
      <c r="B80" s="109"/>
      <c r="C80" s="109"/>
      <c r="D80" s="109"/>
      <c r="E80" s="109"/>
      <c r="F80" s="109"/>
      <c r="G80" s="109"/>
      <c r="H80" s="109"/>
      <c r="I80" s="109"/>
      <c r="J80" s="109"/>
      <c r="K80" s="109"/>
      <c r="L80" s="109"/>
      <c r="M80" s="109"/>
      <c r="N80" s="109"/>
      <c r="O80" s="109"/>
      <c r="P80" s="109"/>
    </row>
    <row r="81" spans="2:16" ht="18.9" customHeight="1">
      <c r="B81" s="109"/>
      <c r="C81" s="109"/>
      <c r="D81" s="109"/>
      <c r="E81" s="109"/>
      <c r="F81" s="109"/>
      <c r="G81" s="109"/>
      <c r="H81" s="109"/>
      <c r="I81" s="109"/>
      <c r="J81" s="109"/>
      <c r="K81" s="109"/>
      <c r="L81" s="109"/>
      <c r="M81" s="109"/>
      <c r="N81" s="109"/>
      <c r="O81" s="109"/>
      <c r="P81" s="109"/>
    </row>
    <row r="82" spans="2:16" ht="18.9" customHeight="1">
      <c r="B82" s="109"/>
      <c r="C82" s="109"/>
      <c r="D82" s="109"/>
      <c r="E82" s="109"/>
      <c r="F82" s="109"/>
      <c r="G82" s="109"/>
      <c r="H82" s="109"/>
      <c r="I82" s="109"/>
      <c r="J82" s="109"/>
      <c r="K82" s="109"/>
      <c r="L82" s="109"/>
      <c r="M82" s="109"/>
      <c r="N82" s="109"/>
      <c r="O82" s="109"/>
      <c r="P82" s="109"/>
    </row>
    <row r="83" spans="2:16" ht="18.9" customHeight="1">
      <c r="B83" s="109"/>
      <c r="C83" s="109"/>
      <c r="D83" s="109"/>
      <c r="E83" s="109"/>
      <c r="F83" s="109"/>
      <c r="G83" s="109"/>
      <c r="H83" s="109"/>
      <c r="I83" s="109"/>
      <c r="J83" s="109"/>
      <c r="K83" s="109"/>
      <c r="L83" s="109"/>
      <c r="M83" s="109"/>
      <c r="N83" s="109"/>
      <c r="O83" s="109"/>
      <c r="P83" s="109"/>
    </row>
    <row r="84" spans="2:16" ht="18.9" customHeight="1">
      <c r="B84" s="109"/>
      <c r="C84" s="109"/>
      <c r="D84" s="109"/>
      <c r="E84" s="109"/>
      <c r="F84" s="109"/>
      <c r="G84" s="109"/>
      <c r="H84" s="109"/>
      <c r="I84" s="109"/>
      <c r="J84" s="109"/>
      <c r="K84" s="109"/>
      <c r="L84" s="109"/>
      <c r="M84" s="109"/>
      <c r="N84" s="109"/>
      <c r="O84" s="109"/>
      <c r="P84" s="109"/>
    </row>
    <row r="85" spans="2:16" ht="18.9" customHeight="1">
      <c r="B85" s="109"/>
      <c r="C85" s="109"/>
      <c r="D85" s="109"/>
      <c r="E85" s="109"/>
      <c r="F85" s="109"/>
      <c r="G85" s="109"/>
      <c r="H85" s="109"/>
      <c r="I85" s="109"/>
      <c r="J85" s="109"/>
      <c r="K85" s="109"/>
      <c r="L85" s="109"/>
      <c r="M85" s="109"/>
      <c r="N85" s="109"/>
      <c r="O85" s="109"/>
      <c r="P85" s="109"/>
    </row>
    <row r="86" spans="2:16" ht="18.9" customHeight="1">
      <c r="B86" s="109"/>
      <c r="C86" s="109"/>
      <c r="D86" s="109"/>
      <c r="E86" s="109"/>
      <c r="F86" s="109"/>
      <c r="G86" s="109"/>
      <c r="H86" s="109"/>
      <c r="I86" s="109"/>
      <c r="J86" s="109"/>
      <c r="K86" s="109"/>
      <c r="L86" s="109"/>
      <c r="M86" s="109"/>
      <c r="N86" s="109"/>
      <c r="O86" s="109"/>
      <c r="P86" s="109"/>
    </row>
    <row r="87" spans="2:16" ht="18.9" customHeight="1">
      <c r="B87" s="109"/>
      <c r="C87" s="109"/>
      <c r="D87" s="109"/>
      <c r="E87" s="109"/>
      <c r="F87" s="109"/>
      <c r="G87" s="109"/>
      <c r="H87" s="109"/>
      <c r="I87" s="109"/>
      <c r="J87" s="109"/>
      <c r="K87" s="109"/>
      <c r="L87" s="109"/>
      <c r="M87" s="109"/>
      <c r="N87" s="109"/>
      <c r="O87" s="109"/>
      <c r="P87" s="109"/>
    </row>
    <row r="88" spans="2:16" ht="18.9" customHeight="1">
      <c r="B88" s="109"/>
      <c r="C88" s="109"/>
      <c r="D88" s="109"/>
      <c r="E88" s="109"/>
      <c r="F88" s="109"/>
      <c r="G88" s="109"/>
      <c r="H88" s="109"/>
      <c r="I88" s="109"/>
      <c r="J88" s="109"/>
      <c r="K88" s="109"/>
      <c r="L88" s="109"/>
      <c r="M88" s="109"/>
      <c r="N88" s="109"/>
      <c r="O88" s="109"/>
      <c r="P88" s="109"/>
    </row>
    <row r="89" spans="2:16" ht="12.75">
      <c r="B89" s="109"/>
      <c r="C89" s="109"/>
      <c r="D89" s="109"/>
      <c r="E89" s="109"/>
      <c r="F89" s="109"/>
      <c r="G89" s="109"/>
      <c r="H89" s="109"/>
      <c r="I89" s="109"/>
      <c r="J89" s="109"/>
      <c r="K89" s="109"/>
      <c r="L89" s="109"/>
      <c r="M89" s="109"/>
      <c r="N89" s="109"/>
      <c r="O89" s="109"/>
      <c r="P89" s="109"/>
    </row>
    <row r="90" spans="2:16" ht="12.75">
      <c r="B90" s="109"/>
      <c r="C90" s="109"/>
      <c r="D90" s="109"/>
      <c r="E90" s="109"/>
      <c r="F90" s="109"/>
      <c r="G90" s="109"/>
      <c r="H90" s="109"/>
      <c r="I90" s="109"/>
      <c r="J90" s="109"/>
      <c r="K90" s="109"/>
      <c r="L90" s="109"/>
      <c r="M90" s="109"/>
      <c r="N90" s="109"/>
      <c r="O90" s="109"/>
      <c r="P90" s="109"/>
    </row>
    <row r="91" spans="2:16" ht="12.75">
      <c r="B91" s="109"/>
      <c r="C91" s="109"/>
      <c r="D91" s="109"/>
      <c r="E91" s="109"/>
      <c r="F91" s="109"/>
      <c r="G91" s="109"/>
      <c r="H91" s="109"/>
      <c r="I91" s="109"/>
      <c r="J91" s="109"/>
      <c r="K91" s="109"/>
      <c r="L91" s="109"/>
      <c r="M91" s="109"/>
      <c r="N91" s="109"/>
      <c r="O91" s="109"/>
      <c r="P91" s="109"/>
    </row>
    <row r="92" spans="2:16" ht="12.75">
      <c r="B92" s="109"/>
      <c r="C92" s="109"/>
      <c r="D92" s="109"/>
      <c r="E92" s="109"/>
      <c r="F92" s="109"/>
      <c r="G92" s="109"/>
      <c r="H92" s="109"/>
      <c r="I92" s="109"/>
      <c r="J92" s="109"/>
      <c r="K92" s="109"/>
      <c r="L92" s="109"/>
      <c r="M92" s="109"/>
      <c r="N92" s="109"/>
      <c r="O92" s="109"/>
      <c r="P92" s="109"/>
    </row>
    <row r="93" spans="2:16" ht="12.75">
      <c r="B93" s="109"/>
      <c r="C93" s="109"/>
      <c r="D93" s="109"/>
      <c r="E93" s="109"/>
      <c r="F93" s="109"/>
      <c r="G93" s="109"/>
      <c r="H93" s="109"/>
      <c r="I93" s="109"/>
      <c r="J93" s="109"/>
      <c r="K93" s="109"/>
      <c r="L93" s="109"/>
      <c r="M93" s="109"/>
      <c r="N93" s="109"/>
      <c r="O93" s="109"/>
      <c r="P93" s="109"/>
    </row>
    <row r="94" spans="2:16" ht="12.75">
      <c r="B94" s="109"/>
      <c r="C94" s="109"/>
      <c r="D94" s="109"/>
      <c r="E94" s="109"/>
      <c r="F94" s="109"/>
      <c r="G94" s="109"/>
      <c r="H94" s="109"/>
      <c r="I94" s="109"/>
      <c r="J94" s="109"/>
      <c r="K94" s="109"/>
      <c r="L94" s="109"/>
      <c r="M94" s="109"/>
      <c r="N94" s="109"/>
      <c r="O94" s="109"/>
      <c r="P94" s="109"/>
    </row>
    <row r="95" spans="2:16" ht="12.75">
      <c r="B95" s="109"/>
      <c r="C95" s="109"/>
      <c r="D95" s="109"/>
      <c r="E95" s="109"/>
      <c r="F95" s="109"/>
      <c r="G95" s="109"/>
      <c r="H95" s="109"/>
      <c r="I95" s="109"/>
      <c r="J95" s="109"/>
      <c r="K95" s="109"/>
      <c r="L95" s="109"/>
      <c r="M95" s="109"/>
      <c r="N95" s="109"/>
      <c r="O95" s="109"/>
      <c r="P95" s="109"/>
    </row>
    <row r="96" spans="2:16" ht="12.75">
      <c r="B96" s="109"/>
      <c r="C96" s="109"/>
      <c r="D96" s="109"/>
      <c r="E96" s="109"/>
      <c r="F96" s="109"/>
      <c r="G96" s="109"/>
      <c r="H96" s="109"/>
      <c r="I96" s="109"/>
      <c r="J96" s="109"/>
      <c r="K96" s="109"/>
      <c r="L96" s="109"/>
      <c r="M96" s="109"/>
      <c r="N96" s="109"/>
      <c r="O96" s="109"/>
      <c r="P96" s="109"/>
    </row>
    <row r="97" spans="2:16" ht="12.75">
      <c r="B97" s="109"/>
      <c r="C97" s="109"/>
      <c r="D97" s="109"/>
      <c r="E97" s="109"/>
      <c r="F97" s="109"/>
      <c r="G97" s="109"/>
      <c r="H97" s="109"/>
      <c r="I97" s="109"/>
      <c r="J97" s="109"/>
      <c r="K97" s="109"/>
      <c r="L97" s="109"/>
      <c r="M97" s="109"/>
      <c r="N97" s="109"/>
      <c r="O97" s="109"/>
      <c r="P97" s="109"/>
    </row>
    <row r="98" spans="2:16" ht="12.75">
      <c r="B98" s="109"/>
      <c r="C98" s="109"/>
      <c r="D98" s="109"/>
      <c r="E98" s="109"/>
      <c r="F98" s="109"/>
      <c r="G98" s="109"/>
      <c r="H98" s="109"/>
      <c r="I98" s="109"/>
      <c r="J98" s="109"/>
      <c r="K98" s="109"/>
      <c r="L98" s="109"/>
      <c r="M98" s="109"/>
      <c r="N98" s="109"/>
      <c r="O98" s="109"/>
      <c r="P98" s="109"/>
    </row>
    <row r="99" spans="2:16" ht="12.75">
      <c r="B99" s="109"/>
      <c r="C99" s="109"/>
      <c r="D99" s="109"/>
      <c r="E99" s="109"/>
      <c r="F99" s="109"/>
      <c r="G99" s="109"/>
      <c r="H99" s="109"/>
      <c r="I99" s="109"/>
      <c r="J99" s="109"/>
      <c r="K99" s="109"/>
      <c r="L99" s="109"/>
      <c r="M99" s="109"/>
      <c r="N99" s="109"/>
      <c r="O99" s="109"/>
      <c r="P99" s="109"/>
    </row>
    <row r="100" spans="2:16" ht="12.75">
      <c r="B100" s="109"/>
      <c r="C100" s="109"/>
      <c r="D100" s="109"/>
      <c r="E100" s="109"/>
      <c r="F100" s="109"/>
      <c r="G100" s="109"/>
      <c r="H100" s="109"/>
      <c r="I100" s="109"/>
      <c r="J100" s="109"/>
      <c r="K100" s="109"/>
      <c r="L100" s="109"/>
      <c r="M100" s="109"/>
      <c r="N100" s="109"/>
      <c r="O100" s="109"/>
      <c r="P100" s="109"/>
    </row>
    <row r="101" spans="2:16" ht="12.75">
      <c r="B101" s="109"/>
      <c r="C101" s="109"/>
      <c r="D101" s="109"/>
      <c r="E101" s="109"/>
      <c r="F101" s="109"/>
      <c r="G101" s="109"/>
      <c r="H101" s="109"/>
      <c r="I101" s="109"/>
      <c r="J101" s="109"/>
      <c r="K101" s="109"/>
      <c r="L101" s="109"/>
      <c r="M101" s="109"/>
      <c r="N101" s="109"/>
      <c r="O101" s="109"/>
      <c r="P101" s="109"/>
    </row>
    <row r="102" spans="2:16" ht="12.75">
      <c r="B102" s="109"/>
      <c r="C102" s="109"/>
      <c r="D102" s="109"/>
      <c r="E102" s="109"/>
      <c r="F102" s="109"/>
      <c r="G102" s="109"/>
      <c r="H102" s="109"/>
      <c r="I102" s="109"/>
      <c r="J102" s="109"/>
      <c r="K102" s="109"/>
      <c r="L102" s="109"/>
      <c r="M102" s="109"/>
      <c r="N102" s="109"/>
      <c r="O102" s="109"/>
      <c r="P102" s="109"/>
    </row>
    <row r="103" spans="2:16" ht="12.75">
      <c r="B103" s="109"/>
      <c r="C103" s="109"/>
      <c r="D103" s="109"/>
      <c r="E103" s="109"/>
      <c r="F103" s="109"/>
      <c r="G103" s="109"/>
      <c r="H103" s="109"/>
      <c r="I103" s="109"/>
      <c r="J103" s="109"/>
      <c r="K103" s="109"/>
      <c r="L103" s="109"/>
      <c r="M103" s="109"/>
      <c r="N103" s="109"/>
      <c r="O103" s="109"/>
      <c r="P103" s="109"/>
    </row>
    <row r="104" spans="2:16" ht="12.75">
      <c r="B104" s="109"/>
      <c r="C104" s="109"/>
      <c r="D104" s="109"/>
      <c r="E104" s="109"/>
      <c r="F104" s="109"/>
      <c r="G104" s="109"/>
      <c r="H104" s="109"/>
      <c r="I104" s="109"/>
      <c r="J104" s="109"/>
      <c r="K104" s="109"/>
      <c r="L104" s="109"/>
      <c r="M104" s="109"/>
      <c r="N104" s="109"/>
      <c r="O104" s="109"/>
      <c r="P104" s="109"/>
    </row>
    <row r="105" spans="2:16" ht="12.75">
      <c r="B105" s="109"/>
      <c r="C105" s="109"/>
      <c r="D105" s="109"/>
      <c r="E105" s="109"/>
      <c r="F105" s="109"/>
      <c r="G105" s="109"/>
      <c r="H105" s="109"/>
      <c r="I105" s="109"/>
      <c r="J105" s="109"/>
      <c r="K105" s="109"/>
      <c r="L105" s="109"/>
      <c r="M105" s="109"/>
      <c r="N105" s="109"/>
      <c r="O105" s="109"/>
      <c r="P105" s="109"/>
    </row>
    <row r="106" spans="2:16" ht="12.75">
      <c r="B106" s="109"/>
      <c r="C106" s="109"/>
      <c r="D106" s="109"/>
      <c r="E106" s="109"/>
      <c r="F106" s="109"/>
      <c r="G106" s="109"/>
      <c r="H106" s="109"/>
      <c r="I106" s="109"/>
      <c r="J106" s="109"/>
      <c r="K106" s="109"/>
      <c r="L106" s="109"/>
      <c r="M106" s="109"/>
      <c r="N106" s="109"/>
      <c r="O106" s="109"/>
      <c r="P106" s="109"/>
    </row>
    <row r="107" spans="2:16" ht="12.75">
      <c r="B107" s="109"/>
      <c r="C107" s="109"/>
      <c r="D107" s="109"/>
      <c r="E107" s="109"/>
      <c r="F107" s="109"/>
      <c r="G107" s="109"/>
      <c r="H107" s="109"/>
      <c r="I107" s="109"/>
      <c r="J107" s="109"/>
      <c r="K107" s="109"/>
      <c r="L107" s="109"/>
      <c r="M107" s="109"/>
      <c r="N107" s="109"/>
      <c r="O107" s="109"/>
      <c r="P107" s="109"/>
    </row>
    <row r="108" spans="2:16" ht="12.75">
      <c r="B108" s="109"/>
      <c r="C108" s="109"/>
      <c r="D108" s="109"/>
      <c r="E108" s="109"/>
      <c r="F108" s="109"/>
      <c r="G108" s="109"/>
      <c r="H108" s="109"/>
      <c r="I108" s="109"/>
      <c r="J108" s="109"/>
      <c r="K108" s="109"/>
      <c r="L108" s="109"/>
      <c r="M108" s="109"/>
      <c r="N108" s="109"/>
      <c r="O108" s="109"/>
      <c r="P108" s="109"/>
    </row>
    <row r="109" spans="2:16" ht="12.75">
      <c r="B109" s="109"/>
      <c r="C109" s="109"/>
      <c r="D109" s="109"/>
      <c r="E109" s="109"/>
      <c r="F109" s="109"/>
      <c r="G109" s="109"/>
      <c r="H109" s="109"/>
      <c r="I109" s="109"/>
      <c r="J109" s="109"/>
      <c r="K109" s="109"/>
      <c r="L109" s="109"/>
      <c r="M109" s="109"/>
      <c r="N109" s="109"/>
      <c r="O109" s="109"/>
      <c r="P109" s="109"/>
    </row>
    <row r="110" spans="2:16" ht="12.75">
      <c r="B110" s="109"/>
      <c r="C110" s="109"/>
      <c r="D110" s="109"/>
      <c r="E110" s="109"/>
      <c r="F110" s="109"/>
      <c r="G110" s="109"/>
      <c r="H110" s="109"/>
      <c r="I110" s="109"/>
      <c r="J110" s="109"/>
      <c r="K110" s="109"/>
      <c r="L110" s="109"/>
      <c r="M110" s="109"/>
      <c r="N110" s="109"/>
      <c r="O110" s="109"/>
      <c r="P110" s="109"/>
    </row>
    <row r="111" spans="2:16" ht="12.75">
      <c r="B111" s="109"/>
      <c r="C111" s="109"/>
      <c r="D111" s="109"/>
      <c r="E111" s="109"/>
      <c r="F111" s="109"/>
      <c r="G111" s="109"/>
      <c r="H111" s="109"/>
      <c r="I111" s="109"/>
      <c r="J111" s="109"/>
      <c r="K111" s="109"/>
      <c r="L111" s="109"/>
      <c r="M111" s="109"/>
      <c r="N111" s="109"/>
      <c r="O111" s="109"/>
      <c r="P111" s="109"/>
    </row>
    <row r="112" spans="2:16" ht="12.75">
      <c r="B112" s="109"/>
      <c r="C112" s="109"/>
      <c r="D112" s="109"/>
      <c r="E112" s="109"/>
      <c r="F112" s="109"/>
      <c r="G112" s="109"/>
      <c r="H112" s="109"/>
      <c r="I112" s="109"/>
      <c r="J112" s="109"/>
      <c r="K112" s="109"/>
      <c r="L112" s="109"/>
      <c r="M112" s="109"/>
      <c r="N112" s="109"/>
      <c r="O112" s="109"/>
      <c r="P112" s="109"/>
    </row>
    <row r="113" spans="2:16" ht="12.75">
      <c r="B113" s="109"/>
      <c r="C113" s="109"/>
      <c r="D113" s="109"/>
      <c r="E113" s="109"/>
      <c r="F113" s="109"/>
      <c r="G113" s="109"/>
      <c r="H113" s="109"/>
      <c r="I113" s="109"/>
      <c r="J113" s="109"/>
      <c r="K113" s="109"/>
      <c r="L113" s="109"/>
      <c r="M113" s="109"/>
      <c r="N113" s="109"/>
      <c r="O113" s="109"/>
      <c r="P113" s="109"/>
    </row>
    <row r="114" spans="2:16" ht="12.75">
      <c r="B114" s="109"/>
      <c r="C114" s="109"/>
      <c r="D114" s="109"/>
      <c r="E114" s="109"/>
      <c r="F114" s="109"/>
      <c r="G114" s="109"/>
      <c r="H114" s="109"/>
      <c r="I114" s="109"/>
      <c r="J114" s="109"/>
      <c r="K114" s="109"/>
      <c r="L114" s="109"/>
      <c r="M114" s="109"/>
      <c r="N114" s="109"/>
      <c r="O114" s="109"/>
      <c r="P114" s="109"/>
    </row>
    <row r="115" spans="2:16" ht="12.75">
      <c r="B115" s="109"/>
      <c r="C115" s="109"/>
      <c r="D115" s="109"/>
      <c r="E115" s="109"/>
      <c r="F115" s="109"/>
      <c r="G115" s="109"/>
      <c r="H115" s="109"/>
      <c r="I115" s="109"/>
      <c r="J115" s="109"/>
      <c r="K115" s="109"/>
      <c r="L115" s="109"/>
      <c r="M115" s="109"/>
      <c r="N115" s="109"/>
      <c r="O115" s="109"/>
      <c r="P115" s="109"/>
    </row>
    <row r="116" spans="2:16" ht="12.75">
      <c r="B116" s="109"/>
      <c r="C116" s="109"/>
      <c r="D116" s="109"/>
      <c r="E116" s="109"/>
      <c r="F116" s="109"/>
      <c r="G116" s="109"/>
      <c r="H116" s="109"/>
      <c r="I116" s="109"/>
      <c r="J116" s="109"/>
      <c r="K116" s="109"/>
      <c r="L116" s="109"/>
      <c r="M116" s="109"/>
      <c r="N116" s="109"/>
      <c r="O116" s="109"/>
      <c r="P116" s="109"/>
    </row>
    <row r="117" spans="2:16" ht="12.75">
      <c r="B117" s="109"/>
      <c r="C117" s="109"/>
      <c r="D117" s="109"/>
      <c r="E117" s="109"/>
      <c r="F117" s="109"/>
      <c r="G117" s="109"/>
      <c r="H117" s="109"/>
      <c r="I117" s="109"/>
      <c r="J117" s="109"/>
      <c r="K117" s="109"/>
      <c r="L117" s="109"/>
      <c r="M117" s="109"/>
      <c r="N117" s="109"/>
      <c r="O117" s="109"/>
      <c r="P117" s="109"/>
    </row>
    <row r="118" spans="2:16" ht="12.75">
      <c r="B118" s="109"/>
      <c r="C118" s="109"/>
      <c r="D118" s="109"/>
      <c r="E118" s="109"/>
      <c r="F118" s="109"/>
      <c r="G118" s="109"/>
      <c r="H118" s="109"/>
      <c r="I118" s="109"/>
      <c r="J118" s="109"/>
      <c r="K118" s="109"/>
      <c r="L118" s="109"/>
      <c r="M118" s="109"/>
      <c r="N118" s="109"/>
      <c r="O118" s="109"/>
      <c r="P118" s="109"/>
    </row>
    <row r="119" spans="2:16" ht="12.75">
      <c r="B119" s="109"/>
      <c r="C119" s="109"/>
      <c r="D119" s="109"/>
      <c r="E119" s="109"/>
      <c r="F119" s="109"/>
      <c r="G119" s="109"/>
      <c r="H119" s="109"/>
      <c r="I119" s="109"/>
      <c r="J119" s="109"/>
      <c r="K119" s="109"/>
      <c r="L119" s="109"/>
      <c r="M119" s="109"/>
      <c r="N119" s="109"/>
      <c r="O119" s="109"/>
      <c r="P119" s="109"/>
    </row>
    <row r="120" spans="2:16" ht="12.75">
      <c r="B120" s="109"/>
      <c r="C120" s="109"/>
      <c r="D120" s="109"/>
      <c r="E120" s="109"/>
      <c r="F120" s="109"/>
      <c r="G120" s="109"/>
      <c r="H120" s="109"/>
      <c r="I120" s="109"/>
      <c r="J120" s="109"/>
      <c r="K120" s="109"/>
      <c r="L120" s="109"/>
      <c r="M120" s="109"/>
      <c r="N120" s="109"/>
      <c r="O120" s="109"/>
      <c r="P120" s="109"/>
    </row>
    <row r="121" spans="2:16" ht="12.75">
      <c r="B121" s="109"/>
      <c r="C121" s="109"/>
      <c r="D121" s="109"/>
      <c r="E121" s="109"/>
      <c r="F121" s="109"/>
      <c r="G121" s="109"/>
      <c r="H121" s="109"/>
      <c r="I121" s="109"/>
      <c r="J121" s="109"/>
      <c r="K121" s="109"/>
      <c r="L121" s="109"/>
      <c r="M121" s="109"/>
      <c r="N121" s="109"/>
      <c r="O121" s="109"/>
      <c r="P121" s="109"/>
    </row>
    <row r="122" spans="2:16" ht="12.75">
      <c r="B122" s="109"/>
      <c r="C122" s="109"/>
      <c r="D122" s="109"/>
      <c r="E122" s="109"/>
      <c r="F122" s="109"/>
      <c r="G122" s="109"/>
      <c r="H122" s="109"/>
      <c r="I122" s="109"/>
      <c r="J122" s="109"/>
      <c r="K122" s="109"/>
      <c r="L122" s="109"/>
      <c r="M122" s="109"/>
      <c r="N122" s="109"/>
      <c r="O122" s="109"/>
      <c r="P122" s="109"/>
    </row>
    <row r="123" spans="2:16" ht="12.75">
      <c r="B123" s="109"/>
      <c r="C123" s="109"/>
      <c r="D123" s="109"/>
      <c r="E123" s="109"/>
      <c r="F123" s="109"/>
      <c r="G123" s="109"/>
      <c r="H123" s="109"/>
      <c r="I123" s="109"/>
      <c r="J123" s="109"/>
      <c r="K123" s="109"/>
      <c r="L123" s="109"/>
      <c r="M123" s="109"/>
      <c r="N123" s="109"/>
      <c r="O123" s="109"/>
      <c r="P123" s="109"/>
    </row>
    <row r="124" spans="2:16" ht="12.75">
      <c r="B124" s="109"/>
      <c r="C124" s="109"/>
      <c r="D124" s="109"/>
      <c r="E124" s="109"/>
      <c r="F124" s="109"/>
      <c r="G124" s="109"/>
      <c r="H124" s="109"/>
      <c r="I124" s="109"/>
      <c r="J124" s="109"/>
      <c r="K124" s="109"/>
      <c r="L124" s="109"/>
      <c r="M124" s="109"/>
      <c r="N124" s="109"/>
      <c r="O124" s="109"/>
      <c r="P124" s="109"/>
    </row>
    <row r="125" spans="2:16" ht="12.75">
      <c r="B125" s="109"/>
      <c r="C125" s="109"/>
      <c r="D125" s="109"/>
      <c r="E125" s="109"/>
      <c r="F125" s="109"/>
      <c r="G125" s="109"/>
      <c r="H125" s="109"/>
      <c r="I125" s="109"/>
      <c r="J125" s="109"/>
      <c r="K125" s="109"/>
      <c r="L125" s="109"/>
      <c r="M125" s="109"/>
      <c r="N125" s="109"/>
      <c r="O125" s="109"/>
      <c r="P125" s="109"/>
    </row>
    <row r="126" spans="2:16" ht="12.75">
      <c r="B126" s="109"/>
      <c r="C126" s="109"/>
      <c r="D126" s="109"/>
      <c r="E126" s="109"/>
      <c r="F126" s="109"/>
      <c r="G126" s="109"/>
      <c r="H126" s="109"/>
      <c r="I126" s="109"/>
      <c r="J126" s="109"/>
      <c r="K126" s="109"/>
      <c r="L126" s="109"/>
      <c r="M126" s="109"/>
      <c r="N126" s="109"/>
      <c r="O126" s="109"/>
      <c r="P126" s="109"/>
    </row>
    <row r="127" spans="2:16" ht="12.75">
      <c r="B127" s="109"/>
      <c r="C127" s="109"/>
      <c r="D127" s="109"/>
      <c r="E127" s="109"/>
      <c r="F127" s="109"/>
      <c r="G127" s="109"/>
      <c r="H127" s="109"/>
      <c r="I127" s="109"/>
      <c r="J127" s="109"/>
      <c r="K127" s="109"/>
      <c r="L127" s="109"/>
      <c r="M127" s="109"/>
      <c r="N127" s="109"/>
      <c r="O127" s="109"/>
      <c r="P127" s="109"/>
    </row>
    <row r="128" spans="2:16" ht="12.75">
      <c r="B128" s="109"/>
      <c r="C128" s="109"/>
      <c r="D128" s="109"/>
      <c r="E128" s="109"/>
      <c r="F128" s="109"/>
      <c r="G128" s="109"/>
      <c r="H128" s="109"/>
      <c r="I128" s="109"/>
      <c r="J128" s="109"/>
      <c r="K128" s="109"/>
      <c r="L128" s="109"/>
      <c r="M128" s="109"/>
      <c r="N128" s="109"/>
      <c r="O128" s="109"/>
      <c r="P128" s="109"/>
    </row>
    <row r="129" spans="2:16" ht="12.75">
      <c r="B129" s="109"/>
      <c r="C129" s="109"/>
      <c r="D129" s="109"/>
      <c r="E129" s="109"/>
      <c r="F129" s="109"/>
      <c r="G129" s="109"/>
      <c r="H129" s="109"/>
      <c r="I129" s="109"/>
      <c r="J129" s="109"/>
      <c r="K129" s="109"/>
      <c r="L129" s="109"/>
      <c r="M129" s="109"/>
      <c r="N129" s="109"/>
      <c r="O129" s="109"/>
      <c r="P129" s="109"/>
    </row>
  </sheetData>
  <mergeCells count="11">
    <mergeCell ref="B45:H45"/>
    <mergeCell ref="J45:P45"/>
    <mergeCell ref="B11:H11"/>
    <mergeCell ref="J11:P11"/>
    <mergeCell ref="B13:H13"/>
    <mergeCell ref="J13:P13"/>
    <mergeCell ref="J8:P8"/>
    <mergeCell ref="J9:P9"/>
    <mergeCell ref="B7:H7"/>
    <mergeCell ref="B9:H9"/>
    <mergeCell ref="B8:H8"/>
  </mergeCells>
  <printOptions horizontalCentered="1"/>
  <pageMargins left="0.3937007874015748" right="0.3937007874015748" top="0.5905511811023623" bottom="0.5905511811023623" header="0.3937007874015748" footer="0.3937007874015748"/>
  <pageSetup horizontalDpi="600" verticalDpi="600" orientation="portrait" paperSize="9" scale="52" r:id="rId1"/>
  <headerFooter alignWithMargins="0">
    <oddHeader>&amp;C&amp;"Helvetica,Fett"&amp;12 2010</oddHeader>
    <oddFooter>&amp;C&amp;"Helvetica,Standard" Eidg. Steuerverwaltung  -  Administration fédérale des contributions  -  Amministrazione federale delle contribuzioni&amp;R31</oddFooter>
  </headerFooter>
</worksheet>
</file>

<file path=xl/worksheets/sheet21.xml><?xml version="1.0" encoding="utf-8"?>
<worksheet xmlns="http://schemas.openxmlformats.org/spreadsheetml/2006/main" xmlns:r="http://schemas.openxmlformats.org/officeDocument/2006/relationships">
  <dimension ref="A1:P128"/>
  <sheetViews>
    <sheetView zoomScale="75" zoomScaleNormal="75" workbookViewId="0" topLeftCell="A1"/>
  </sheetViews>
  <sheetFormatPr defaultColWidth="10.28125" defaultRowHeight="12.75"/>
  <cols>
    <col min="1" max="1" width="28.8515625" style="89" customWidth="1"/>
    <col min="2" max="2" width="16.28125" style="89" customWidth="1"/>
    <col min="3" max="9" width="16.140625" style="89" customWidth="1"/>
    <col min="10" max="10" width="17.421875" style="89" customWidth="1"/>
    <col min="11" max="11" width="18.00390625" style="89" customWidth="1"/>
    <col min="12" max="12" width="19.140625" style="89" customWidth="1"/>
    <col min="13" max="13" width="17.28125" style="89" customWidth="1"/>
    <col min="14" max="14" width="18.28125" style="89" customWidth="1"/>
    <col min="15" max="15" width="18.140625" style="89" customWidth="1"/>
    <col min="16" max="16" width="28.28125" style="89" bestFit="1" customWidth="1"/>
    <col min="17" max="239" width="12.7109375" style="89" customWidth="1"/>
    <col min="240" max="16384" width="10.28125" style="89" customWidth="1"/>
  </cols>
  <sheetData>
    <row r="1" spans="1:10" s="121" customFormat="1" ht="18.9" customHeight="1">
      <c r="A1" s="87" t="s">
        <v>116</v>
      </c>
      <c r="B1" s="87"/>
      <c r="C1" s="87"/>
      <c r="D1" s="87"/>
      <c r="E1" s="87"/>
      <c r="F1" s="87"/>
      <c r="G1" s="87"/>
      <c r="H1" s="87"/>
      <c r="I1" s="87"/>
      <c r="J1" s="87" t="str">
        <f>A1</f>
        <v>Married sole earner - dual-income married couple</v>
      </c>
    </row>
    <row r="2" spans="1:10" s="121" customFormat="1" ht="18.9" customHeight="1">
      <c r="A2" s="87"/>
      <c r="B2" s="87"/>
      <c r="C2" s="87"/>
      <c r="D2" s="87"/>
      <c r="E2" s="87"/>
      <c r="F2" s="87"/>
      <c r="G2" s="87"/>
      <c r="H2" s="87"/>
      <c r="I2" s="87"/>
      <c r="J2" s="87"/>
    </row>
    <row r="3" spans="1:10" s="121" customFormat="1" ht="18.9" customHeight="1">
      <c r="A3" s="383" t="str">
        <f>'Pages 10-11'!$A$3</f>
        <v>Cantonal, municipal and church tax burden on gross earned income</v>
      </c>
      <c r="B3" s="87"/>
      <c r="D3" s="87"/>
      <c r="E3" s="87"/>
      <c r="F3" s="87"/>
      <c r="G3" s="87"/>
      <c r="H3" s="87"/>
      <c r="I3" s="87"/>
      <c r="J3" s="383" t="str">
        <f>A3</f>
        <v>Cantonal, municipal and church tax burden on gross earned income</v>
      </c>
    </row>
    <row r="4" spans="1:9" s="121" customFormat="1" ht="18.9" customHeight="1">
      <c r="A4" s="87"/>
      <c r="B4" s="87"/>
      <c r="C4" s="87"/>
      <c r="D4" s="87"/>
      <c r="E4" s="87"/>
      <c r="F4" s="87"/>
      <c r="G4" s="87"/>
      <c r="H4" s="87"/>
      <c r="I4" s="87"/>
    </row>
    <row r="5" spans="1:16" ht="18.9" customHeight="1" thickBot="1">
      <c r="A5" s="91">
        <v>14</v>
      </c>
      <c r="B5" s="88"/>
      <c r="C5" s="92"/>
      <c r="D5" s="92"/>
      <c r="E5" s="92"/>
      <c r="F5" s="92"/>
      <c r="G5" s="92"/>
      <c r="H5" s="92"/>
      <c r="I5" s="92"/>
      <c r="P5" s="127">
        <v>14</v>
      </c>
    </row>
    <row r="6" spans="1:16" ht="18.9" customHeight="1" thickBot="1">
      <c r="A6" s="90" t="str">
        <f>'Pages 10-11'!A6</f>
        <v>Cantonal capitals</v>
      </c>
      <c r="B6" s="931" t="str">
        <f>'Pages 10-11'!B6:M6</f>
        <v xml:space="preserve">Gross earned income in Swiss francs </v>
      </c>
      <c r="C6" s="932"/>
      <c r="D6" s="932"/>
      <c r="E6" s="932"/>
      <c r="F6" s="932"/>
      <c r="G6" s="932"/>
      <c r="H6" s="932"/>
      <c r="I6" s="933"/>
      <c r="J6" s="931" t="str">
        <f>B6</f>
        <v xml:space="preserve">Gross earned income in Swiss francs </v>
      </c>
      <c r="K6" s="932"/>
      <c r="L6" s="932"/>
      <c r="M6" s="932"/>
      <c r="N6" s="932"/>
      <c r="O6" s="933"/>
      <c r="P6" s="127" t="str">
        <f>A6</f>
        <v>Cantonal capitals</v>
      </c>
    </row>
    <row r="7" spans="1:16" ht="18.9" customHeight="1">
      <c r="A7" s="90" t="str">
        <f>'Pages 10-11'!A7</f>
        <v>Confederation</v>
      </c>
      <c r="B7" s="126">
        <v>30000</v>
      </c>
      <c r="C7" s="126"/>
      <c r="D7" s="126">
        <v>40000</v>
      </c>
      <c r="E7" s="126"/>
      <c r="F7" s="126">
        <v>50000</v>
      </c>
      <c r="G7" s="126"/>
      <c r="H7" s="126">
        <v>60000</v>
      </c>
      <c r="I7" s="126"/>
      <c r="J7" s="126">
        <v>80000</v>
      </c>
      <c r="K7" s="126"/>
      <c r="L7" s="126">
        <v>100000</v>
      </c>
      <c r="M7" s="126"/>
      <c r="N7" s="126">
        <v>200000</v>
      </c>
      <c r="O7" s="126"/>
      <c r="P7" s="127" t="str">
        <f>A7</f>
        <v>Confederation</v>
      </c>
    </row>
    <row r="8" spans="1:15" ht="57" customHeight="1">
      <c r="A8" s="90"/>
      <c r="B8" s="125" t="s">
        <v>117</v>
      </c>
      <c r="C8" s="125" t="s">
        <v>118</v>
      </c>
      <c r="D8" s="125" t="str">
        <f>$B$8</f>
        <v>Sole earner</v>
      </c>
      <c r="E8" s="125" t="str">
        <f>$C$8</f>
        <v>Dual-income</v>
      </c>
      <c r="F8" s="125" t="str">
        <f>$B$8</f>
        <v>Sole earner</v>
      </c>
      <c r="G8" s="125" t="str">
        <f>$C$8</f>
        <v>Dual-income</v>
      </c>
      <c r="H8" s="125" t="str">
        <f>$B$8</f>
        <v>Sole earner</v>
      </c>
      <c r="I8" s="125" t="str">
        <f>$C$8</f>
        <v>Dual-income</v>
      </c>
      <c r="J8" s="125" t="str">
        <f>$B$8</f>
        <v>Sole earner</v>
      </c>
      <c r="K8" s="125" t="str">
        <f>$C$8</f>
        <v>Dual-income</v>
      </c>
      <c r="L8" s="423" t="str">
        <f>J8</f>
        <v>Sole earner</v>
      </c>
      <c r="M8" s="423" t="str">
        <f>K8</f>
        <v>Dual-income</v>
      </c>
      <c r="N8" s="423" t="str">
        <f>J8</f>
        <v>Sole earner</v>
      </c>
      <c r="O8" s="423" t="str">
        <f>K8</f>
        <v>Dual-income</v>
      </c>
    </row>
    <row r="9" spans="1:15" ht="21" customHeight="1">
      <c r="A9" s="90"/>
      <c r="B9" s="422"/>
      <c r="C9" s="122"/>
      <c r="D9" s="122"/>
      <c r="E9" s="122"/>
      <c r="F9" s="122"/>
      <c r="G9" s="122"/>
      <c r="H9" s="122"/>
      <c r="I9" s="122"/>
      <c r="J9" s="122"/>
      <c r="K9" s="122"/>
      <c r="L9" s="122"/>
      <c r="M9" s="122"/>
      <c r="N9" s="122"/>
      <c r="O9" s="122"/>
    </row>
    <row r="10" spans="1:15" ht="18.9" customHeight="1">
      <c r="A10" s="90"/>
      <c r="B10" s="921" t="str">
        <f>'Pages 10-11'!$B$9:$M$9</f>
        <v xml:space="preserve">Tax burden in Swiss francs </v>
      </c>
      <c r="C10" s="922"/>
      <c r="D10" s="922"/>
      <c r="E10" s="922"/>
      <c r="F10" s="922"/>
      <c r="G10" s="922"/>
      <c r="H10" s="922"/>
      <c r="I10" s="922"/>
      <c r="J10" s="927" t="str">
        <f>B10</f>
        <v xml:space="preserve">Tax burden in Swiss francs </v>
      </c>
      <c r="K10" s="928"/>
      <c r="L10" s="928"/>
      <c r="M10" s="928"/>
      <c r="N10" s="928"/>
      <c r="O10" s="929"/>
    </row>
    <row r="11" spans="1:9" ht="18.9" customHeight="1">
      <c r="A11" s="90"/>
      <c r="B11" s="120"/>
      <c r="C11" s="120"/>
      <c r="D11" s="120"/>
      <c r="E11" s="120"/>
      <c r="F11" s="120"/>
      <c r="G11" s="120"/>
      <c r="H11" s="120"/>
      <c r="I11" s="120"/>
    </row>
    <row r="12" spans="1:15" ht="18.9" customHeight="1">
      <c r="A12" s="90"/>
      <c r="B12" s="921" t="s">
        <v>119</v>
      </c>
      <c r="C12" s="922"/>
      <c r="D12" s="922"/>
      <c r="E12" s="922"/>
      <c r="F12" s="922"/>
      <c r="G12" s="922"/>
      <c r="H12" s="922"/>
      <c r="I12" s="923"/>
      <c r="J12" s="927" t="str">
        <f>B12</f>
        <v>Income distribution  50 : 50</v>
      </c>
      <c r="K12" s="928"/>
      <c r="L12" s="928"/>
      <c r="M12" s="928"/>
      <c r="N12" s="928"/>
      <c r="O12" s="929"/>
    </row>
    <row r="13" spans="1:16" ht="18.9" customHeight="1">
      <c r="A13" s="24" t="str">
        <f>'Page 9'!$A$16</f>
        <v>Zurich</v>
      </c>
      <c r="B13" s="14">
        <f>'Pages 14-15'!G10</f>
        <v>609.2</v>
      </c>
      <c r="C13" s="14">
        <v>153.8</v>
      </c>
      <c r="D13" s="14">
        <f>'Pages 14-15'!I10</f>
        <v>1152</v>
      </c>
      <c r="E13" s="14">
        <v>588.5000000000001</v>
      </c>
      <c r="F13" s="14">
        <f>'Pages 14-15'!K10</f>
        <v>1860.4</v>
      </c>
      <c r="G13" s="14">
        <v>1234.8000000000002</v>
      </c>
      <c r="H13" s="14">
        <f>'Pages 14-15'!L10</f>
        <v>2883.9</v>
      </c>
      <c r="I13" s="14">
        <v>1975.4</v>
      </c>
      <c r="J13" s="14">
        <v>5241.4</v>
      </c>
      <c r="K13" s="14">
        <v>4125.9</v>
      </c>
      <c r="L13" s="14">
        <v>8010.6</v>
      </c>
      <c r="M13" s="14">
        <v>6851.4</v>
      </c>
      <c r="N13" s="14">
        <v>24977.7</v>
      </c>
      <c r="O13" s="14">
        <v>23383.8</v>
      </c>
      <c r="P13" s="434" t="str">
        <f>A13</f>
        <v>Zurich</v>
      </c>
    </row>
    <row r="14" spans="1:16" ht="18.9" customHeight="1">
      <c r="A14" s="24" t="str">
        <f>'Page 9'!$A$17</f>
        <v>Berne</v>
      </c>
      <c r="B14" s="14">
        <f>'Pages 14-15'!G11</f>
        <v>308.79999999999995</v>
      </c>
      <c r="C14" s="14">
        <v>261.45</v>
      </c>
      <c r="D14" s="14">
        <f>'Pages 14-15'!I11</f>
        <v>1156.2500000000002</v>
      </c>
      <c r="E14" s="14">
        <v>1047.25</v>
      </c>
      <c r="F14" s="14">
        <f>'Pages 14-15'!K11</f>
        <v>2559.45</v>
      </c>
      <c r="G14" s="14">
        <v>2070.5</v>
      </c>
      <c r="H14" s="14">
        <f>'Pages 14-15'!L11</f>
        <v>4375.500000000001</v>
      </c>
      <c r="I14" s="14">
        <v>3484.9000000000005</v>
      </c>
      <c r="J14" s="14">
        <v>7644.850000000001</v>
      </c>
      <c r="K14" s="14">
        <v>6099.6</v>
      </c>
      <c r="L14" s="14">
        <v>11092.150000000001</v>
      </c>
      <c r="M14" s="14">
        <v>9240.75</v>
      </c>
      <c r="N14" s="14">
        <v>32677.850000000002</v>
      </c>
      <c r="O14" s="14">
        <v>29623.699999999997</v>
      </c>
      <c r="P14" s="434" t="str">
        <f aca="true" t="shared" si="0" ref="P14:P74">A14</f>
        <v>Berne</v>
      </c>
    </row>
    <row r="15" spans="1:16" ht="18.9" customHeight="1">
      <c r="A15" s="24" t="str">
        <f>'Page 9'!$A$18</f>
        <v>Lucerne</v>
      </c>
      <c r="B15" s="14">
        <f>'Pages 14-15'!G12</f>
        <v>249.5</v>
      </c>
      <c r="C15" s="14">
        <v>50</v>
      </c>
      <c r="D15" s="14">
        <f>'Pages 14-15'!I12</f>
        <v>1329.3000000000002</v>
      </c>
      <c r="E15" s="14">
        <v>477</v>
      </c>
      <c r="F15" s="14">
        <f>'Pages 14-15'!K12</f>
        <v>2463.3</v>
      </c>
      <c r="G15" s="14">
        <v>1549.8000000000002</v>
      </c>
      <c r="H15" s="14">
        <f>'Pages 14-15'!L12</f>
        <v>3644.5</v>
      </c>
      <c r="I15" s="14">
        <v>2668</v>
      </c>
      <c r="J15" s="14">
        <v>6243.299999999999</v>
      </c>
      <c r="K15" s="14">
        <v>5203.799999999999</v>
      </c>
      <c r="L15" s="14">
        <v>8889.300000000001</v>
      </c>
      <c r="M15" s="14">
        <v>7944.299999999999</v>
      </c>
      <c r="N15" s="14">
        <v>24914.7</v>
      </c>
      <c r="O15" s="14">
        <v>23595.2</v>
      </c>
      <c r="P15" s="434" t="str">
        <f t="shared" si="0"/>
        <v>Lucerne</v>
      </c>
    </row>
    <row r="16" spans="1:16" ht="18.9" customHeight="1">
      <c r="A16" s="24" t="str">
        <f>'Page 9'!$A$19</f>
        <v>Altdorf</v>
      </c>
      <c r="B16" s="14">
        <f>'Pages 14-15'!G13</f>
        <v>100</v>
      </c>
      <c r="C16" s="14">
        <v>100</v>
      </c>
      <c r="D16" s="14">
        <f>'Pages 14-15'!I13</f>
        <v>1288.8709999999999</v>
      </c>
      <c r="E16" s="14">
        <v>491.27400000000006</v>
      </c>
      <c r="F16" s="14">
        <f>'Pages 14-15'!K13</f>
        <v>2613.183</v>
      </c>
      <c r="G16" s="14">
        <v>1785.488</v>
      </c>
      <c r="H16" s="14">
        <f>'Pages 14-15'!L13</f>
        <v>3952.544</v>
      </c>
      <c r="I16" s="14">
        <v>3124.849</v>
      </c>
      <c r="J16" s="14">
        <v>6510.874</v>
      </c>
      <c r="K16" s="14">
        <v>5758.424000000001</v>
      </c>
      <c r="L16" s="14">
        <v>8918.714000000002</v>
      </c>
      <c r="M16" s="14">
        <v>8241.509000000002</v>
      </c>
      <c r="N16" s="14">
        <v>21921.05</v>
      </c>
      <c r="O16" s="14">
        <v>21123.453000000005</v>
      </c>
      <c r="P16" s="434" t="str">
        <f t="shared" si="0"/>
        <v>Altdorf</v>
      </c>
    </row>
    <row r="17" spans="1:16" ht="18.9" customHeight="1">
      <c r="A17" s="24" t="str">
        <f>'Page 9'!$A$20</f>
        <v>Schwyz</v>
      </c>
      <c r="B17" s="14">
        <f>'Pages 14-15'!G14</f>
        <v>531.65</v>
      </c>
      <c r="C17" s="14">
        <v>396.85</v>
      </c>
      <c r="D17" s="14">
        <f>'Pages 14-15'!I14</f>
        <v>1087.3</v>
      </c>
      <c r="E17" s="14">
        <v>900.4</v>
      </c>
      <c r="F17" s="14">
        <f>'Pages 14-15'!K14</f>
        <v>1876.2000000000003</v>
      </c>
      <c r="G17" s="14">
        <v>1500.75</v>
      </c>
      <c r="H17" s="14">
        <f>'Pages 14-15'!L14</f>
        <v>2678.8499999999995</v>
      </c>
      <c r="I17" s="14">
        <v>2170.5</v>
      </c>
      <c r="J17" s="14">
        <v>4116</v>
      </c>
      <c r="K17" s="14">
        <v>3410.8999999999996</v>
      </c>
      <c r="L17" s="14">
        <v>5971.65</v>
      </c>
      <c r="M17" s="14">
        <v>4964.6</v>
      </c>
      <c r="N17" s="14">
        <v>17407.25</v>
      </c>
      <c r="O17" s="14">
        <v>16150.549999999997</v>
      </c>
      <c r="P17" s="434" t="str">
        <f t="shared" si="0"/>
        <v>Schwyz</v>
      </c>
    </row>
    <row r="18" spans="1:16" ht="18.9" customHeight="1">
      <c r="A18" s="24" t="str">
        <f>'Page 9'!$A$21</f>
        <v>Sarnen</v>
      </c>
      <c r="B18" s="14">
        <f>'Pages 14-15'!G15</f>
        <v>543.6</v>
      </c>
      <c r="C18" s="14">
        <v>108.74999999999999</v>
      </c>
      <c r="D18" s="14">
        <f>'Pages 14-15'!I15</f>
        <v>1522.05</v>
      </c>
      <c r="E18" s="14">
        <v>1114.3500000000001</v>
      </c>
      <c r="F18" s="14">
        <f>'Pages 14-15'!K15</f>
        <v>2541.3</v>
      </c>
      <c r="G18" s="14">
        <v>2092.9</v>
      </c>
      <c r="H18" s="14">
        <f>'Pages 14-15'!L15</f>
        <v>3587.75</v>
      </c>
      <c r="I18" s="14">
        <v>3044.2</v>
      </c>
      <c r="J18" s="14">
        <v>5857.3</v>
      </c>
      <c r="K18" s="14">
        <v>5001.15</v>
      </c>
      <c r="L18" s="14">
        <v>8330.7</v>
      </c>
      <c r="M18" s="14">
        <v>7297.8</v>
      </c>
      <c r="N18" s="14">
        <v>20452.949999999997</v>
      </c>
      <c r="O18" s="14">
        <v>19379.3</v>
      </c>
      <c r="P18" s="434" t="str">
        <f t="shared" si="0"/>
        <v>Sarnen</v>
      </c>
    </row>
    <row r="19" spans="1:16" ht="18.9" customHeight="1">
      <c r="A19" s="24" t="str">
        <f>'Page 9'!$A$22</f>
        <v>Stans</v>
      </c>
      <c r="B19" s="14">
        <f>'Pages 14-15'!G16</f>
        <v>208.6</v>
      </c>
      <c r="C19" s="14">
        <v>154.14999999999998</v>
      </c>
      <c r="D19" s="14">
        <f>'Pages 14-15'!I16</f>
        <v>848</v>
      </c>
      <c r="E19" s="14">
        <v>741.6</v>
      </c>
      <c r="F19" s="14">
        <f>'Pages 14-15'!K16</f>
        <v>1842.45</v>
      </c>
      <c r="G19" s="14">
        <v>1691.75</v>
      </c>
      <c r="H19" s="14">
        <f>'Pages 14-15'!L16</f>
        <v>2918.4</v>
      </c>
      <c r="I19" s="14">
        <v>2774.85</v>
      </c>
      <c r="J19" s="14">
        <v>5284.349999999999</v>
      </c>
      <c r="K19" s="14">
        <v>5133.800000000001</v>
      </c>
      <c r="L19" s="14">
        <v>7745.85</v>
      </c>
      <c r="M19" s="14">
        <v>7575.099999999999</v>
      </c>
      <c r="N19" s="14">
        <v>21715.95</v>
      </c>
      <c r="O19" s="14">
        <v>21147.500000000004</v>
      </c>
      <c r="P19" s="434" t="str">
        <f t="shared" si="0"/>
        <v>Stans</v>
      </c>
    </row>
    <row r="20" spans="1:16" ht="18.9" customHeight="1">
      <c r="A20" s="24" t="str">
        <f>'Page 9'!$A$23</f>
        <v>Glarus</v>
      </c>
      <c r="B20" s="14">
        <f>'Pages 14-15'!G17</f>
        <v>860</v>
      </c>
      <c r="C20" s="14">
        <v>310.00000000000006</v>
      </c>
      <c r="D20" s="14">
        <f>'Pages 14-15'!I17</f>
        <v>1806.25</v>
      </c>
      <c r="E20" s="14">
        <v>1200</v>
      </c>
      <c r="F20" s="14">
        <f>'Pages 14-15'!K17</f>
        <v>3016.25</v>
      </c>
      <c r="G20" s="14">
        <v>2260</v>
      </c>
      <c r="H20" s="14">
        <f>'Pages 14-15'!L17</f>
        <v>3978.75</v>
      </c>
      <c r="I20" s="14">
        <v>3195</v>
      </c>
      <c r="J20" s="14">
        <v>6448.75</v>
      </c>
      <c r="K20" s="14">
        <v>5554.999999999999</v>
      </c>
      <c r="L20" s="14">
        <v>9225</v>
      </c>
      <c r="M20" s="14">
        <v>8268.75</v>
      </c>
      <c r="N20" s="14">
        <v>25819.999999999996</v>
      </c>
      <c r="O20" s="14">
        <v>23718.75</v>
      </c>
      <c r="P20" s="434" t="str">
        <f t="shared" si="0"/>
        <v>Glarus</v>
      </c>
    </row>
    <row r="21" spans="1:16" ht="18.9" customHeight="1">
      <c r="A21" s="24" t="str">
        <f>'Page 9'!$A$24</f>
        <v>Zug</v>
      </c>
      <c r="B21" s="14">
        <f>'Pages 14-15'!G18</f>
        <v>78.45</v>
      </c>
      <c r="C21" s="14">
        <v>0</v>
      </c>
      <c r="D21" s="14">
        <f>'Pages 14-15'!I18</f>
        <v>387.75</v>
      </c>
      <c r="E21" s="14">
        <v>149.45</v>
      </c>
      <c r="F21" s="14">
        <f>'Pages 14-15'!K18</f>
        <v>795.8499999999999</v>
      </c>
      <c r="G21" s="14">
        <v>494.34999999999997</v>
      </c>
      <c r="H21" s="14">
        <f>'Pages 14-15'!L18</f>
        <v>1238.05</v>
      </c>
      <c r="I21" s="14">
        <v>916.15</v>
      </c>
      <c r="J21" s="14">
        <v>2090.5</v>
      </c>
      <c r="K21" s="14">
        <v>1747.1499999999999</v>
      </c>
      <c r="L21" s="14">
        <v>2988.15</v>
      </c>
      <c r="M21" s="14">
        <v>2608.5</v>
      </c>
      <c r="N21" s="14">
        <v>11705.349999999999</v>
      </c>
      <c r="O21" s="14">
        <v>10650.050000000001</v>
      </c>
      <c r="P21" s="434" t="str">
        <f t="shared" si="0"/>
        <v>Zug</v>
      </c>
    </row>
    <row r="22" spans="1:16" ht="18.9" customHeight="1">
      <c r="A22" s="24" t="str">
        <f>'Page 9'!$A$25</f>
        <v>Fribourg</v>
      </c>
      <c r="B22" s="14">
        <f>'Pages 14-15'!G19</f>
        <v>518.1</v>
      </c>
      <c r="C22" s="14">
        <v>410.90000000000003</v>
      </c>
      <c r="D22" s="14">
        <f>'Pages 14-15'!I19</f>
        <v>1467.25</v>
      </c>
      <c r="E22" s="14">
        <v>1136.9</v>
      </c>
      <c r="F22" s="14">
        <f>'Pages 14-15'!K19</f>
        <v>2580.3999999999996</v>
      </c>
      <c r="G22" s="14">
        <v>2150.8999999999996</v>
      </c>
      <c r="H22" s="14">
        <f>'Pages 14-15'!L19</f>
        <v>3773.5499999999997</v>
      </c>
      <c r="I22" s="14">
        <v>3353.5</v>
      </c>
      <c r="J22" s="14">
        <v>6525.25</v>
      </c>
      <c r="K22" s="14">
        <v>6073.45</v>
      </c>
      <c r="L22" s="14">
        <v>9777.300000000001</v>
      </c>
      <c r="M22" s="14">
        <v>9410.35</v>
      </c>
      <c r="N22" s="14">
        <v>30633.85</v>
      </c>
      <c r="O22" s="14">
        <v>30085.350000000002</v>
      </c>
      <c r="P22" s="434" t="str">
        <f t="shared" si="0"/>
        <v>Fribourg</v>
      </c>
    </row>
    <row r="23" spans="1:16" ht="18.9" customHeight="1">
      <c r="A23" s="24" t="str">
        <f>'Page 9'!$A$26</f>
        <v>Solothurn</v>
      </c>
      <c r="B23" s="14">
        <f>'Pages 14-15'!G20</f>
        <v>755.0999999999999</v>
      </c>
      <c r="C23" s="14">
        <v>395.1</v>
      </c>
      <c r="D23" s="14">
        <f>'Pages 14-15'!I20</f>
        <v>2060</v>
      </c>
      <c r="E23" s="14">
        <v>1599.2</v>
      </c>
      <c r="F23" s="14">
        <f>'Pages 14-15'!K20</f>
        <v>3445.55</v>
      </c>
      <c r="G23" s="14">
        <v>3005.5</v>
      </c>
      <c r="H23" s="14">
        <f>'Pages 14-15'!L20</f>
        <v>4731.65</v>
      </c>
      <c r="I23" s="14">
        <v>4235.999999999999</v>
      </c>
      <c r="J23" s="14">
        <v>7860.55</v>
      </c>
      <c r="K23" s="14">
        <v>7240.55</v>
      </c>
      <c r="L23" s="14">
        <v>11636.9</v>
      </c>
      <c r="M23" s="14">
        <v>11103.800000000001</v>
      </c>
      <c r="N23" s="14">
        <v>32986.8</v>
      </c>
      <c r="O23" s="14">
        <v>32288.899999999998</v>
      </c>
      <c r="P23" s="434" t="str">
        <f t="shared" si="0"/>
        <v>Solothurn</v>
      </c>
    </row>
    <row r="24" spans="1:16" ht="18.9" customHeight="1">
      <c r="A24" s="24" t="str">
        <f>'Page 9'!$A$27</f>
        <v>Basel</v>
      </c>
      <c r="B24" s="14">
        <f>'Pages 14-15'!G21</f>
        <v>0</v>
      </c>
      <c r="C24" s="14">
        <v>0</v>
      </c>
      <c r="D24" s="14">
        <f>'Pages 14-15'!I21</f>
        <v>0</v>
      </c>
      <c r="E24" s="14">
        <v>0</v>
      </c>
      <c r="F24" s="14">
        <f>'Pages 14-15'!K21</f>
        <v>299</v>
      </c>
      <c r="G24" s="14">
        <v>0</v>
      </c>
      <c r="H24" s="14">
        <f>'Pages 14-15'!L21</f>
        <v>2539.65</v>
      </c>
      <c r="I24" s="14">
        <v>1295.65</v>
      </c>
      <c r="J24" s="14">
        <v>6968.3</v>
      </c>
      <c r="K24" s="14">
        <v>5724.3</v>
      </c>
      <c r="L24" s="14">
        <v>11373.9</v>
      </c>
      <c r="M24" s="14">
        <v>10129.9</v>
      </c>
      <c r="N24" s="14">
        <v>33576.3</v>
      </c>
      <c r="O24" s="14">
        <v>32227.1</v>
      </c>
      <c r="P24" s="434" t="str">
        <f t="shared" si="0"/>
        <v>Basel</v>
      </c>
    </row>
    <row r="25" spans="1:16" ht="18.9" customHeight="1">
      <c r="A25" s="24" t="str">
        <f>'Page 9'!$A$28</f>
        <v>Liestal</v>
      </c>
      <c r="B25" s="14">
        <f>'Pages 14-15'!G22</f>
        <v>301.65</v>
      </c>
      <c r="C25" s="14">
        <v>286.79999999999995</v>
      </c>
      <c r="D25" s="14">
        <f>'Pages 14-15'!I22</f>
        <v>422.65</v>
      </c>
      <c r="E25" s="14">
        <v>407.8</v>
      </c>
      <c r="F25" s="14">
        <f>'Pages 14-15'!K22</f>
        <v>1223.45</v>
      </c>
      <c r="G25" s="14">
        <v>1062.3</v>
      </c>
      <c r="H25" s="14">
        <f>'Pages 14-15'!L22</f>
        <v>2372.2000000000003</v>
      </c>
      <c r="I25" s="14">
        <v>2165.45</v>
      </c>
      <c r="J25" s="14">
        <v>5357.85</v>
      </c>
      <c r="K25" s="14">
        <v>5080.7</v>
      </c>
      <c r="L25" s="14">
        <v>9057.699999999999</v>
      </c>
      <c r="M25" s="14">
        <v>8727.1</v>
      </c>
      <c r="N25" s="14">
        <v>31780.3</v>
      </c>
      <c r="O25" s="14">
        <v>31247.25</v>
      </c>
      <c r="P25" s="434" t="str">
        <f t="shared" si="0"/>
        <v>Liestal</v>
      </c>
    </row>
    <row r="26" spans="1:16" ht="18.9" customHeight="1">
      <c r="A26" s="24" t="str">
        <f>'Page 9'!$A$29</f>
        <v>Schaffhausen</v>
      </c>
      <c r="B26" s="14">
        <f>'Pages 14-15'!G23</f>
        <v>486.7</v>
      </c>
      <c r="C26" s="14">
        <v>657</v>
      </c>
      <c r="D26" s="14">
        <f>'Pages 14-15'!I23</f>
        <v>1512.45</v>
      </c>
      <c r="E26" s="14">
        <v>1153</v>
      </c>
      <c r="F26" s="14">
        <f>'Pages 14-15'!K23</f>
        <v>2629.1499999999996</v>
      </c>
      <c r="G26" s="14">
        <v>2257.7</v>
      </c>
      <c r="H26" s="14">
        <f>'Pages 14-15'!L23</f>
        <v>3972.3</v>
      </c>
      <c r="I26" s="14">
        <v>3392.6500000000005</v>
      </c>
      <c r="J26" s="14">
        <v>6841.150000000001</v>
      </c>
      <c r="K26" s="14">
        <v>5960.65</v>
      </c>
      <c r="L26" s="14">
        <v>9776.1</v>
      </c>
      <c r="M26" s="14">
        <v>8982.699999999999</v>
      </c>
      <c r="N26" s="14">
        <v>29242.85</v>
      </c>
      <c r="O26" s="14">
        <v>28600.45</v>
      </c>
      <c r="P26" s="434" t="str">
        <f t="shared" si="0"/>
        <v>Schaffhausen</v>
      </c>
    </row>
    <row r="27" spans="1:16" ht="18.9" customHeight="1">
      <c r="A27" s="24" t="str">
        <f>'Page 9'!$A$30</f>
        <v>Herisau</v>
      </c>
      <c r="B27" s="14">
        <f>'Pages 14-15'!G24</f>
        <v>621.7</v>
      </c>
      <c r="C27" s="14">
        <v>219.64999999999998</v>
      </c>
      <c r="D27" s="14">
        <f>'Pages 14-15'!I24</f>
        <v>1730.5</v>
      </c>
      <c r="E27" s="14">
        <v>1110.35</v>
      </c>
      <c r="F27" s="14">
        <f>'Pages 14-15'!K24</f>
        <v>2943.5000000000005</v>
      </c>
      <c r="G27" s="14">
        <v>2264.8</v>
      </c>
      <c r="H27" s="14">
        <f>'Pages 14-15'!L24</f>
        <v>3867.6499999999996</v>
      </c>
      <c r="I27" s="14">
        <v>3275.6000000000004</v>
      </c>
      <c r="J27" s="14">
        <v>6583.1</v>
      </c>
      <c r="K27" s="14">
        <v>5513.05</v>
      </c>
      <c r="L27" s="14">
        <v>9937</v>
      </c>
      <c r="M27" s="14">
        <v>8531</v>
      </c>
      <c r="N27" s="14">
        <v>28678.6</v>
      </c>
      <c r="O27" s="14">
        <v>27007.350000000002</v>
      </c>
      <c r="P27" s="434" t="str">
        <f t="shared" si="0"/>
        <v>Herisau</v>
      </c>
    </row>
    <row r="28" spans="1:16" ht="18.9" customHeight="1">
      <c r="A28" s="24" t="str">
        <f>'Page 9'!$A$31</f>
        <v>Appenzell</v>
      </c>
      <c r="B28" s="14">
        <f>'Pages 14-15'!G25</f>
        <v>709.3</v>
      </c>
      <c r="C28" s="14">
        <v>615.75</v>
      </c>
      <c r="D28" s="14">
        <f>'Pages 14-15'!I25</f>
        <v>1407</v>
      </c>
      <c r="E28" s="14">
        <v>1268.1999999999998</v>
      </c>
      <c r="F28" s="14">
        <f>'Pages 14-15'!K25</f>
        <v>2289.1499999999996</v>
      </c>
      <c r="G28" s="14">
        <v>2129.2</v>
      </c>
      <c r="H28" s="14">
        <f>'Pages 14-15'!L25</f>
        <v>3195.5</v>
      </c>
      <c r="I28" s="14">
        <v>3009.05</v>
      </c>
      <c r="J28" s="14">
        <v>5252.5</v>
      </c>
      <c r="K28" s="14">
        <v>5039.8</v>
      </c>
      <c r="L28" s="14">
        <v>7646.5</v>
      </c>
      <c r="M28" s="14">
        <v>7345.299999999999</v>
      </c>
      <c r="N28" s="14">
        <v>22348.85</v>
      </c>
      <c r="O28" s="14">
        <v>21327.399999999998</v>
      </c>
      <c r="P28" s="434" t="str">
        <f t="shared" si="0"/>
        <v>Appenzell</v>
      </c>
    </row>
    <row r="29" spans="1:16" ht="18.9" customHeight="1">
      <c r="A29" s="24" t="str">
        <f>'Page 9'!$A$32</f>
        <v>St. Gall</v>
      </c>
      <c r="B29" s="14">
        <f>'Pages 14-15'!G26</f>
        <v>110</v>
      </c>
      <c r="C29" s="14">
        <v>0</v>
      </c>
      <c r="D29" s="14">
        <f>'Pages 14-15'!I26</f>
        <v>1012</v>
      </c>
      <c r="E29" s="14">
        <v>684.45</v>
      </c>
      <c r="F29" s="14">
        <f>'Pages 14-15'!K26</f>
        <v>2040.5</v>
      </c>
      <c r="G29" s="14">
        <v>1936</v>
      </c>
      <c r="H29" s="14">
        <f>'Pages 14-15'!L26</f>
        <v>3520</v>
      </c>
      <c r="I29" s="14">
        <v>3032</v>
      </c>
      <c r="J29" s="14">
        <v>6457</v>
      </c>
      <c r="K29" s="14">
        <v>5971.799999999999</v>
      </c>
      <c r="L29" s="14">
        <v>10330.650000000001</v>
      </c>
      <c r="M29" s="14">
        <v>9701.999999999998</v>
      </c>
      <c r="N29" s="14">
        <v>31828.5</v>
      </c>
      <c r="O29" s="14">
        <v>31000.250000000004</v>
      </c>
      <c r="P29" s="434" t="str">
        <f t="shared" si="0"/>
        <v>St. Gall</v>
      </c>
    </row>
    <row r="30" spans="1:16" ht="18.9" customHeight="1">
      <c r="A30" s="24" t="str">
        <f>'Page 9'!$A$33</f>
        <v>Chur</v>
      </c>
      <c r="B30" s="14">
        <f>'Pages 14-15'!G27</f>
        <v>0</v>
      </c>
      <c r="C30" s="14">
        <v>0</v>
      </c>
      <c r="D30" s="14">
        <f>'Pages 14-15'!I27</f>
        <v>185</v>
      </c>
      <c r="E30" s="14">
        <v>98</v>
      </c>
      <c r="F30" s="14">
        <f>'Pages 14-15'!K27</f>
        <v>1235</v>
      </c>
      <c r="G30" s="14">
        <v>967</v>
      </c>
      <c r="H30" s="14">
        <f>'Pages 14-15'!L27</f>
        <v>2434</v>
      </c>
      <c r="I30" s="14">
        <v>2016</v>
      </c>
      <c r="J30" s="14">
        <v>4969</v>
      </c>
      <c r="K30" s="14">
        <v>4373</v>
      </c>
      <c r="L30" s="14">
        <v>7966</v>
      </c>
      <c r="M30" s="14">
        <v>7234</v>
      </c>
      <c r="N30" s="14">
        <v>26126</v>
      </c>
      <c r="O30" s="14">
        <v>25243</v>
      </c>
      <c r="P30" s="434" t="str">
        <f t="shared" si="0"/>
        <v>Chur</v>
      </c>
    </row>
    <row r="31" spans="1:16" ht="18.9" customHeight="1">
      <c r="A31" s="24" t="str">
        <f>'Page 9'!$A$34</f>
        <v>Aarau</v>
      </c>
      <c r="B31" s="14">
        <f>'Pages 14-15'!G28</f>
        <v>270.9</v>
      </c>
      <c r="C31" s="14">
        <v>55.5</v>
      </c>
      <c r="D31" s="14">
        <f>'Pages 14-15'!I28</f>
        <v>832.5</v>
      </c>
      <c r="E31" s="14">
        <v>659.4000000000001</v>
      </c>
      <c r="F31" s="14">
        <f>'Pages 14-15'!K28</f>
        <v>1742.7000000000003</v>
      </c>
      <c r="G31" s="14">
        <v>1505.1</v>
      </c>
      <c r="H31" s="14">
        <f>'Pages 14-15'!L28</f>
        <v>2757.3</v>
      </c>
      <c r="I31" s="14">
        <v>2442</v>
      </c>
      <c r="J31" s="14">
        <v>5341.35</v>
      </c>
      <c r="K31" s="14">
        <v>4968.3</v>
      </c>
      <c r="L31" s="14">
        <v>8325</v>
      </c>
      <c r="M31" s="14">
        <v>7987.5</v>
      </c>
      <c r="N31" s="14">
        <v>26418.55</v>
      </c>
      <c r="O31" s="14">
        <v>25899.1</v>
      </c>
      <c r="P31" s="434" t="str">
        <f t="shared" si="0"/>
        <v>Aarau</v>
      </c>
    </row>
    <row r="32" spans="1:16" ht="18.9" customHeight="1">
      <c r="A32" s="24" t="str">
        <f>'Page 9'!$A$35</f>
        <v>Frauenfeld</v>
      </c>
      <c r="B32" s="14">
        <f>'Pages 14-15'!G29</f>
        <v>0</v>
      </c>
      <c r="C32" s="14">
        <v>0</v>
      </c>
      <c r="D32" s="14">
        <f>'Pages 14-15'!I29</f>
        <v>524.5500000000001</v>
      </c>
      <c r="E32" s="14">
        <v>357.15</v>
      </c>
      <c r="F32" s="14">
        <f>'Pages 14-15'!K29</f>
        <v>1516.05</v>
      </c>
      <c r="G32" s="14">
        <v>1236.45</v>
      </c>
      <c r="H32" s="14">
        <f>'Pages 14-15'!L29</f>
        <v>2901.6000000000004</v>
      </c>
      <c r="I32" s="14">
        <v>2566.8</v>
      </c>
      <c r="J32" s="14">
        <v>5655.750000000001</v>
      </c>
      <c r="K32" s="14">
        <v>5345.599999999999</v>
      </c>
      <c r="L32" s="14">
        <v>8620.65</v>
      </c>
      <c r="M32" s="14">
        <v>8375.55</v>
      </c>
      <c r="N32" s="14">
        <v>25800.55</v>
      </c>
      <c r="O32" s="14">
        <v>25423.85</v>
      </c>
      <c r="P32" s="434" t="str">
        <f t="shared" si="0"/>
        <v>Frauenfeld</v>
      </c>
    </row>
    <row r="33" spans="1:16" ht="18.9" customHeight="1">
      <c r="A33" s="24" t="str">
        <f>'Page 9'!$A$36</f>
        <v>Bellinzona</v>
      </c>
      <c r="B33" s="14">
        <f>'Pages 14-15'!G30</f>
        <v>322.1</v>
      </c>
      <c r="C33" s="14">
        <v>40</v>
      </c>
      <c r="D33" s="14">
        <f>'Pages 14-15'!I30</f>
        <v>845.25</v>
      </c>
      <c r="E33" s="14">
        <v>119.75</v>
      </c>
      <c r="F33" s="14">
        <f>'Pages 14-15'!K30</f>
        <v>1369.1499999999999</v>
      </c>
      <c r="G33" s="14">
        <v>710.3499999999999</v>
      </c>
      <c r="H33" s="14">
        <f>'Pages 14-15'!L30</f>
        <v>2152.45</v>
      </c>
      <c r="I33" s="14">
        <v>1166.85</v>
      </c>
      <c r="J33" s="14">
        <v>4460.45</v>
      </c>
      <c r="K33" s="14">
        <v>2850.15</v>
      </c>
      <c r="L33" s="14">
        <v>7952.7</v>
      </c>
      <c r="M33" s="14">
        <v>5904.75</v>
      </c>
      <c r="N33" s="14">
        <v>29697.95</v>
      </c>
      <c r="O33" s="14">
        <v>26985</v>
      </c>
      <c r="P33" s="434" t="str">
        <f t="shared" si="0"/>
        <v>Bellinzona</v>
      </c>
    </row>
    <row r="34" spans="1:16" ht="18.9" customHeight="1">
      <c r="A34" s="24" t="str">
        <f>'Page 9'!$A$37</f>
        <v>Lausanne</v>
      </c>
      <c r="B34" s="14">
        <f>'Pages 14-15'!G31</f>
        <v>0</v>
      </c>
      <c r="C34" s="14">
        <v>0</v>
      </c>
      <c r="D34" s="14">
        <f>'Pages 14-15'!I31</f>
        <v>206.65</v>
      </c>
      <c r="E34" s="14">
        <v>0</v>
      </c>
      <c r="F34" s="14">
        <f>'Pages 14-15'!K31</f>
        <v>1701.85</v>
      </c>
      <c r="G34" s="14">
        <v>968.2</v>
      </c>
      <c r="H34" s="14">
        <f>'Pages 14-15'!L31</f>
        <v>4004.2</v>
      </c>
      <c r="I34" s="14">
        <v>3004.6499999999996</v>
      </c>
      <c r="J34" s="14">
        <v>8891.199999999999</v>
      </c>
      <c r="K34" s="14">
        <v>8137.8</v>
      </c>
      <c r="L34" s="14">
        <v>12309.75</v>
      </c>
      <c r="M34" s="14">
        <v>11674.849999999999</v>
      </c>
      <c r="N34" s="14">
        <v>33633.35</v>
      </c>
      <c r="O34" s="14">
        <v>32642.4</v>
      </c>
      <c r="P34" s="434" t="str">
        <f t="shared" si="0"/>
        <v>Lausanne</v>
      </c>
    </row>
    <row r="35" spans="1:16" ht="18.9" customHeight="1">
      <c r="A35" s="24" t="str">
        <f>'Page 9'!$A$38</f>
        <v>Sion</v>
      </c>
      <c r="B35" s="14">
        <f>'Pages 14-15'!G32</f>
        <v>449.19999999999993</v>
      </c>
      <c r="C35" s="14">
        <v>34</v>
      </c>
      <c r="D35" s="14">
        <f>'Pages 14-15'!I32</f>
        <v>1679.1000000000001</v>
      </c>
      <c r="E35" s="14">
        <v>547.95</v>
      </c>
      <c r="F35" s="14">
        <f>'Pages 14-15'!K32</f>
        <v>2822.000000000001</v>
      </c>
      <c r="G35" s="14">
        <v>1679.1000000000001</v>
      </c>
      <c r="H35" s="14">
        <f>'Pages 14-15'!L32</f>
        <v>3529.3</v>
      </c>
      <c r="I35" s="14">
        <v>2562.9500000000003</v>
      </c>
      <c r="J35" s="14">
        <v>6003.4000000000015</v>
      </c>
      <c r="K35" s="14">
        <v>4861.25</v>
      </c>
      <c r="L35" s="14">
        <v>8774.4</v>
      </c>
      <c r="M35" s="14">
        <v>7548.400000000001</v>
      </c>
      <c r="N35" s="14">
        <v>30536.949999999997</v>
      </c>
      <c r="O35" s="14">
        <v>28437.399999999998</v>
      </c>
      <c r="P35" s="434" t="str">
        <f t="shared" si="0"/>
        <v>Sion</v>
      </c>
    </row>
    <row r="36" spans="1:16" ht="18.9" customHeight="1">
      <c r="A36" s="24" t="str">
        <f>'Page 9'!$A$39</f>
        <v>Neuchâtel</v>
      </c>
      <c r="B36" s="14">
        <f>'Pages 14-15'!G33</f>
        <v>560.9499999999999</v>
      </c>
      <c r="C36" s="14">
        <v>419.15</v>
      </c>
      <c r="D36" s="14">
        <f>'Pages 14-15'!I33</f>
        <v>1442.2</v>
      </c>
      <c r="E36" s="14">
        <v>1033.65</v>
      </c>
      <c r="F36" s="14">
        <f>'Pages 14-15'!K33</f>
        <v>2958.1499999999996</v>
      </c>
      <c r="G36" s="14">
        <v>2306.95</v>
      </c>
      <c r="H36" s="14">
        <f>'Pages 14-15'!L33</f>
        <v>4256.25</v>
      </c>
      <c r="I36" s="14">
        <v>3533.55</v>
      </c>
      <c r="J36" s="14">
        <v>8924.75</v>
      </c>
      <c r="K36" s="14">
        <v>7994.2</v>
      </c>
      <c r="L36" s="14">
        <v>13437.099999999999</v>
      </c>
      <c r="M36" s="14">
        <v>12759.95</v>
      </c>
      <c r="N36" s="14">
        <v>39030.45</v>
      </c>
      <c r="O36" s="14">
        <v>38101.75</v>
      </c>
      <c r="P36" s="434" t="str">
        <f t="shared" si="0"/>
        <v>Neuchâtel</v>
      </c>
    </row>
    <row r="37" spans="1:16" ht="18.9" customHeight="1">
      <c r="A37" s="24" t="str">
        <f>'Page 9'!$A$40</f>
        <v>Geneva</v>
      </c>
      <c r="B37" s="14">
        <f>'Pages 14-15'!G34</f>
        <v>25</v>
      </c>
      <c r="C37" s="14">
        <v>25</v>
      </c>
      <c r="D37" s="14">
        <f>'Pages 14-15'!I34</f>
        <v>25</v>
      </c>
      <c r="E37" s="14">
        <v>25</v>
      </c>
      <c r="F37" s="14">
        <f>'Pages 14-15'!K34</f>
        <v>25</v>
      </c>
      <c r="G37" s="14">
        <v>25</v>
      </c>
      <c r="H37" s="14">
        <f>'Pages 14-15'!L34</f>
        <v>964.5999999999999</v>
      </c>
      <c r="I37" s="14">
        <v>894.1000000000001</v>
      </c>
      <c r="J37" s="14">
        <v>3996.8500000000004</v>
      </c>
      <c r="K37" s="14">
        <v>3799.7</v>
      </c>
      <c r="L37" s="14">
        <v>7664.1</v>
      </c>
      <c r="M37" s="14">
        <v>7318.05</v>
      </c>
      <c r="N37" s="14">
        <v>30826.899999999998</v>
      </c>
      <c r="O37" s="14">
        <v>30104.399999999998</v>
      </c>
      <c r="P37" s="434" t="str">
        <f t="shared" si="0"/>
        <v>Geneva</v>
      </c>
    </row>
    <row r="38" spans="1:16" ht="18.9" customHeight="1">
      <c r="A38" s="24" t="str">
        <f>'Page 9'!$A$41</f>
        <v>Delémont</v>
      </c>
      <c r="B38" s="14">
        <f>'Pages 14-15'!G35</f>
        <v>243.95</v>
      </c>
      <c r="C38" s="14">
        <v>81.3</v>
      </c>
      <c r="D38" s="14">
        <f>'Pages 14-15'!I35</f>
        <v>1296.9</v>
      </c>
      <c r="E38" s="14">
        <v>650.3999999999999</v>
      </c>
      <c r="F38" s="14">
        <f>'Pages 14-15'!K35</f>
        <v>2840.6000000000004</v>
      </c>
      <c r="G38" s="14">
        <v>1814.1000000000001</v>
      </c>
      <c r="H38" s="14">
        <f>'Pages 14-15'!L35</f>
        <v>4415.65</v>
      </c>
      <c r="I38" s="14">
        <v>3389.1500000000005</v>
      </c>
      <c r="J38" s="14">
        <v>8308.45</v>
      </c>
      <c r="K38" s="14">
        <v>7027.1</v>
      </c>
      <c r="L38" s="14">
        <v>12310</v>
      </c>
      <c r="M38" s="14">
        <v>11006.1</v>
      </c>
      <c r="N38" s="14">
        <v>35151.7</v>
      </c>
      <c r="O38" s="14">
        <v>33550.35</v>
      </c>
      <c r="P38" s="434" t="str">
        <f t="shared" si="0"/>
        <v>Delémont</v>
      </c>
    </row>
    <row r="39" spans="1:16" ht="18.9" customHeight="1">
      <c r="A39" s="24"/>
      <c r="B39" s="123"/>
      <c r="C39" s="123"/>
      <c r="D39" s="123"/>
      <c r="E39" s="123"/>
      <c r="F39" s="123"/>
      <c r="G39" s="123"/>
      <c r="H39" s="123"/>
      <c r="I39" s="123"/>
      <c r="J39" s="14"/>
      <c r="K39" s="14"/>
      <c r="L39" s="14"/>
      <c r="M39" s="14"/>
      <c r="N39" s="14"/>
      <c r="O39" s="14"/>
      <c r="P39" s="434"/>
    </row>
    <row r="40" spans="2:16" ht="18.9" customHeight="1">
      <c r="B40" s="15"/>
      <c r="C40" s="15"/>
      <c r="D40" s="15"/>
      <c r="E40" s="15"/>
      <c r="F40" s="15"/>
      <c r="G40" s="15"/>
      <c r="H40" s="15"/>
      <c r="I40" s="15"/>
      <c r="J40" s="14"/>
      <c r="K40" s="14"/>
      <c r="L40" s="14"/>
      <c r="M40" s="14"/>
      <c r="N40" s="14"/>
      <c r="O40" s="14"/>
      <c r="P40" s="434"/>
    </row>
    <row r="41" spans="1:16" ht="18.9" customHeight="1">
      <c r="A41" s="97"/>
      <c r="B41" s="123"/>
      <c r="C41" s="123"/>
      <c r="D41" s="123"/>
      <c r="E41" s="123"/>
      <c r="F41" s="123"/>
      <c r="G41" s="123"/>
      <c r="H41" s="123"/>
      <c r="I41" s="123"/>
      <c r="J41" s="14"/>
      <c r="K41" s="14"/>
      <c r="L41" s="14"/>
      <c r="M41" s="14"/>
      <c r="N41" s="14"/>
      <c r="O41" s="14"/>
      <c r="P41" s="434"/>
    </row>
    <row r="42" spans="1:16" ht="18.9" customHeight="1">
      <c r="A42" s="24" t="str">
        <f>'Page 9'!$A$43</f>
        <v>Direct federal tax</v>
      </c>
      <c r="B42" s="10">
        <f>'Pages 14-15'!G37</f>
        <v>0</v>
      </c>
      <c r="C42" s="14">
        <v>0</v>
      </c>
      <c r="D42" s="14">
        <f>'Pages 14-15'!I37</f>
        <v>0</v>
      </c>
      <c r="E42" s="14">
        <v>0</v>
      </c>
      <c r="F42" s="14">
        <f>'Pages 14-15'!K37</f>
        <v>79.8</v>
      </c>
      <c r="G42" s="14">
        <v>0</v>
      </c>
      <c r="H42" s="14">
        <f>'Pages 14-15'!L37</f>
        <v>168.5</v>
      </c>
      <c r="I42" s="14">
        <v>25</v>
      </c>
      <c r="J42" s="14">
        <v>507.1</v>
      </c>
      <c r="K42" s="14">
        <v>192</v>
      </c>
      <c r="L42" s="14">
        <v>1070.5</v>
      </c>
      <c r="M42" s="14">
        <v>580</v>
      </c>
      <c r="N42" s="14">
        <v>8381.7</v>
      </c>
      <c r="O42" s="14">
        <v>6400</v>
      </c>
      <c r="P42" s="434" t="str">
        <f t="shared" si="0"/>
        <v>Direct federal tax</v>
      </c>
    </row>
    <row r="43" spans="1:16" ht="18.9" customHeight="1">
      <c r="A43" s="103"/>
      <c r="B43" s="124"/>
      <c r="C43" s="124"/>
      <c r="D43" s="124"/>
      <c r="E43" s="124"/>
      <c r="F43" s="124"/>
      <c r="G43" s="124"/>
      <c r="H43" s="124"/>
      <c r="I43" s="124"/>
      <c r="J43" s="14"/>
      <c r="K43" s="14"/>
      <c r="L43" s="14"/>
      <c r="M43" s="14"/>
      <c r="N43" s="14"/>
      <c r="O43" s="14"/>
      <c r="P43" s="434"/>
    </row>
    <row r="44" spans="1:16" ht="18.9" customHeight="1">
      <c r="A44" s="87"/>
      <c r="B44" s="930" t="s">
        <v>120</v>
      </c>
      <c r="C44" s="934"/>
      <c r="D44" s="934"/>
      <c r="E44" s="934"/>
      <c r="F44" s="934"/>
      <c r="G44" s="934"/>
      <c r="H44" s="934"/>
      <c r="I44" s="935"/>
      <c r="J44" s="930" t="str">
        <f>B44</f>
        <v>Income distribution  70 : 30</v>
      </c>
      <c r="K44" s="928"/>
      <c r="L44" s="928"/>
      <c r="M44" s="928"/>
      <c r="N44" s="928"/>
      <c r="O44" s="929"/>
      <c r="P44" s="434"/>
    </row>
    <row r="45" spans="1:16" ht="18.9" customHeight="1">
      <c r="A45" s="24" t="str">
        <f>'Page 9'!$A$16</f>
        <v>Zurich</v>
      </c>
      <c r="B45" s="14">
        <f aca="true" t="shared" si="1" ref="B45:B70">B13</f>
        <v>609.2</v>
      </c>
      <c r="C45" s="14">
        <v>153.8</v>
      </c>
      <c r="D45" s="14">
        <f aca="true" t="shared" si="2" ref="D45:D70">D13</f>
        <v>1152</v>
      </c>
      <c r="E45" s="14">
        <v>588.5000000000001</v>
      </c>
      <c r="F45" s="14">
        <f aca="true" t="shared" si="3" ref="F45:F70">F13</f>
        <v>1860.4</v>
      </c>
      <c r="G45" s="14">
        <v>1234.8000000000002</v>
      </c>
      <c r="H45" s="14">
        <f aca="true" t="shared" si="4" ref="H45:H70">H13</f>
        <v>2883.9</v>
      </c>
      <c r="I45" s="14">
        <v>1975.4</v>
      </c>
      <c r="J45" s="14">
        <v>5241.4</v>
      </c>
      <c r="K45" s="14">
        <v>4125.9</v>
      </c>
      <c r="L45" s="14">
        <v>8010.6</v>
      </c>
      <c r="M45" s="14">
        <v>6851.4</v>
      </c>
      <c r="N45" s="14">
        <v>24977.7</v>
      </c>
      <c r="O45" s="14">
        <v>23321.699999999997</v>
      </c>
      <c r="P45" s="434" t="str">
        <f t="shared" si="0"/>
        <v>Zurich</v>
      </c>
    </row>
    <row r="46" spans="1:16" ht="18.9" customHeight="1">
      <c r="A46" s="24" t="str">
        <f>'Page 9'!$A$17</f>
        <v>Berne</v>
      </c>
      <c r="B46" s="14">
        <f t="shared" si="1"/>
        <v>308.79999999999995</v>
      </c>
      <c r="C46" s="14">
        <v>261.45</v>
      </c>
      <c r="D46" s="14">
        <f t="shared" si="2"/>
        <v>1156.2500000000002</v>
      </c>
      <c r="E46" s="14">
        <v>1047.25</v>
      </c>
      <c r="F46" s="14">
        <f t="shared" si="3"/>
        <v>2559.45</v>
      </c>
      <c r="G46" s="14">
        <v>2070.5</v>
      </c>
      <c r="H46" s="14">
        <f t="shared" si="4"/>
        <v>4375.500000000001</v>
      </c>
      <c r="I46" s="14">
        <v>3519.85</v>
      </c>
      <c r="J46" s="14">
        <v>7644.850000000001</v>
      </c>
      <c r="K46" s="14">
        <v>6608.650000000001</v>
      </c>
      <c r="L46" s="14">
        <v>11092.150000000001</v>
      </c>
      <c r="M46" s="14">
        <v>9631.650000000001</v>
      </c>
      <c r="N46" s="14">
        <v>32677.850000000002</v>
      </c>
      <c r="O46" s="14">
        <v>29651</v>
      </c>
      <c r="P46" s="434" t="str">
        <f t="shared" si="0"/>
        <v>Berne</v>
      </c>
    </row>
    <row r="47" spans="1:16" ht="18.9" customHeight="1">
      <c r="A47" s="24" t="str">
        <f>'Page 9'!$A$18</f>
        <v>Lucerne</v>
      </c>
      <c r="B47" s="14">
        <f t="shared" si="1"/>
        <v>249.5</v>
      </c>
      <c r="C47" s="14">
        <v>50</v>
      </c>
      <c r="D47" s="14">
        <f t="shared" si="2"/>
        <v>1329.3000000000002</v>
      </c>
      <c r="E47" s="14">
        <v>477</v>
      </c>
      <c r="F47" s="14">
        <f t="shared" si="3"/>
        <v>2463.3</v>
      </c>
      <c r="G47" s="14">
        <v>1549.8000000000002</v>
      </c>
      <c r="H47" s="14">
        <f t="shared" si="4"/>
        <v>3644.5</v>
      </c>
      <c r="I47" s="14">
        <v>2668</v>
      </c>
      <c r="J47" s="14">
        <v>6243.299999999999</v>
      </c>
      <c r="K47" s="14">
        <v>5203.799999999999</v>
      </c>
      <c r="L47" s="14">
        <v>8889.300000000001</v>
      </c>
      <c r="M47" s="14">
        <v>7944.299999999999</v>
      </c>
      <c r="N47" s="14">
        <v>24914.7</v>
      </c>
      <c r="O47" s="14">
        <v>23534.300000000003</v>
      </c>
      <c r="P47" s="434" t="str">
        <f t="shared" si="0"/>
        <v>Lucerne</v>
      </c>
    </row>
    <row r="48" spans="1:16" ht="18.9" customHeight="1">
      <c r="A48" s="24" t="str">
        <f>'Page 9'!$A$19</f>
        <v>Altdorf</v>
      </c>
      <c r="B48" s="14">
        <f t="shared" si="1"/>
        <v>100</v>
      </c>
      <c r="C48" s="14">
        <v>100</v>
      </c>
      <c r="D48" s="14">
        <f t="shared" si="2"/>
        <v>1288.8709999999999</v>
      </c>
      <c r="E48" s="14">
        <v>987.891</v>
      </c>
      <c r="F48" s="14">
        <f t="shared" si="3"/>
        <v>2613.183</v>
      </c>
      <c r="G48" s="14">
        <v>2312.2029999999995</v>
      </c>
      <c r="H48" s="14">
        <f t="shared" si="4"/>
        <v>3952.544</v>
      </c>
      <c r="I48" s="14">
        <v>3425.829</v>
      </c>
      <c r="J48" s="14">
        <v>6510.874</v>
      </c>
      <c r="K48" s="14">
        <v>5758.424000000001</v>
      </c>
      <c r="L48" s="14">
        <v>8918.714000000002</v>
      </c>
      <c r="M48" s="14">
        <v>8241.509000000002</v>
      </c>
      <c r="N48" s="14">
        <v>21921.05</v>
      </c>
      <c r="O48" s="14">
        <v>21078.306</v>
      </c>
      <c r="P48" s="434" t="str">
        <f t="shared" si="0"/>
        <v>Altdorf</v>
      </c>
    </row>
    <row r="49" spans="1:16" ht="18.9" customHeight="1">
      <c r="A49" s="24" t="str">
        <f>'Page 9'!$A$20</f>
        <v>Schwyz</v>
      </c>
      <c r="B49" s="14">
        <f t="shared" si="1"/>
        <v>531.65</v>
      </c>
      <c r="C49" s="14">
        <v>396.85</v>
      </c>
      <c r="D49" s="14">
        <f t="shared" si="2"/>
        <v>1087.3</v>
      </c>
      <c r="E49" s="14">
        <v>900.4</v>
      </c>
      <c r="F49" s="14">
        <f t="shared" si="3"/>
        <v>1876.2000000000003</v>
      </c>
      <c r="G49" s="14">
        <v>1500.75</v>
      </c>
      <c r="H49" s="14">
        <f t="shared" si="4"/>
        <v>2678.8499999999995</v>
      </c>
      <c r="I49" s="14">
        <v>2217.65</v>
      </c>
      <c r="J49" s="14">
        <v>4116</v>
      </c>
      <c r="K49" s="14">
        <v>3441.7499999999995</v>
      </c>
      <c r="L49" s="14">
        <v>5971.65</v>
      </c>
      <c r="M49" s="14">
        <v>5143</v>
      </c>
      <c r="N49" s="14">
        <v>17407.25</v>
      </c>
      <c r="O49" s="14">
        <v>16150.549999999997</v>
      </c>
      <c r="P49" s="434" t="str">
        <f t="shared" si="0"/>
        <v>Schwyz</v>
      </c>
    </row>
    <row r="50" spans="1:16" ht="18.9" customHeight="1">
      <c r="A50" s="24" t="str">
        <f>'Page 9'!$A$21</f>
        <v>Sarnen</v>
      </c>
      <c r="B50" s="14">
        <f t="shared" si="1"/>
        <v>543.6</v>
      </c>
      <c r="C50" s="14">
        <v>108.74999999999999</v>
      </c>
      <c r="D50" s="14">
        <f t="shared" si="2"/>
        <v>1522.05</v>
      </c>
      <c r="E50" s="14">
        <v>1114.3500000000001</v>
      </c>
      <c r="F50" s="14">
        <f t="shared" si="3"/>
        <v>2541.3</v>
      </c>
      <c r="G50" s="14">
        <v>2092.9</v>
      </c>
      <c r="H50" s="14">
        <f t="shared" si="4"/>
        <v>3587.75</v>
      </c>
      <c r="I50" s="14">
        <v>3044.2</v>
      </c>
      <c r="J50" s="14">
        <v>5857.3</v>
      </c>
      <c r="K50" s="14">
        <v>5109.799999999999</v>
      </c>
      <c r="L50" s="14">
        <v>8330.7</v>
      </c>
      <c r="M50" s="14">
        <v>7515.25</v>
      </c>
      <c r="N50" s="14">
        <v>20452.949999999997</v>
      </c>
      <c r="O50" s="14">
        <v>19392.899999999998</v>
      </c>
      <c r="P50" s="434" t="str">
        <f t="shared" si="0"/>
        <v>Sarnen</v>
      </c>
    </row>
    <row r="51" spans="1:16" ht="18.9" customHeight="1">
      <c r="A51" s="24" t="str">
        <f>'Page 9'!$A$22</f>
        <v>Stans</v>
      </c>
      <c r="B51" s="14">
        <f t="shared" si="1"/>
        <v>208.6</v>
      </c>
      <c r="C51" s="14">
        <v>154.14999999999998</v>
      </c>
      <c r="D51" s="14">
        <f t="shared" si="2"/>
        <v>848</v>
      </c>
      <c r="E51" s="14">
        <v>741.6</v>
      </c>
      <c r="F51" s="14">
        <f t="shared" si="3"/>
        <v>1842.45</v>
      </c>
      <c r="G51" s="14">
        <v>1691.75</v>
      </c>
      <c r="H51" s="14">
        <f t="shared" si="4"/>
        <v>2918.4</v>
      </c>
      <c r="I51" s="14">
        <v>2774.85</v>
      </c>
      <c r="J51" s="14">
        <v>5284.349999999999</v>
      </c>
      <c r="K51" s="14">
        <v>5133.800000000001</v>
      </c>
      <c r="L51" s="14">
        <v>7745.85</v>
      </c>
      <c r="M51" s="14">
        <v>7575.099999999999</v>
      </c>
      <c r="N51" s="14">
        <v>21715.95</v>
      </c>
      <c r="O51" s="14">
        <v>21164.550000000003</v>
      </c>
      <c r="P51" s="434" t="str">
        <f t="shared" si="0"/>
        <v>Stans</v>
      </c>
    </row>
    <row r="52" spans="1:16" ht="18.9" customHeight="1">
      <c r="A52" s="24" t="str">
        <f>'Page 9'!$A$23</f>
        <v>Glarus</v>
      </c>
      <c r="B52" s="14">
        <f t="shared" si="1"/>
        <v>860</v>
      </c>
      <c r="C52" s="14">
        <v>310.00000000000006</v>
      </c>
      <c r="D52" s="14">
        <f t="shared" si="2"/>
        <v>1806.25</v>
      </c>
      <c r="E52" s="14">
        <v>1200</v>
      </c>
      <c r="F52" s="14">
        <f t="shared" si="3"/>
        <v>3016.25</v>
      </c>
      <c r="G52" s="14">
        <v>2260</v>
      </c>
      <c r="H52" s="14">
        <f t="shared" si="4"/>
        <v>3978.75</v>
      </c>
      <c r="I52" s="14">
        <v>3195</v>
      </c>
      <c r="J52" s="14">
        <v>6448.75</v>
      </c>
      <c r="K52" s="14">
        <v>5571.25</v>
      </c>
      <c r="L52" s="14">
        <v>9225</v>
      </c>
      <c r="M52" s="14">
        <v>8415</v>
      </c>
      <c r="N52" s="14">
        <v>25819.999999999996</v>
      </c>
      <c r="O52" s="14">
        <v>24340</v>
      </c>
      <c r="P52" s="434" t="str">
        <f t="shared" si="0"/>
        <v>Glarus</v>
      </c>
    </row>
    <row r="53" spans="1:16" ht="18.9" customHeight="1">
      <c r="A53" s="24" t="str">
        <f>'Page 9'!$A$24</f>
        <v>Zug</v>
      </c>
      <c r="B53" s="14">
        <f t="shared" si="1"/>
        <v>78.45</v>
      </c>
      <c r="C53" s="14">
        <v>0</v>
      </c>
      <c r="D53" s="14">
        <f t="shared" si="2"/>
        <v>387.75</v>
      </c>
      <c r="E53" s="14">
        <v>149.45</v>
      </c>
      <c r="F53" s="14">
        <f t="shared" si="3"/>
        <v>795.8499999999999</v>
      </c>
      <c r="G53" s="14">
        <v>494.34999999999997</v>
      </c>
      <c r="H53" s="14">
        <f t="shared" si="4"/>
        <v>1238.05</v>
      </c>
      <c r="I53" s="14">
        <v>916.15</v>
      </c>
      <c r="J53" s="14">
        <v>2090.5</v>
      </c>
      <c r="K53" s="14">
        <v>1747.1499999999999</v>
      </c>
      <c r="L53" s="14">
        <v>2988.15</v>
      </c>
      <c r="M53" s="14">
        <v>2608.5</v>
      </c>
      <c r="N53" s="14">
        <v>11705.349999999999</v>
      </c>
      <c r="O53" s="14">
        <v>10599.05</v>
      </c>
      <c r="P53" s="434" t="str">
        <f t="shared" si="0"/>
        <v>Zug</v>
      </c>
    </row>
    <row r="54" spans="1:16" ht="18.9" customHeight="1">
      <c r="A54" s="24" t="str">
        <f>'Page 9'!$A$25</f>
        <v>Fribourg</v>
      </c>
      <c r="B54" s="14">
        <f t="shared" si="1"/>
        <v>518.1</v>
      </c>
      <c r="C54" s="14">
        <v>410.90000000000003</v>
      </c>
      <c r="D54" s="14">
        <f t="shared" si="2"/>
        <v>1467.25</v>
      </c>
      <c r="E54" s="14">
        <v>1136.9</v>
      </c>
      <c r="F54" s="14">
        <f t="shared" si="3"/>
        <v>2580.3999999999996</v>
      </c>
      <c r="G54" s="14">
        <v>2150.8999999999996</v>
      </c>
      <c r="H54" s="14">
        <f t="shared" si="4"/>
        <v>3773.5499999999997</v>
      </c>
      <c r="I54" s="14">
        <v>3353.5</v>
      </c>
      <c r="J54" s="14">
        <v>6525.25</v>
      </c>
      <c r="K54" s="14">
        <v>6073.45</v>
      </c>
      <c r="L54" s="14">
        <v>9777.300000000001</v>
      </c>
      <c r="M54" s="14">
        <v>9410.35</v>
      </c>
      <c r="N54" s="14">
        <v>30633.85</v>
      </c>
      <c r="O54" s="14">
        <v>30007.9</v>
      </c>
      <c r="P54" s="434" t="str">
        <f t="shared" si="0"/>
        <v>Fribourg</v>
      </c>
    </row>
    <row r="55" spans="1:16" ht="18.9" customHeight="1">
      <c r="A55" s="24" t="str">
        <f>'Page 9'!$A$26</f>
        <v>Solothurn</v>
      </c>
      <c r="B55" s="14">
        <f t="shared" si="1"/>
        <v>755.0999999999999</v>
      </c>
      <c r="C55" s="14">
        <v>395.1</v>
      </c>
      <c r="D55" s="14">
        <f t="shared" si="2"/>
        <v>2060</v>
      </c>
      <c r="E55" s="14">
        <v>1599.2</v>
      </c>
      <c r="F55" s="14">
        <f t="shared" si="3"/>
        <v>3445.55</v>
      </c>
      <c r="G55" s="14">
        <v>3005.5</v>
      </c>
      <c r="H55" s="14">
        <f t="shared" si="4"/>
        <v>4731.65</v>
      </c>
      <c r="I55" s="14">
        <v>4235.999999999999</v>
      </c>
      <c r="J55" s="14">
        <v>7860.55</v>
      </c>
      <c r="K55" s="14">
        <v>7240.55</v>
      </c>
      <c r="L55" s="14">
        <v>11636.9</v>
      </c>
      <c r="M55" s="14">
        <v>11103.800000000001</v>
      </c>
      <c r="N55" s="14">
        <v>32986.8</v>
      </c>
      <c r="O55" s="14">
        <v>32207.95</v>
      </c>
      <c r="P55" s="434" t="str">
        <f t="shared" si="0"/>
        <v>Solothurn</v>
      </c>
    </row>
    <row r="56" spans="1:16" ht="18.9" customHeight="1">
      <c r="A56" s="24" t="str">
        <f>'Page 9'!$A$27</f>
        <v>Basel</v>
      </c>
      <c r="B56" s="14">
        <f t="shared" si="1"/>
        <v>0</v>
      </c>
      <c r="C56" s="14">
        <v>0</v>
      </c>
      <c r="D56" s="14">
        <f t="shared" si="2"/>
        <v>0</v>
      </c>
      <c r="E56" s="14">
        <v>0</v>
      </c>
      <c r="F56" s="14">
        <f t="shared" si="3"/>
        <v>299</v>
      </c>
      <c r="G56" s="14">
        <v>0</v>
      </c>
      <c r="H56" s="14">
        <f t="shared" si="4"/>
        <v>2539.65</v>
      </c>
      <c r="I56" s="14">
        <v>1295.65</v>
      </c>
      <c r="J56" s="14">
        <v>6968.3</v>
      </c>
      <c r="K56" s="14">
        <v>5724.3</v>
      </c>
      <c r="L56" s="14">
        <v>11373.9</v>
      </c>
      <c r="M56" s="14">
        <v>10129.9</v>
      </c>
      <c r="N56" s="14">
        <v>33576.3</v>
      </c>
      <c r="O56" s="14">
        <v>32229</v>
      </c>
      <c r="P56" s="434" t="str">
        <f t="shared" si="0"/>
        <v>Basel</v>
      </c>
    </row>
    <row r="57" spans="1:16" ht="18.9" customHeight="1">
      <c r="A57" s="24" t="str">
        <f>'Page 9'!$A$28</f>
        <v>Liestal</v>
      </c>
      <c r="B57" s="14">
        <f t="shared" si="1"/>
        <v>301.65</v>
      </c>
      <c r="C57" s="14">
        <v>286.79999999999995</v>
      </c>
      <c r="D57" s="14">
        <f t="shared" si="2"/>
        <v>422.65</v>
      </c>
      <c r="E57" s="14">
        <v>407.8</v>
      </c>
      <c r="F57" s="14">
        <f t="shared" si="3"/>
        <v>1223.45</v>
      </c>
      <c r="G57" s="14">
        <v>1062.3</v>
      </c>
      <c r="H57" s="14">
        <f t="shared" si="4"/>
        <v>2372.2000000000003</v>
      </c>
      <c r="I57" s="14">
        <v>2165.45</v>
      </c>
      <c r="J57" s="14">
        <v>5357.85</v>
      </c>
      <c r="K57" s="14">
        <v>5080.7</v>
      </c>
      <c r="L57" s="14">
        <v>9057.699999999999</v>
      </c>
      <c r="M57" s="14">
        <v>8727.1</v>
      </c>
      <c r="N57" s="14">
        <v>31780.3</v>
      </c>
      <c r="O57" s="14">
        <v>31270.45</v>
      </c>
      <c r="P57" s="434" t="str">
        <f t="shared" si="0"/>
        <v>Liestal</v>
      </c>
    </row>
    <row r="58" spans="1:16" ht="18.9" customHeight="1">
      <c r="A58" s="24" t="str">
        <f>'Page 9'!$A$29</f>
        <v>Schaffhausen</v>
      </c>
      <c r="B58" s="14">
        <f t="shared" si="1"/>
        <v>486.7</v>
      </c>
      <c r="C58" s="14">
        <v>305.75</v>
      </c>
      <c r="D58" s="14">
        <f t="shared" si="2"/>
        <v>1512.45</v>
      </c>
      <c r="E58" s="14">
        <v>1153</v>
      </c>
      <c r="F58" s="14">
        <f t="shared" si="3"/>
        <v>2629.1499999999996</v>
      </c>
      <c r="G58" s="14">
        <v>2257.7</v>
      </c>
      <c r="H58" s="14">
        <f t="shared" si="4"/>
        <v>3972.3</v>
      </c>
      <c r="I58" s="14">
        <v>3392.6500000000005</v>
      </c>
      <c r="J58" s="14">
        <v>6841.150000000001</v>
      </c>
      <c r="K58" s="14">
        <v>5960.65</v>
      </c>
      <c r="L58" s="14">
        <v>9776.1</v>
      </c>
      <c r="M58" s="14">
        <v>8982.699999999999</v>
      </c>
      <c r="N58" s="14">
        <v>29242.85</v>
      </c>
      <c r="O58" s="14">
        <v>28535.2</v>
      </c>
      <c r="P58" s="434" t="str">
        <f t="shared" si="0"/>
        <v>Schaffhausen</v>
      </c>
    </row>
    <row r="59" spans="1:16" ht="18.9" customHeight="1">
      <c r="A59" s="24" t="str">
        <f>'Page 9'!$A$30</f>
        <v>Herisau</v>
      </c>
      <c r="B59" s="14">
        <f t="shared" si="1"/>
        <v>621.7</v>
      </c>
      <c r="C59" s="14">
        <v>233.3</v>
      </c>
      <c r="D59" s="14">
        <f t="shared" si="2"/>
        <v>1730.5</v>
      </c>
      <c r="E59" s="14">
        <v>1187.9</v>
      </c>
      <c r="F59" s="14">
        <f t="shared" si="3"/>
        <v>2943.5000000000005</v>
      </c>
      <c r="G59" s="14">
        <v>2337</v>
      </c>
      <c r="H59" s="14">
        <f t="shared" si="4"/>
        <v>3867.6499999999996</v>
      </c>
      <c r="I59" s="14">
        <v>3347.8</v>
      </c>
      <c r="J59" s="14">
        <v>6583.1</v>
      </c>
      <c r="K59" s="14">
        <v>5780.55</v>
      </c>
      <c r="L59" s="14">
        <v>9937</v>
      </c>
      <c r="M59" s="14">
        <v>8911</v>
      </c>
      <c r="N59" s="14">
        <v>28678.6</v>
      </c>
      <c r="O59" s="14">
        <v>27007.350000000002</v>
      </c>
      <c r="P59" s="434" t="str">
        <f t="shared" si="0"/>
        <v>Herisau</v>
      </c>
    </row>
    <row r="60" spans="1:16" ht="18.9" customHeight="1">
      <c r="A60" s="24" t="str">
        <f>'Page 9'!$A$31</f>
        <v>Appenzell</v>
      </c>
      <c r="B60" s="14">
        <f t="shared" si="1"/>
        <v>709.3</v>
      </c>
      <c r="C60" s="14">
        <v>615.75</v>
      </c>
      <c r="D60" s="14">
        <f t="shared" si="2"/>
        <v>1407</v>
      </c>
      <c r="E60" s="14">
        <v>1268.1999999999998</v>
      </c>
      <c r="F60" s="14">
        <f t="shared" si="3"/>
        <v>2289.1499999999996</v>
      </c>
      <c r="G60" s="14">
        <v>2129.2</v>
      </c>
      <c r="H60" s="14">
        <f t="shared" si="4"/>
        <v>3195.5</v>
      </c>
      <c r="I60" s="14">
        <v>3009.05</v>
      </c>
      <c r="J60" s="14">
        <v>5252.5</v>
      </c>
      <c r="K60" s="14">
        <v>5039.8</v>
      </c>
      <c r="L60" s="14">
        <v>7646.5</v>
      </c>
      <c r="M60" s="14">
        <v>7345.299999999999</v>
      </c>
      <c r="N60" s="14">
        <v>22348.85</v>
      </c>
      <c r="O60" s="14">
        <v>21572.149999999998</v>
      </c>
      <c r="P60" s="434" t="str">
        <f t="shared" si="0"/>
        <v>Appenzell</v>
      </c>
    </row>
    <row r="61" spans="1:16" ht="18.9" customHeight="1">
      <c r="A61" s="24" t="str">
        <f>'Page 9'!$A$32</f>
        <v>St. Gall</v>
      </c>
      <c r="B61" s="14">
        <f t="shared" si="1"/>
        <v>110</v>
      </c>
      <c r="C61" s="14">
        <v>0</v>
      </c>
      <c r="D61" s="14">
        <f t="shared" si="2"/>
        <v>1012</v>
      </c>
      <c r="E61" s="14">
        <v>748</v>
      </c>
      <c r="F61" s="14">
        <f t="shared" si="3"/>
        <v>2040.5</v>
      </c>
      <c r="G61" s="14">
        <v>1639</v>
      </c>
      <c r="H61" s="14">
        <f t="shared" si="4"/>
        <v>3520</v>
      </c>
      <c r="I61" s="14">
        <v>3058</v>
      </c>
      <c r="J61" s="14">
        <v>6457</v>
      </c>
      <c r="K61" s="14">
        <v>5971.799999999999</v>
      </c>
      <c r="L61" s="14">
        <v>10330.650000000001</v>
      </c>
      <c r="M61" s="14">
        <v>9701.999999999998</v>
      </c>
      <c r="N61" s="14">
        <v>31828.5</v>
      </c>
      <c r="O61" s="14">
        <v>31000.250000000004</v>
      </c>
      <c r="P61" s="434" t="str">
        <f t="shared" si="0"/>
        <v>St. Gall</v>
      </c>
    </row>
    <row r="62" spans="1:16" ht="18.9" customHeight="1">
      <c r="A62" s="24" t="str">
        <f>'Page 9'!$A$33</f>
        <v>Chur</v>
      </c>
      <c r="B62" s="14">
        <f t="shared" si="1"/>
        <v>0</v>
      </c>
      <c r="C62" s="14">
        <v>0</v>
      </c>
      <c r="D62" s="14">
        <f t="shared" si="2"/>
        <v>185</v>
      </c>
      <c r="E62" s="14">
        <v>89</v>
      </c>
      <c r="F62" s="14">
        <f t="shared" si="3"/>
        <v>1235</v>
      </c>
      <c r="G62" s="14">
        <v>967</v>
      </c>
      <c r="H62" s="14">
        <f t="shared" si="4"/>
        <v>2434</v>
      </c>
      <c r="I62" s="14">
        <v>2113</v>
      </c>
      <c r="J62" s="14">
        <v>4969</v>
      </c>
      <c r="K62" s="14">
        <v>4529</v>
      </c>
      <c r="L62" s="14">
        <v>7966</v>
      </c>
      <c r="M62" s="14">
        <v>7310</v>
      </c>
      <c r="N62" s="14">
        <v>26126</v>
      </c>
      <c r="O62" s="14">
        <v>25243</v>
      </c>
      <c r="P62" s="434" t="str">
        <f t="shared" si="0"/>
        <v>Chur</v>
      </c>
    </row>
    <row r="63" spans="1:16" ht="18.9" customHeight="1">
      <c r="A63" s="24" t="str">
        <f>'Page 9'!$A$34</f>
        <v>Aarau</v>
      </c>
      <c r="B63" s="14">
        <f t="shared" si="1"/>
        <v>270.9</v>
      </c>
      <c r="C63" s="14">
        <v>55.5</v>
      </c>
      <c r="D63" s="14">
        <f t="shared" si="2"/>
        <v>832.5</v>
      </c>
      <c r="E63" s="14">
        <v>659.4000000000001</v>
      </c>
      <c r="F63" s="14">
        <f t="shared" si="3"/>
        <v>1742.7000000000003</v>
      </c>
      <c r="G63" s="14">
        <v>1505.1</v>
      </c>
      <c r="H63" s="14">
        <f t="shared" si="4"/>
        <v>2757.3</v>
      </c>
      <c r="I63" s="14">
        <v>2442</v>
      </c>
      <c r="J63" s="14">
        <v>5341.35</v>
      </c>
      <c r="K63" s="14">
        <v>4968.3</v>
      </c>
      <c r="L63" s="14">
        <v>8325</v>
      </c>
      <c r="M63" s="14">
        <v>7987.5</v>
      </c>
      <c r="N63" s="14">
        <v>26418.55</v>
      </c>
      <c r="O63" s="14">
        <v>25834.2</v>
      </c>
      <c r="P63" s="434" t="str">
        <f t="shared" si="0"/>
        <v>Aarau</v>
      </c>
    </row>
    <row r="64" spans="1:16" ht="18.9" customHeight="1">
      <c r="A64" s="24" t="str">
        <f>'Page 9'!$A$35</f>
        <v>Frauenfeld</v>
      </c>
      <c r="B64" s="14">
        <f t="shared" si="1"/>
        <v>0</v>
      </c>
      <c r="C64" s="387">
        <v>0</v>
      </c>
      <c r="D64" s="14">
        <f t="shared" si="2"/>
        <v>524.5500000000001</v>
      </c>
      <c r="E64" s="14">
        <v>357.15</v>
      </c>
      <c r="F64" s="14">
        <f t="shared" si="3"/>
        <v>1516.05</v>
      </c>
      <c r="G64" s="14">
        <v>1236.45</v>
      </c>
      <c r="H64" s="14">
        <f t="shared" si="4"/>
        <v>2901.6000000000004</v>
      </c>
      <c r="I64" s="14">
        <v>2566.8</v>
      </c>
      <c r="J64" s="14">
        <v>5655.750000000001</v>
      </c>
      <c r="K64" s="14">
        <v>5345.599999999999</v>
      </c>
      <c r="L64" s="14">
        <v>8620.65</v>
      </c>
      <c r="M64" s="14">
        <v>8375.55</v>
      </c>
      <c r="N64" s="14">
        <v>25800.55</v>
      </c>
      <c r="O64" s="14">
        <v>25366.65</v>
      </c>
      <c r="P64" s="434" t="str">
        <f t="shared" si="0"/>
        <v>Frauenfeld</v>
      </c>
    </row>
    <row r="65" spans="1:16" ht="18.9" customHeight="1">
      <c r="A65" s="24" t="str">
        <f>'Page 9'!$A$36</f>
        <v>Bellinzona</v>
      </c>
      <c r="B65" s="14">
        <f t="shared" si="1"/>
        <v>322.1</v>
      </c>
      <c r="C65" s="14">
        <v>40</v>
      </c>
      <c r="D65" s="14">
        <f t="shared" si="2"/>
        <v>845.25</v>
      </c>
      <c r="E65" s="14">
        <v>119.75</v>
      </c>
      <c r="F65" s="14">
        <f t="shared" si="3"/>
        <v>1369.1499999999999</v>
      </c>
      <c r="G65" s="14">
        <v>710.3499999999999</v>
      </c>
      <c r="H65" s="14">
        <f t="shared" si="4"/>
        <v>2152.45</v>
      </c>
      <c r="I65" s="14">
        <v>1166.85</v>
      </c>
      <c r="J65" s="14">
        <v>4460.45</v>
      </c>
      <c r="K65" s="14">
        <v>2850.15</v>
      </c>
      <c r="L65" s="14">
        <v>7952.7</v>
      </c>
      <c r="M65" s="14">
        <v>5904.75</v>
      </c>
      <c r="N65" s="14">
        <v>29697.95</v>
      </c>
      <c r="O65" s="14">
        <v>26985</v>
      </c>
      <c r="P65" s="434" t="str">
        <f t="shared" si="0"/>
        <v>Bellinzona</v>
      </c>
    </row>
    <row r="66" spans="1:16" ht="18.9" customHeight="1">
      <c r="A66" s="24" t="str">
        <f>'Page 9'!$A$37</f>
        <v>Lausanne</v>
      </c>
      <c r="B66" s="387">
        <f t="shared" si="1"/>
        <v>0</v>
      </c>
      <c r="C66" s="387">
        <v>0</v>
      </c>
      <c r="D66" s="14">
        <f t="shared" si="2"/>
        <v>206.65</v>
      </c>
      <c r="E66" s="14">
        <v>0</v>
      </c>
      <c r="F66" s="14">
        <f t="shared" si="3"/>
        <v>1701.85</v>
      </c>
      <c r="G66" s="14">
        <v>968.2</v>
      </c>
      <c r="H66" s="14">
        <f t="shared" si="4"/>
        <v>4004.2</v>
      </c>
      <c r="I66" s="14">
        <v>3004.6499999999996</v>
      </c>
      <c r="J66" s="14">
        <v>8891.199999999999</v>
      </c>
      <c r="K66" s="14">
        <v>8137.8</v>
      </c>
      <c r="L66" s="14">
        <v>12309.75</v>
      </c>
      <c r="M66" s="14">
        <v>11674.849999999999</v>
      </c>
      <c r="N66" s="14">
        <v>33633.35</v>
      </c>
      <c r="O66" s="14">
        <v>32567.300000000003</v>
      </c>
      <c r="P66" s="434" t="str">
        <f t="shared" si="0"/>
        <v>Lausanne</v>
      </c>
    </row>
    <row r="67" spans="1:16" ht="18.9" customHeight="1">
      <c r="A67" s="24" t="str">
        <f>'Page 9'!$A$38</f>
        <v>Sion</v>
      </c>
      <c r="B67" s="14">
        <f t="shared" si="1"/>
        <v>449.19999999999993</v>
      </c>
      <c r="C67" s="14">
        <v>34</v>
      </c>
      <c r="D67" s="14">
        <f t="shared" si="2"/>
        <v>1679.1000000000001</v>
      </c>
      <c r="E67" s="14">
        <v>547.95</v>
      </c>
      <c r="F67" s="14">
        <f t="shared" si="3"/>
        <v>2822.000000000001</v>
      </c>
      <c r="G67" s="14">
        <v>1679.1000000000001</v>
      </c>
      <c r="H67" s="14">
        <f t="shared" si="4"/>
        <v>3529.3</v>
      </c>
      <c r="I67" s="14">
        <v>2562.9500000000003</v>
      </c>
      <c r="J67" s="14">
        <v>6003.4000000000015</v>
      </c>
      <c r="K67" s="14">
        <v>4861.25</v>
      </c>
      <c r="L67" s="14">
        <v>8774.4</v>
      </c>
      <c r="M67" s="14">
        <v>7548.400000000001</v>
      </c>
      <c r="N67" s="14">
        <v>30536.949999999997</v>
      </c>
      <c r="O67" s="14">
        <v>28329.099999999995</v>
      </c>
      <c r="P67" s="434" t="str">
        <f t="shared" si="0"/>
        <v>Sion</v>
      </c>
    </row>
    <row r="68" spans="1:16" ht="18.9" customHeight="1">
      <c r="A68" s="24" t="str">
        <f>'Page 9'!$A$39</f>
        <v>Neuchâtel</v>
      </c>
      <c r="B68" s="14">
        <f t="shared" si="1"/>
        <v>560.9499999999999</v>
      </c>
      <c r="C68" s="14">
        <v>419.15</v>
      </c>
      <c r="D68" s="14">
        <f t="shared" si="2"/>
        <v>1442.2</v>
      </c>
      <c r="E68" s="14">
        <v>1080.9</v>
      </c>
      <c r="F68" s="14">
        <f t="shared" si="3"/>
        <v>2958.1499999999996</v>
      </c>
      <c r="G68" s="14">
        <v>2394.45</v>
      </c>
      <c r="H68" s="14">
        <f t="shared" si="4"/>
        <v>4256.25</v>
      </c>
      <c r="I68" s="14">
        <v>3620.5499999999997</v>
      </c>
      <c r="J68" s="14">
        <v>8924.75</v>
      </c>
      <c r="K68" s="14">
        <v>7994.2</v>
      </c>
      <c r="L68" s="14">
        <v>13437.099999999999</v>
      </c>
      <c r="M68" s="14">
        <v>12759.95</v>
      </c>
      <c r="N68" s="14">
        <v>39030.45</v>
      </c>
      <c r="O68" s="14">
        <v>38004.7</v>
      </c>
      <c r="P68" s="434" t="str">
        <f t="shared" si="0"/>
        <v>Neuchâtel</v>
      </c>
    </row>
    <row r="69" spans="1:16" ht="18.9" customHeight="1">
      <c r="A69" s="24" t="str">
        <f>'Page 9'!$A$40</f>
        <v>Geneva</v>
      </c>
      <c r="B69" s="14">
        <f t="shared" si="1"/>
        <v>25</v>
      </c>
      <c r="C69" s="14">
        <v>25</v>
      </c>
      <c r="D69" s="14">
        <f t="shared" si="2"/>
        <v>25</v>
      </c>
      <c r="E69" s="14">
        <v>25</v>
      </c>
      <c r="F69" s="14">
        <f t="shared" si="3"/>
        <v>25</v>
      </c>
      <c r="G69" s="14">
        <v>25</v>
      </c>
      <c r="H69" s="14">
        <f t="shared" si="4"/>
        <v>964.5999999999999</v>
      </c>
      <c r="I69" s="14">
        <v>877.1</v>
      </c>
      <c r="J69" s="14">
        <v>3996.8500000000004</v>
      </c>
      <c r="K69" s="14">
        <v>3799.7</v>
      </c>
      <c r="L69" s="14">
        <v>7664.1</v>
      </c>
      <c r="M69" s="14">
        <v>7356</v>
      </c>
      <c r="N69" s="14">
        <v>30826.899999999998</v>
      </c>
      <c r="O69" s="14">
        <v>30155</v>
      </c>
      <c r="P69" s="434" t="str">
        <f t="shared" si="0"/>
        <v>Geneva</v>
      </c>
    </row>
    <row r="70" spans="1:16" ht="18.9" customHeight="1">
      <c r="A70" s="24" t="str">
        <f>'Page 9'!$A$41</f>
        <v>Delémont</v>
      </c>
      <c r="B70" s="14">
        <f t="shared" si="1"/>
        <v>243.95</v>
      </c>
      <c r="C70" s="14">
        <v>81.3</v>
      </c>
      <c r="D70" s="14">
        <f t="shared" si="2"/>
        <v>1296.9</v>
      </c>
      <c r="E70" s="14">
        <v>787.1999999999999</v>
      </c>
      <c r="F70" s="14">
        <f t="shared" si="3"/>
        <v>2840.6000000000004</v>
      </c>
      <c r="G70" s="14">
        <v>2026.45</v>
      </c>
      <c r="H70" s="14">
        <f t="shared" si="4"/>
        <v>4415.65</v>
      </c>
      <c r="I70" s="14">
        <v>3495.35</v>
      </c>
      <c r="J70" s="14">
        <v>8308.45</v>
      </c>
      <c r="K70" s="14">
        <v>7027.1</v>
      </c>
      <c r="L70" s="14">
        <v>12310</v>
      </c>
      <c r="M70" s="14">
        <v>11006.1</v>
      </c>
      <c r="N70" s="14">
        <v>35151.7</v>
      </c>
      <c r="O70" s="14">
        <v>33550.35</v>
      </c>
      <c r="P70" s="434" t="str">
        <f t="shared" si="0"/>
        <v>Delémont</v>
      </c>
    </row>
    <row r="71" spans="1:16" ht="18.9" customHeight="1">
      <c r="A71" s="24"/>
      <c r="B71" s="15"/>
      <c r="C71" s="15"/>
      <c r="D71" s="15"/>
      <c r="E71" s="15"/>
      <c r="F71" s="15"/>
      <c r="G71" s="15"/>
      <c r="H71" s="15"/>
      <c r="I71" s="15"/>
      <c r="J71" s="14"/>
      <c r="K71" s="14"/>
      <c r="L71" s="14"/>
      <c r="M71" s="14"/>
      <c r="N71" s="14"/>
      <c r="O71" s="14"/>
      <c r="P71" s="434"/>
    </row>
    <row r="72" spans="2:16" ht="18.9" customHeight="1">
      <c r="B72" s="15"/>
      <c r="C72" s="15"/>
      <c r="D72" s="15"/>
      <c r="E72" s="15"/>
      <c r="F72" s="15"/>
      <c r="G72" s="15"/>
      <c r="H72" s="15"/>
      <c r="I72" s="15"/>
      <c r="J72" s="14"/>
      <c r="K72" s="14"/>
      <c r="L72" s="14"/>
      <c r="M72" s="14"/>
      <c r="N72" s="14"/>
      <c r="O72" s="14"/>
      <c r="P72" s="434"/>
    </row>
    <row r="73" spans="1:16" ht="18.9" customHeight="1">
      <c r="A73" s="97"/>
      <c r="B73" s="15"/>
      <c r="C73" s="15"/>
      <c r="D73" s="15"/>
      <c r="E73" s="15"/>
      <c r="F73" s="15"/>
      <c r="G73" s="15"/>
      <c r="H73" s="15"/>
      <c r="I73" s="15"/>
      <c r="J73" s="14"/>
      <c r="K73" s="14"/>
      <c r="L73" s="14"/>
      <c r="M73" s="14"/>
      <c r="N73" s="14"/>
      <c r="O73" s="14"/>
      <c r="P73" s="434"/>
    </row>
    <row r="74" spans="1:16" ht="18.9" customHeight="1">
      <c r="A74" s="24" t="str">
        <f>'Page 9'!$A$43</f>
        <v>Direct federal tax</v>
      </c>
      <c r="B74" s="387">
        <f aca="true" t="shared" si="5" ref="B74:H74">B42</f>
        <v>0</v>
      </c>
      <c r="C74" s="387">
        <v>0</v>
      </c>
      <c r="D74" s="14">
        <f t="shared" si="5"/>
        <v>0</v>
      </c>
      <c r="E74" s="387">
        <v>0</v>
      </c>
      <c r="F74" s="14">
        <f t="shared" si="5"/>
        <v>79.8</v>
      </c>
      <c r="G74" s="387">
        <v>0</v>
      </c>
      <c r="H74" s="14">
        <f t="shared" si="5"/>
        <v>168.5</v>
      </c>
      <c r="I74" s="387">
        <v>67</v>
      </c>
      <c r="J74" s="14">
        <v>507.1</v>
      </c>
      <c r="K74" s="14">
        <v>232</v>
      </c>
      <c r="L74" s="14">
        <v>1070.5</v>
      </c>
      <c r="M74" s="14">
        <v>613</v>
      </c>
      <c r="N74" s="14">
        <v>8381.7</v>
      </c>
      <c r="O74" s="14">
        <v>6361</v>
      </c>
      <c r="P74" s="434" t="str">
        <f t="shared" si="0"/>
        <v>Direct federal tax</v>
      </c>
    </row>
    <row r="75" spans="1:9" ht="18.9" customHeight="1">
      <c r="A75" s="90"/>
      <c r="B75" s="107"/>
      <c r="C75" s="107"/>
      <c r="D75" s="107"/>
      <c r="E75" s="107"/>
      <c r="F75" s="107"/>
      <c r="G75" s="107"/>
      <c r="H75" s="107"/>
      <c r="I75" s="107"/>
    </row>
    <row r="76" spans="1:9" ht="18.9" customHeight="1">
      <c r="A76" s="88"/>
      <c r="B76" s="107"/>
      <c r="C76" s="107"/>
      <c r="D76" s="107"/>
      <c r="E76" s="107"/>
      <c r="F76" s="107"/>
      <c r="G76" s="107"/>
      <c r="H76" s="107"/>
      <c r="I76" s="107"/>
    </row>
    <row r="77" spans="2:9" ht="18.9" customHeight="1">
      <c r="B77" s="109"/>
      <c r="C77" s="109"/>
      <c r="D77" s="109"/>
      <c r="E77" s="109"/>
      <c r="F77" s="109"/>
      <c r="G77" s="109"/>
      <c r="H77" s="109"/>
      <c r="I77" s="109"/>
    </row>
    <row r="78" spans="2:9" ht="12.75">
      <c r="B78" s="109"/>
      <c r="C78" s="109"/>
      <c r="D78" s="109"/>
      <c r="E78" s="109"/>
      <c r="F78" s="109"/>
      <c r="G78" s="109"/>
      <c r="H78" s="109"/>
      <c r="I78" s="109"/>
    </row>
    <row r="79" spans="2:9" ht="12.75">
      <c r="B79" s="109"/>
      <c r="C79" s="109"/>
      <c r="D79" s="109"/>
      <c r="E79" s="109"/>
      <c r="F79" s="109"/>
      <c r="G79" s="109"/>
      <c r="H79" s="109"/>
      <c r="I79" s="109"/>
    </row>
    <row r="80" spans="2:9" ht="12.75">
      <c r="B80" s="109"/>
      <c r="C80" s="109"/>
      <c r="D80" s="109"/>
      <c r="E80" s="109"/>
      <c r="F80" s="109"/>
      <c r="G80" s="109"/>
      <c r="H80" s="109"/>
      <c r="I80" s="109"/>
    </row>
    <row r="81" spans="2:9" ht="12.75">
      <c r="B81" s="109"/>
      <c r="C81" s="109"/>
      <c r="D81" s="109"/>
      <c r="E81" s="109"/>
      <c r="F81" s="109"/>
      <c r="G81" s="109"/>
      <c r="H81" s="109"/>
      <c r="I81" s="109"/>
    </row>
    <row r="82" spans="2:9" ht="12.75">
      <c r="B82" s="109"/>
      <c r="C82" s="109"/>
      <c r="D82" s="109"/>
      <c r="E82" s="109"/>
      <c r="F82" s="109"/>
      <c r="G82" s="109"/>
      <c r="H82" s="109"/>
      <c r="I82" s="109"/>
    </row>
    <row r="83" spans="2:9" ht="12.75">
      <c r="B83" s="109"/>
      <c r="C83" s="109"/>
      <c r="D83" s="109"/>
      <c r="E83" s="109"/>
      <c r="F83" s="109"/>
      <c r="G83" s="109"/>
      <c r="H83" s="109"/>
      <c r="I83" s="109"/>
    </row>
    <row r="84" spans="2:9" ht="12.75">
      <c r="B84" s="109"/>
      <c r="C84" s="109"/>
      <c r="D84" s="109"/>
      <c r="E84" s="109"/>
      <c r="F84" s="109"/>
      <c r="G84" s="109"/>
      <c r="H84" s="109"/>
      <c r="I84" s="109"/>
    </row>
    <row r="85" spans="2:9" ht="12.75">
      <c r="B85" s="109"/>
      <c r="C85" s="109"/>
      <c r="D85" s="109"/>
      <c r="E85" s="109"/>
      <c r="F85" s="109"/>
      <c r="G85" s="109"/>
      <c r="H85" s="109"/>
      <c r="I85" s="109"/>
    </row>
    <row r="86" spans="2:9" ht="12.75">
      <c r="B86" s="109"/>
      <c r="C86" s="109"/>
      <c r="D86" s="109"/>
      <c r="E86" s="109"/>
      <c r="F86" s="109"/>
      <c r="G86" s="109"/>
      <c r="H86" s="109"/>
      <c r="I86" s="109"/>
    </row>
    <row r="87" spans="2:9" ht="12.75">
      <c r="B87" s="109"/>
      <c r="C87" s="109"/>
      <c r="D87" s="109"/>
      <c r="E87" s="109"/>
      <c r="F87" s="109"/>
      <c r="G87" s="109"/>
      <c r="H87" s="109"/>
      <c r="I87" s="109"/>
    </row>
    <row r="88" spans="2:9" ht="12.75">
      <c r="B88" s="109"/>
      <c r="C88" s="109"/>
      <c r="D88" s="109"/>
      <c r="E88" s="109"/>
      <c r="F88" s="109"/>
      <c r="G88" s="109"/>
      <c r="H88" s="109"/>
      <c r="I88" s="109"/>
    </row>
    <row r="89" spans="2:9" ht="12.75">
      <c r="B89" s="109"/>
      <c r="C89" s="109"/>
      <c r="D89" s="109"/>
      <c r="E89" s="109"/>
      <c r="F89" s="109"/>
      <c r="G89" s="109"/>
      <c r="H89" s="109"/>
      <c r="I89" s="109"/>
    </row>
    <row r="90" spans="2:9" ht="12.75">
      <c r="B90" s="109"/>
      <c r="C90" s="109"/>
      <c r="D90" s="109"/>
      <c r="E90" s="109"/>
      <c r="F90" s="109"/>
      <c r="G90" s="109"/>
      <c r="H90" s="109"/>
      <c r="I90" s="109"/>
    </row>
    <row r="91" spans="2:9" ht="12.75">
      <c r="B91" s="109"/>
      <c r="C91" s="109"/>
      <c r="D91" s="109"/>
      <c r="E91" s="109"/>
      <c r="F91" s="109"/>
      <c r="G91" s="109"/>
      <c r="H91" s="109"/>
      <c r="I91" s="109"/>
    </row>
    <row r="92" spans="2:9" ht="12.75">
      <c r="B92" s="109"/>
      <c r="C92" s="109"/>
      <c r="D92" s="109"/>
      <c r="E92" s="109"/>
      <c r="F92" s="109"/>
      <c r="G92" s="109"/>
      <c r="H92" s="109"/>
      <c r="I92" s="109"/>
    </row>
    <row r="93" spans="2:9" ht="12.75">
      <c r="B93" s="109"/>
      <c r="C93" s="109"/>
      <c r="D93" s="109"/>
      <c r="E93" s="109"/>
      <c r="F93" s="109"/>
      <c r="G93" s="109"/>
      <c r="H93" s="109"/>
      <c r="I93" s="109"/>
    </row>
    <row r="94" spans="2:9" ht="12.75">
      <c r="B94" s="109"/>
      <c r="C94" s="109"/>
      <c r="D94" s="109"/>
      <c r="E94" s="109"/>
      <c r="F94" s="109"/>
      <c r="G94" s="109"/>
      <c r="H94" s="109"/>
      <c r="I94" s="109"/>
    </row>
    <row r="95" spans="2:9" ht="12.75">
      <c r="B95" s="109"/>
      <c r="C95" s="109"/>
      <c r="D95" s="109"/>
      <c r="E95" s="109"/>
      <c r="F95" s="109"/>
      <c r="G95" s="109"/>
      <c r="H95" s="109"/>
      <c r="I95" s="109"/>
    </row>
    <row r="96" spans="2:9" ht="12.75">
      <c r="B96" s="109"/>
      <c r="C96" s="109"/>
      <c r="D96" s="109"/>
      <c r="E96" s="109"/>
      <c r="F96" s="109"/>
      <c r="G96" s="109"/>
      <c r="H96" s="109"/>
      <c r="I96" s="109"/>
    </row>
    <row r="97" spans="2:9" ht="12.75">
      <c r="B97" s="109"/>
      <c r="C97" s="109"/>
      <c r="D97" s="109"/>
      <c r="E97" s="109"/>
      <c r="F97" s="109"/>
      <c r="G97" s="109"/>
      <c r="H97" s="109"/>
      <c r="I97" s="109"/>
    </row>
    <row r="98" spans="2:9" ht="12.75">
      <c r="B98" s="109"/>
      <c r="C98" s="109"/>
      <c r="D98" s="109"/>
      <c r="E98" s="109"/>
      <c r="F98" s="109"/>
      <c r="G98" s="109"/>
      <c r="H98" s="109"/>
      <c r="I98" s="109"/>
    </row>
    <row r="99" spans="2:9" ht="12.75">
      <c r="B99" s="109"/>
      <c r="C99" s="109"/>
      <c r="D99" s="109"/>
      <c r="E99" s="109"/>
      <c r="F99" s="109"/>
      <c r="G99" s="109"/>
      <c r="H99" s="109"/>
      <c r="I99" s="109"/>
    </row>
    <row r="100" spans="2:9" ht="12.75">
      <c r="B100" s="109"/>
      <c r="C100" s="109"/>
      <c r="D100" s="109"/>
      <c r="E100" s="109"/>
      <c r="F100" s="109"/>
      <c r="G100" s="109"/>
      <c r="H100" s="109"/>
      <c r="I100" s="109"/>
    </row>
    <row r="101" spans="2:9" ht="12.75">
      <c r="B101" s="109"/>
      <c r="C101" s="109"/>
      <c r="D101" s="109"/>
      <c r="E101" s="109"/>
      <c r="F101" s="109"/>
      <c r="G101" s="109"/>
      <c r="H101" s="109"/>
      <c r="I101" s="109"/>
    </row>
    <row r="102" spans="2:9" ht="12.75">
      <c r="B102" s="109"/>
      <c r="C102" s="109"/>
      <c r="D102" s="109"/>
      <c r="E102" s="109"/>
      <c r="F102" s="109"/>
      <c r="G102" s="109"/>
      <c r="H102" s="109"/>
      <c r="I102" s="109"/>
    </row>
    <row r="103" spans="2:9" ht="12.75">
      <c r="B103" s="109"/>
      <c r="C103" s="109"/>
      <c r="D103" s="109"/>
      <c r="E103" s="109"/>
      <c r="F103" s="109"/>
      <c r="G103" s="109"/>
      <c r="H103" s="109"/>
      <c r="I103" s="109"/>
    </row>
    <row r="104" spans="2:9" ht="12.75">
      <c r="B104" s="109"/>
      <c r="C104" s="109"/>
      <c r="D104" s="109"/>
      <c r="E104" s="109"/>
      <c r="F104" s="109"/>
      <c r="G104" s="109"/>
      <c r="H104" s="109"/>
      <c r="I104" s="109"/>
    </row>
    <row r="105" spans="2:9" ht="12.75">
      <c r="B105" s="109"/>
      <c r="C105" s="109"/>
      <c r="D105" s="109"/>
      <c r="E105" s="109"/>
      <c r="F105" s="109"/>
      <c r="G105" s="109"/>
      <c r="H105" s="109"/>
      <c r="I105" s="109"/>
    </row>
    <row r="106" spans="2:9" ht="12.75">
      <c r="B106" s="109"/>
      <c r="C106" s="109"/>
      <c r="D106" s="109"/>
      <c r="E106" s="109"/>
      <c r="F106" s="109"/>
      <c r="G106" s="109"/>
      <c r="H106" s="109"/>
      <c r="I106" s="109"/>
    </row>
    <row r="107" spans="2:9" ht="12.75">
      <c r="B107" s="109"/>
      <c r="C107" s="109"/>
      <c r="D107" s="109"/>
      <c r="E107" s="109"/>
      <c r="F107" s="109"/>
      <c r="G107" s="109"/>
      <c r="H107" s="109"/>
      <c r="I107" s="109"/>
    </row>
    <row r="108" spans="2:9" ht="12.75">
      <c r="B108" s="109"/>
      <c r="C108" s="109"/>
      <c r="D108" s="109"/>
      <c r="E108" s="109"/>
      <c r="F108" s="109"/>
      <c r="G108" s="109"/>
      <c r="H108" s="109"/>
      <c r="I108" s="109"/>
    </row>
    <row r="109" spans="2:9" ht="12.75">
      <c r="B109" s="109"/>
      <c r="C109" s="109"/>
      <c r="D109" s="109"/>
      <c r="E109" s="109"/>
      <c r="F109" s="109"/>
      <c r="G109" s="109"/>
      <c r="H109" s="109"/>
      <c r="I109" s="109"/>
    </row>
    <row r="110" spans="2:9" ht="12.75">
      <c r="B110" s="109"/>
      <c r="C110" s="109"/>
      <c r="D110" s="109"/>
      <c r="E110" s="109"/>
      <c r="F110" s="109"/>
      <c r="G110" s="109"/>
      <c r="H110" s="109"/>
      <c r="I110" s="109"/>
    </row>
    <row r="111" spans="2:9" ht="12.75">
      <c r="B111" s="109"/>
      <c r="C111" s="109"/>
      <c r="D111" s="109"/>
      <c r="E111" s="109"/>
      <c r="F111" s="109"/>
      <c r="G111" s="109"/>
      <c r="H111" s="109"/>
      <c r="I111" s="109"/>
    </row>
    <row r="112" spans="2:9" ht="12.75">
      <c r="B112" s="109"/>
      <c r="C112" s="109"/>
      <c r="D112" s="109"/>
      <c r="E112" s="109"/>
      <c r="F112" s="109"/>
      <c r="G112" s="109"/>
      <c r="H112" s="109"/>
      <c r="I112" s="109"/>
    </row>
    <row r="113" spans="2:9" ht="12.75">
      <c r="B113" s="109"/>
      <c r="C113" s="109"/>
      <c r="D113" s="109"/>
      <c r="E113" s="109"/>
      <c r="F113" s="109"/>
      <c r="G113" s="109"/>
      <c r="H113" s="109"/>
      <c r="I113" s="109"/>
    </row>
    <row r="114" spans="2:9" ht="12.75">
      <c r="B114" s="109"/>
      <c r="C114" s="109"/>
      <c r="D114" s="109"/>
      <c r="E114" s="109"/>
      <c r="F114" s="109"/>
      <c r="G114" s="109"/>
      <c r="H114" s="109"/>
      <c r="I114" s="109"/>
    </row>
    <row r="115" spans="2:9" ht="12.75">
      <c r="B115" s="109"/>
      <c r="C115" s="109"/>
      <c r="D115" s="109"/>
      <c r="E115" s="109"/>
      <c r="F115" s="109"/>
      <c r="G115" s="109"/>
      <c r="H115" s="109"/>
      <c r="I115" s="109"/>
    </row>
    <row r="116" spans="2:9" ht="12.75">
      <c r="B116" s="109"/>
      <c r="C116" s="109"/>
      <c r="D116" s="109"/>
      <c r="E116" s="109"/>
      <c r="F116" s="109"/>
      <c r="G116" s="109"/>
      <c r="H116" s="109"/>
      <c r="I116" s="109"/>
    </row>
    <row r="117" spans="2:9" ht="12.75">
      <c r="B117" s="109"/>
      <c r="C117" s="109"/>
      <c r="D117" s="109"/>
      <c r="E117" s="109"/>
      <c r="F117" s="109"/>
      <c r="G117" s="109"/>
      <c r="H117" s="109"/>
      <c r="I117" s="109"/>
    </row>
    <row r="118" spans="2:9" ht="12.75">
      <c r="B118" s="109"/>
      <c r="C118" s="109"/>
      <c r="D118" s="109"/>
      <c r="E118" s="109"/>
      <c r="F118" s="109"/>
      <c r="G118" s="109"/>
      <c r="H118" s="109"/>
      <c r="I118" s="109"/>
    </row>
    <row r="119" spans="2:9" ht="12.75">
      <c r="B119" s="109"/>
      <c r="C119" s="109"/>
      <c r="D119" s="109"/>
      <c r="E119" s="109"/>
      <c r="F119" s="109"/>
      <c r="G119" s="109"/>
      <c r="H119" s="109"/>
      <c r="I119" s="109"/>
    </row>
    <row r="120" spans="2:9" ht="12.75">
      <c r="B120" s="109"/>
      <c r="C120" s="109"/>
      <c r="D120" s="109"/>
      <c r="E120" s="109"/>
      <c r="F120" s="109"/>
      <c r="G120" s="109"/>
      <c r="H120" s="109"/>
      <c r="I120" s="109"/>
    </row>
    <row r="121" spans="2:9" ht="12.75">
      <c r="B121" s="109"/>
      <c r="C121" s="109"/>
      <c r="D121" s="109"/>
      <c r="E121" s="109"/>
      <c r="F121" s="109"/>
      <c r="G121" s="109"/>
      <c r="H121" s="109"/>
      <c r="I121" s="109"/>
    </row>
    <row r="122" spans="2:9" ht="12.75">
      <c r="B122" s="109"/>
      <c r="C122" s="109"/>
      <c r="D122" s="109"/>
      <c r="E122" s="109"/>
      <c r="F122" s="109"/>
      <c r="G122" s="109"/>
      <c r="H122" s="109"/>
      <c r="I122" s="109"/>
    </row>
    <row r="123" spans="2:9" ht="12.75">
      <c r="B123" s="109"/>
      <c r="C123" s="109"/>
      <c r="D123" s="109"/>
      <c r="E123" s="109"/>
      <c r="F123" s="109"/>
      <c r="G123" s="109"/>
      <c r="H123" s="109"/>
      <c r="I123" s="109"/>
    </row>
    <row r="124" spans="2:9" ht="12.75">
      <c r="B124" s="109"/>
      <c r="C124" s="109"/>
      <c r="D124" s="109"/>
      <c r="E124" s="109"/>
      <c r="F124" s="109"/>
      <c r="G124" s="109"/>
      <c r="H124" s="109"/>
      <c r="I124" s="109"/>
    </row>
    <row r="125" spans="2:9" ht="12.75">
      <c r="B125" s="109"/>
      <c r="C125" s="109"/>
      <c r="D125" s="109"/>
      <c r="E125" s="109"/>
      <c r="F125" s="109"/>
      <c r="G125" s="109"/>
      <c r="H125" s="109"/>
      <c r="I125" s="109"/>
    </row>
    <row r="126" spans="2:9" ht="12.75">
      <c r="B126" s="109"/>
      <c r="C126" s="109"/>
      <c r="D126" s="109"/>
      <c r="E126" s="109"/>
      <c r="F126" s="109"/>
      <c r="G126" s="109"/>
      <c r="H126" s="109"/>
      <c r="I126" s="109"/>
    </row>
    <row r="127" spans="2:9" ht="12.75">
      <c r="B127" s="109"/>
      <c r="C127" s="109"/>
      <c r="D127" s="109"/>
      <c r="E127" s="109"/>
      <c r="F127" s="109"/>
      <c r="G127" s="109"/>
      <c r="H127" s="109"/>
      <c r="I127" s="109"/>
    </row>
    <row r="128" spans="2:9" ht="12.75">
      <c r="B128" s="109"/>
      <c r="C128" s="109"/>
      <c r="D128" s="109"/>
      <c r="E128" s="109"/>
      <c r="F128" s="109"/>
      <c r="G128" s="109"/>
      <c r="H128" s="109"/>
      <c r="I128" s="109"/>
    </row>
  </sheetData>
  <mergeCells count="8">
    <mergeCell ref="J10:O10"/>
    <mergeCell ref="J12:O12"/>
    <mergeCell ref="J44:O44"/>
    <mergeCell ref="J6:O6"/>
    <mergeCell ref="B6:I6"/>
    <mergeCell ref="B44:I44"/>
    <mergeCell ref="B12:I12"/>
    <mergeCell ref="B10:I10"/>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3" r:id="rId1"/>
  <headerFooter alignWithMargins="0">
    <oddHeader>&amp;C&amp;"Helvetica,Fett"&amp;12 2010</oddHeader>
    <oddFooter>&amp;C&amp;"Helvetica,Standard" Eidg. Steuerverwaltung  -  Administration fédérale des contributions  -  Amministrazione federale delle contribuzioni&amp;R32 - 33</oddFooter>
  </headerFooter>
  <colBreaks count="1" manualBreakCount="1">
    <brk id="9" max="16383" man="1"/>
  </colBreaks>
</worksheet>
</file>

<file path=xl/worksheets/sheet22.xml><?xml version="1.0" encoding="utf-8"?>
<worksheet xmlns="http://schemas.openxmlformats.org/spreadsheetml/2006/main" xmlns:r="http://schemas.openxmlformats.org/officeDocument/2006/relationships">
  <dimension ref="A1:Q126"/>
  <sheetViews>
    <sheetView zoomScale="75" zoomScaleNormal="75" workbookViewId="0" topLeftCell="A1"/>
  </sheetViews>
  <sheetFormatPr defaultColWidth="10.28125" defaultRowHeight="12.75"/>
  <cols>
    <col min="1" max="1" width="30.7109375" style="89" customWidth="1"/>
    <col min="2" max="2" width="15.28125" style="89" customWidth="1"/>
    <col min="3" max="4" width="16.140625" style="89" customWidth="1"/>
    <col min="5" max="5" width="18.28125" style="89" customWidth="1"/>
    <col min="6" max="6" width="16.140625" style="89" customWidth="1"/>
    <col min="7" max="7" width="17.8515625" style="89" customWidth="1"/>
    <col min="8" max="8" width="16.140625" style="89" customWidth="1"/>
    <col min="9" max="9" width="18.00390625" style="89" customWidth="1"/>
    <col min="10" max="10" width="14.421875" style="89" customWidth="1"/>
    <col min="11" max="11" width="18.57421875" style="89" customWidth="1"/>
    <col min="12" max="12" width="15.421875" style="89" customWidth="1"/>
    <col min="13" max="13" width="17.421875" style="89" customWidth="1"/>
    <col min="14" max="14" width="14.57421875" style="89" customWidth="1"/>
    <col min="15" max="15" width="18.140625" style="89" customWidth="1"/>
    <col min="16" max="16" width="27.7109375" style="89" bestFit="1" customWidth="1"/>
    <col min="17" max="241" width="12.7109375" style="89" customWidth="1"/>
    <col min="242" max="16384" width="10.28125" style="89" customWidth="1"/>
  </cols>
  <sheetData>
    <row r="1" spans="1:10" ht="18.9" customHeight="1">
      <c r="A1" s="87" t="s">
        <v>121</v>
      </c>
      <c r="B1" s="87"/>
      <c r="C1" s="87"/>
      <c r="D1" s="87"/>
      <c r="E1" s="87"/>
      <c r="F1" s="87"/>
      <c r="G1" s="87"/>
      <c r="H1" s="87"/>
      <c r="I1" s="88"/>
      <c r="J1" s="87" t="str">
        <f>A1</f>
        <v>Concubinage - Dual-income married couple</v>
      </c>
    </row>
    <row r="2" spans="1:10" ht="18.9" customHeight="1">
      <c r="A2" s="87"/>
      <c r="B2" s="87"/>
      <c r="C2" s="87"/>
      <c r="D2" s="87"/>
      <c r="E2" s="87"/>
      <c r="F2" s="87"/>
      <c r="G2" s="87"/>
      <c r="H2" s="87"/>
      <c r="I2" s="88"/>
      <c r="J2" s="87"/>
    </row>
    <row r="3" spans="1:10" ht="18.9" customHeight="1">
      <c r="A3" s="383" t="str">
        <f>'Pages 10-11'!$A$3</f>
        <v>Cantonal, municipal and church tax burden on gross earned income</v>
      </c>
      <c r="B3" s="87"/>
      <c r="C3" s="87"/>
      <c r="E3" s="87"/>
      <c r="F3" s="87"/>
      <c r="G3" s="87"/>
      <c r="H3" s="87"/>
      <c r="I3" s="88"/>
      <c r="J3" s="383" t="str">
        <f>A3</f>
        <v>Cantonal, municipal and church tax burden on gross earned income</v>
      </c>
    </row>
    <row r="4" spans="1:9" ht="18.9" customHeight="1">
      <c r="A4" s="383"/>
      <c r="B4" s="88"/>
      <c r="C4" s="88"/>
      <c r="D4" s="88"/>
      <c r="E4" s="88"/>
      <c r="F4" s="88"/>
      <c r="G4" s="88"/>
      <c r="H4" s="88"/>
      <c r="I4" s="88"/>
    </row>
    <row r="5" spans="1:16" ht="18.9" customHeight="1" thickBot="1">
      <c r="A5" s="91">
        <v>15</v>
      </c>
      <c r="B5" s="88"/>
      <c r="C5" s="92"/>
      <c r="D5" s="92"/>
      <c r="E5" s="92"/>
      <c r="F5" s="92"/>
      <c r="G5" s="92"/>
      <c r="H5" s="92"/>
      <c r="I5" s="92"/>
      <c r="P5" s="127">
        <v>15</v>
      </c>
    </row>
    <row r="6" spans="1:17" ht="18.9" customHeight="1" thickBot="1">
      <c r="A6" s="90" t="str">
        <f>'Pages 10-11'!A6</f>
        <v>Cantonal capitals</v>
      </c>
      <c r="B6" s="931" t="str">
        <f>'Pages 10-11'!B6:M6</f>
        <v xml:space="preserve">Gross earned income in Swiss francs </v>
      </c>
      <c r="C6" s="932"/>
      <c r="D6" s="932"/>
      <c r="E6" s="932"/>
      <c r="F6" s="932"/>
      <c r="G6" s="932"/>
      <c r="H6" s="932"/>
      <c r="I6" s="933"/>
      <c r="J6" s="939" t="s">
        <v>100</v>
      </c>
      <c r="K6" s="940"/>
      <c r="L6" s="940"/>
      <c r="M6" s="940"/>
      <c r="N6" s="940"/>
      <c r="O6" s="941"/>
      <c r="P6" s="127" t="str">
        <f>A6</f>
        <v>Cantonal capitals</v>
      </c>
      <c r="Q6" s="127"/>
    </row>
    <row r="7" spans="1:17" ht="18.9" customHeight="1">
      <c r="A7" s="90" t="str">
        <f>'Pages 10-11'!A7</f>
        <v>Confederation</v>
      </c>
      <c r="B7" s="126">
        <v>30000</v>
      </c>
      <c r="C7" s="126"/>
      <c r="D7" s="126">
        <v>40000</v>
      </c>
      <c r="E7" s="126"/>
      <c r="F7" s="126">
        <v>50000</v>
      </c>
      <c r="G7" s="126"/>
      <c r="H7" s="126">
        <v>60000</v>
      </c>
      <c r="I7" s="126"/>
      <c r="J7" s="937">
        <v>80000</v>
      </c>
      <c r="K7" s="938"/>
      <c r="L7" s="937">
        <v>100000</v>
      </c>
      <c r="M7" s="938"/>
      <c r="N7" s="937">
        <v>200000</v>
      </c>
      <c r="O7" s="938"/>
      <c r="P7" s="127" t="str">
        <f>A7</f>
        <v>Confederation</v>
      </c>
      <c r="Q7" s="127"/>
    </row>
    <row r="8" spans="1:17" ht="55.5" customHeight="1">
      <c r="A8" s="90"/>
      <c r="B8" s="125" t="s">
        <v>2</v>
      </c>
      <c r="C8" s="125" t="str">
        <f>'Pages 32-33'!$C$8</f>
        <v>Dual-income</v>
      </c>
      <c r="D8" s="125" t="str">
        <f>$B$8</f>
        <v>Concubinage</v>
      </c>
      <c r="E8" s="125" t="str">
        <f>$C$8</f>
        <v>Dual-income</v>
      </c>
      <c r="F8" s="125" t="str">
        <f>$B$8</f>
        <v>Concubinage</v>
      </c>
      <c r="G8" s="125" t="str">
        <f>$C$8</f>
        <v>Dual-income</v>
      </c>
      <c r="H8" s="125" t="str">
        <f>$B$8</f>
        <v>Concubinage</v>
      </c>
      <c r="I8" s="125" t="str">
        <f>$C$8</f>
        <v>Dual-income</v>
      </c>
      <c r="J8" s="125" t="str">
        <f>$B$8</f>
        <v>Concubinage</v>
      </c>
      <c r="K8" s="125" t="str">
        <f>$C$8</f>
        <v>Dual-income</v>
      </c>
      <c r="L8" s="125" t="str">
        <f>$B$8</f>
        <v>Concubinage</v>
      </c>
      <c r="M8" s="125" t="str">
        <f>$C$8</f>
        <v>Dual-income</v>
      </c>
      <c r="N8" s="125" t="str">
        <f>$B$8</f>
        <v>Concubinage</v>
      </c>
      <c r="O8" s="125" t="str">
        <f>$C$8</f>
        <v>Dual-income</v>
      </c>
      <c r="P8" s="487"/>
      <c r="Q8" s="488"/>
    </row>
    <row r="9" spans="1:9" ht="18.9" customHeight="1">
      <c r="A9" s="90"/>
      <c r="B9" s="122"/>
      <c r="C9" s="122"/>
      <c r="D9" s="122"/>
      <c r="E9" s="122"/>
      <c r="F9" s="122"/>
      <c r="G9" s="122"/>
      <c r="H9" s="122"/>
      <c r="I9" s="122"/>
    </row>
    <row r="10" spans="1:15" ht="18.9" customHeight="1">
      <c r="A10" s="90"/>
      <c r="B10" s="921" t="str">
        <f>'Pages 10-11'!B9:M9</f>
        <v xml:space="preserve">Tax burden in Swiss francs </v>
      </c>
      <c r="C10" s="922"/>
      <c r="D10" s="922"/>
      <c r="E10" s="922"/>
      <c r="F10" s="922"/>
      <c r="G10" s="922"/>
      <c r="H10" s="922"/>
      <c r="I10" s="923"/>
      <c r="J10" s="921" t="str">
        <f>B10</f>
        <v xml:space="preserve">Tax burden in Swiss francs </v>
      </c>
      <c r="K10" s="922"/>
      <c r="L10" s="922"/>
      <c r="M10" s="922"/>
      <c r="N10" s="922"/>
      <c r="O10" s="923"/>
    </row>
    <row r="11" spans="1:9" ht="18.9" customHeight="1">
      <c r="A11" s="90"/>
      <c r="B11" s="120"/>
      <c r="C11" s="120"/>
      <c r="D11" s="120"/>
      <c r="E11" s="120"/>
      <c r="F11" s="120"/>
      <c r="G11" s="120"/>
      <c r="H11" s="120"/>
      <c r="I11" s="120"/>
    </row>
    <row r="12" spans="1:15" ht="18.9" customHeight="1">
      <c r="A12" s="90"/>
      <c r="B12" s="921" t="str">
        <f>'Page 31'!$B$13:$H$13</f>
        <v>Income distribution 50 : 50</v>
      </c>
      <c r="C12" s="922"/>
      <c r="D12" s="922"/>
      <c r="E12" s="922"/>
      <c r="F12" s="922"/>
      <c r="G12" s="922"/>
      <c r="H12" s="922"/>
      <c r="I12" s="923"/>
      <c r="J12" s="921" t="str">
        <f>B12</f>
        <v>Income distribution 50 : 50</v>
      </c>
      <c r="K12" s="922"/>
      <c r="L12" s="922"/>
      <c r="M12" s="922"/>
      <c r="N12" s="922"/>
      <c r="O12" s="923"/>
    </row>
    <row r="13" spans="1:16" ht="18.9" customHeight="1">
      <c r="A13" s="24" t="str">
        <f>'Page 9'!$A$16</f>
        <v>Zurich</v>
      </c>
      <c r="B13" s="14">
        <f>'Pages 10-11'!C10*2</f>
        <v>388.40000000000003</v>
      </c>
      <c r="C13" s="14">
        <v>153.8</v>
      </c>
      <c r="D13" s="14">
        <f>'Pages 10-11'!E10*2</f>
        <v>945</v>
      </c>
      <c r="E13" s="14">
        <v>588.5000000000001</v>
      </c>
      <c r="F13" s="14">
        <f>'Pages 10-11'!F10*2</f>
        <v>1584.4</v>
      </c>
      <c r="G13" s="14">
        <v>1234.8000000000002</v>
      </c>
      <c r="H13" s="14">
        <f>'Pages 10-11'!G10*2</f>
        <v>2394</v>
      </c>
      <c r="I13" s="14">
        <v>1975.4</v>
      </c>
      <c r="J13" s="14">
        <v>4293.8</v>
      </c>
      <c r="K13" s="14">
        <v>4125.9</v>
      </c>
      <c r="L13" s="14">
        <v>6511</v>
      </c>
      <c r="M13" s="14">
        <v>6851.4</v>
      </c>
      <c r="N13" s="14">
        <v>22132.600000000002</v>
      </c>
      <c r="O13" s="14">
        <v>23383.8</v>
      </c>
      <c r="P13" s="492" t="str">
        <f>A13</f>
        <v>Zurich</v>
      </c>
    </row>
    <row r="14" spans="1:16" ht="18.9" customHeight="1">
      <c r="A14" s="24" t="str">
        <f>'Page 9'!$A$17</f>
        <v>Berne</v>
      </c>
      <c r="B14" s="14">
        <v>373.2</v>
      </c>
      <c r="C14" s="14">
        <v>261.45</v>
      </c>
      <c r="D14" s="14">
        <v>1272.1000000000001</v>
      </c>
      <c r="E14" s="14">
        <v>1047.25</v>
      </c>
      <c r="F14" s="14">
        <v>2437.4</v>
      </c>
      <c r="G14" s="14">
        <v>2070.5</v>
      </c>
      <c r="H14" s="14">
        <v>3677.4</v>
      </c>
      <c r="I14" s="14">
        <v>3484.9000000000005</v>
      </c>
      <c r="J14" s="14">
        <v>6502.900000000001</v>
      </c>
      <c r="K14" s="14">
        <v>6099.6</v>
      </c>
      <c r="L14" s="14">
        <v>10195.6</v>
      </c>
      <c r="M14" s="14">
        <v>9240.75</v>
      </c>
      <c r="N14" s="14">
        <v>29962.2</v>
      </c>
      <c r="O14" s="14">
        <v>29623.699999999997</v>
      </c>
      <c r="P14" s="492" t="str">
        <f aca="true" t="shared" si="0" ref="P14:P38">A14</f>
        <v>Berne</v>
      </c>
    </row>
    <row r="15" spans="1:16" ht="18.9" customHeight="1">
      <c r="A15" s="24" t="str">
        <f>'Page 9'!$A$18</f>
        <v>Lucerne</v>
      </c>
      <c r="B15" s="14">
        <f>'Pages 10-11'!C12*2</f>
        <v>166.60000000000002</v>
      </c>
      <c r="C15" s="14">
        <v>50</v>
      </c>
      <c r="D15" s="14">
        <f>'Pages 10-11'!E12*2</f>
        <v>530.6</v>
      </c>
      <c r="E15" s="14">
        <v>477</v>
      </c>
      <c r="F15" s="14">
        <f>'Pages 10-11'!F12*2</f>
        <v>1503.6000000000001</v>
      </c>
      <c r="G15" s="14">
        <v>1549.8000000000002</v>
      </c>
      <c r="H15" s="14">
        <f>'Pages 10-11'!G12*2</f>
        <v>2760</v>
      </c>
      <c r="I15" s="14">
        <v>2668</v>
      </c>
      <c r="J15" s="14">
        <v>5728</v>
      </c>
      <c r="K15" s="14">
        <v>5203.799999999999</v>
      </c>
      <c r="L15" s="14">
        <v>8703</v>
      </c>
      <c r="M15" s="14">
        <v>7944.299999999999</v>
      </c>
      <c r="N15" s="14">
        <v>23753</v>
      </c>
      <c r="O15" s="14">
        <v>23595.2</v>
      </c>
      <c r="P15" s="492" t="str">
        <f t="shared" si="0"/>
        <v>Lucerne</v>
      </c>
    </row>
    <row r="16" spans="1:16" ht="18.9" customHeight="1">
      <c r="A16" s="24" t="str">
        <f>'Page 9'!$A$19</f>
        <v>Altdorf</v>
      </c>
      <c r="B16" s="14">
        <f>'Pages 10-11'!C13*2</f>
        <v>200</v>
      </c>
      <c r="C16" s="14">
        <v>100</v>
      </c>
      <c r="D16" s="14">
        <f>'Pages 10-11'!E13*2</f>
        <v>531.078</v>
      </c>
      <c r="E16" s="14">
        <v>491.27400000000006</v>
      </c>
      <c r="F16" s="14">
        <f>'Pages 10-11'!F13*2</f>
        <v>1855.39</v>
      </c>
      <c r="G16" s="14">
        <v>1785.488</v>
      </c>
      <c r="H16" s="14">
        <f>'Pages 10-11'!G13*2</f>
        <v>3209.8</v>
      </c>
      <c r="I16" s="14">
        <v>3124.849</v>
      </c>
      <c r="J16" s="14">
        <v>5888.522000000001</v>
      </c>
      <c r="K16" s="14">
        <v>5758.424000000001</v>
      </c>
      <c r="L16" s="14">
        <v>8296.362000000001</v>
      </c>
      <c r="M16" s="14">
        <v>8241.509000000002</v>
      </c>
      <c r="N16" s="14">
        <v>21178.306</v>
      </c>
      <c r="O16" s="14">
        <v>21123.453000000005</v>
      </c>
      <c r="P16" s="492" t="str">
        <f t="shared" si="0"/>
        <v>Altdorf</v>
      </c>
    </row>
    <row r="17" spans="1:16" ht="18.9" customHeight="1">
      <c r="A17" s="24" t="str">
        <f>'Page 9'!$A$20</f>
        <v>Schwyz</v>
      </c>
      <c r="B17" s="14">
        <f>'Pages 10-11'!C14*2</f>
        <v>499</v>
      </c>
      <c r="C17" s="14">
        <v>396.85</v>
      </c>
      <c r="D17" s="14">
        <f>'Pages 10-11'!E14*2</f>
        <v>1029</v>
      </c>
      <c r="E17" s="14">
        <v>900.4</v>
      </c>
      <c r="F17" s="14">
        <f>'Pages 10-11'!F14*2</f>
        <v>1634.4</v>
      </c>
      <c r="G17" s="14">
        <v>1500.75</v>
      </c>
      <c r="H17" s="14">
        <f>'Pages 10-11'!G14*2</f>
        <v>2313.6</v>
      </c>
      <c r="I17" s="14">
        <v>2170.5</v>
      </c>
      <c r="J17" s="14">
        <v>3668.4</v>
      </c>
      <c r="K17" s="14">
        <v>3410.8999999999996</v>
      </c>
      <c r="L17" s="14">
        <v>5326.8</v>
      </c>
      <c r="M17" s="14">
        <v>4964.6</v>
      </c>
      <c r="N17" s="14">
        <v>16220.500000000002</v>
      </c>
      <c r="O17" s="14">
        <v>16150.549999999997</v>
      </c>
      <c r="P17" s="492" t="str">
        <f t="shared" si="0"/>
        <v>Schwyz</v>
      </c>
    </row>
    <row r="18" spans="1:16" ht="18.9" customHeight="1">
      <c r="A18" s="24" t="str">
        <f>'Page 9'!$A$21</f>
        <v>Sarnen</v>
      </c>
      <c r="B18" s="14">
        <f>'Pages 10-11'!C15*2</f>
        <v>0</v>
      </c>
      <c r="C18" s="14">
        <v>108.74999999999999</v>
      </c>
      <c r="D18" s="14">
        <f>'Pages 10-11'!E15*2</f>
        <v>679.5</v>
      </c>
      <c r="E18" s="14">
        <v>1114.3500000000001</v>
      </c>
      <c r="F18" s="14">
        <f>'Pages 10-11'!F15*2</f>
        <v>1875.3999999999999</v>
      </c>
      <c r="G18" s="14">
        <v>2092.9</v>
      </c>
      <c r="H18" s="14">
        <f>'Pages 10-11'!G15*2</f>
        <v>3071.3999999999996</v>
      </c>
      <c r="I18" s="14">
        <v>3044.2</v>
      </c>
      <c r="J18" s="14">
        <v>5109.9</v>
      </c>
      <c r="K18" s="14">
        <v>5001.15</v>
      </c>
      <c r="L18" s="14">
        <v>7447.400000000001</v>
      </c>
      <c r="M18" s="14">
        <v>7297.8</v>
      </c>
      <c r="N18" s="14">
        <v>19814.3</v>
      </c>
      <c r="O18" s="14">
        <v>19379.3</v>
      </c>
      <c r="P18" s="492" t="str">
        <f t="shared" si="0"/>
        <v>Sarnen</v>
      </c>
    </row>
    <row r="19" spans="1:16" ht="18.9" customHeight="1">
      <c r="A19" s="24" t="str">
        <f>'Page 9'!$A$22</f>
        <v>Stans</v>
      </c>
      <c r="B19" s="14">
        <f>'Pages 10-11'!C16*2</f>
        <v>190.7</v>
      </c>
      <c r="C19" s="14">
        <v>154.14999999999998</v>
      </c>
      <c r="D19" s="14">
        <f>'Pages 10-11'!E16*2</f>
        <v>707.6</v>
      </c>
      <c r="E19" s="14">
        <v>741.6</v>
      </c>
      <c r="F19" s="14">
        <f>'Pages 10-11'!F16*2</f>
        <v>1581.7</v>
      </c>
      <c r="G19" s="14">
        <v>1691.75</v>
      </c>
      <c r="H19" s="14">
        <f>'Pages 10-11'!G16*2</f>
        <v>2773.6</v>
      </c>
      <c r="I19" s="14">
        <v>2774.85</v>
      </c>
      <c r="J19" s="14">
        <v>5034.5</v>
      </c>
      <c r="K19" s="14">
        <v>5133.800000000001</v>
      </c>
      <c r="L19" s="14">
        <v>7414.8</v>
      </c>
      <c r="M19" s="14">
        <v>7575.099999999999</v>
      </c>
      <c r="N19" s="14">
        <v>20909.4</v>
      </c>
      <c r="O19" s="14">
        <v>21147.500000000004</v>
      </c>
      <c r="P19" s="492" t="str">
        <f t="shared" si="0"/>
        <v>Stans</v>
      </c>
    </row>
    <row r="20" spans="1:16" ht="18.9" customHeight="1">
      <c r="A20" s="24" t="str">
        <f>'Page 9'!$A$23</f>
        <v>Glarus</v>
      </c>
      <c r="B20" s="14">
        <f>'Pages 10-11'!C17*2</f>
        <v>260</v>
      </c>
      <c r="C20" s="14">
        <v>310.00000000000006</v>
      </c>
      <c r="D20" s="14">
        <f>'Pages 10-11'!E17*2</f>
        <v>1140</v>
      </c>
      <c r="E20" s="14">
        <v>1200</v>
      </c>
      <c r="F20" s="14">
        <f>'Pages 10-11'!F17*2</f>
        <v>2027.5</v>
      </c>
      <c r="G20" s="14">
        <v>2260</v>
      </c>
      <c r="H20" s="14">
        <f>'Pages 10-11'!G17*2</f>
        <v>3265</v>
      </c>
      <c r="I20" s="14">
        <v>3195</v>
      </c>
      <c r="J20" s="14">
        <v>5530</v>
      </c>
      <c r="K20" s="14">
        <v>5554.999999999999</v>
      </c>
      <c r="L20" s="14">
        <v>8162.5</v>
      </c>
      <c r="M20" s="14">
        <v>8268.75</v>
      </c>
      <c r="N20" s="14">
        <v>23850</v>
      </c>
      <c r="O20" s="14">
        <v>23718.75</v>
      </c>
      <c r="P20" s="492" t="str">
        <f t="shared" si="0"/>
        <v>Glarus</v>
      </c>
    </row>
    <row r="21" spans="1:16" ht="18.9" customHeight="1">
      <c r="A21" s="24" t="str">
        <f>'Page 9'!$A$24</f>
        <v>Zug</v>
      </c>
      <c r="B21" s="14">
        <f>'Pages 10-11'!C18*2</f>
        <v>48.900000000000006</v>
      </c>
      <c r="C21" s="14">
        <v>0</v>
      </c>
      <c r="D21" s="14">
        <f>'Pages 10-11'!E18*2</f>
        <v>294.49999999999994</v>
      </c>
      <c r="E21" s="14">
        <v>149.45</v>
      </c>
      <c r="F21" s="14">
        <f>'Pages 10-11'!F18*2</f>
        <v>694.9000000000001</v>
      </c>
      <c r="G21" s="14">
        <v>494.34999999999997</v>
      </c>
      <c r="H21" s="14">
        <f>'Pages 10-11'!G18*2</f>
        <v>1134.4</v>
      </c>
      <c r="I21" s="14">
        <v>916.15</v>
      </c>
      <c r="J21" s="14">
        <v>2072.7</v>
      </c>
      <c r="K21" s="14">
        <v>1747.1499999999999</v>
      </c>
      <c r="L21" s="14">
        <v>3101.3</v>
      </c>
      <c r="M21" s="14">
        <v>2608.5</v>
      </c>
      <c r="N21" s="14">
        <v>11381.9</v>
      </c>
      <c r="O21" s="14">
        <v>10650.050000000001</v>
      </c>
      <c r="P21" s="492" t="str">
        <f t="shared" si="0"/>
        <v>Zug</v>
      </c>
    </row>
    <row r="22" spans="1:16" ht="18.9" customHeight="1">
      <c r="A22" s="24" t="str">
        <f>'Page 9'!$A$25</f>
        <v>Fribourg</v>
      </c>
      <c r="B22" s="14">
        <f>'Pages 10-11'!C19*2</f>
        <v>436.40000000000003</v>
      </c>
      <c r="C22" s="14">
        <v>410.90000000000003</v>
      </c>
      <c r="D22" s="14">
        <f>'Pages 10-11'!E19*2</f>
        <v>1195.5</v>
      </c>
      <c r="E22" s="14">
        <v>1136.9</v>
      </c>
      <c r="F22" s="14">
        <f>'Pages 10-11'!F19*2</f>
        <v>2636.1999999999994</v>
      </c>
      <c r="G22" s="14">
        <v>2150.8999999999996</v>
      </c>
      <c r="H22" s="14">
        <f>'Pages 10-11'!G19*2</f>
        <v>4103.5</v>
      </c>
      <c r="I22" s="14">
        <v>3353.5</v>
      </c>
      <c r="J22" s="14">
        <v>6629.6</v>
      </c>
      <c r="K22" s="14">
        <v>6073.45</v>
      </c>
      <c r="L22" s="14">
        <v>9613.4</v>
      </c>
      <c r="M22" s="14">
        <v>9410.35</v>
      </c>
      <c r="N22" s="14">
        <v>30181.3</v>
      </c>
      <c r="O22" s="14">
        <v>30085.350000000002</v>
      </c>
      <c r="P22" s="492" t="str">
        <f t="shared" si="0"/>
        <v>Fribourg</v>
      </c>
    </row>
    <row r="23" spans="1:16" ht="18.9" customHeight="1">
      <c r="A23" s="24" t="str">
        <f>'Page 9'!$A$26</f>
        <v>Solothurn</v>
      </c>
      <c r="B23" s="14">
        <f>'Pages 10-11'!C20*2</f>
        <v>435.1</v>
      </c>
      <c r="C23" s="14">
        <v>395.1</v>
      </c>
      <c r="D23" s="14">
        <f>'Pages 10-11'!E20*2</f>
        <v>1632</v>
      </c>
      <c r="E23" s="14">
        <v>1599.2</v>
      </c>
      <c r="F23" s="14">
        <f>'Pages 10-11'!F20*2</f>
        <v>3063.1000000000004</v>
      </c>
      <c r="G23" s="14">
        <v>3005.5</v>
      </c>
      <c r="H23" s="14">
        <f>'Pages 10-11'!G20*2</f>
        <v>4584</v>
      </c>
      <c r="I23" s="14">
        <v>4235.999999999999</v>
      </c>
      <c r="J23" s="14">
        <v>7679</v>
      </c>
      <c r="K23" s="14">
        <v>7240.55</v>
      </c>
      <c r="L23" s="14">
        <v>11326.4</v>
      </c>
      <c r="M23" s="14">
        <v>11103.800000000001</v>
      </c>
      <c r="N23" s="14">
        <v>32072.1</v>
      </c>
      <c r="O23" s="14">
        <v>32288.899999999998</v>
      </c>
      <c r="P23" s="492" t="str">
        <f t="shared" si="0"/>
        <v>Solothurn</v>
      </c>
    </row>
    <row r="24" spans="1:16" ht="18.9" customHeight="1">
      <c r="A24" s="24" t="str">
        <f>'Page 9'!$A$27</f>
        <v>Basel</v>
      </c>
      <c r="B24" s="14">
        <f>'Pages 10-11'!C21*2</f>
        <v>0</v>
      </c>
      <c r="C24" s="14">
        <v>0</v>
      </c>
      <c r="D24" s="14">
        <f>'Pages 10-11'!E21*2</f>
        <v>0</v>
      </c>
      <c r="E24" s="14">
        <v>0</v>
      </c>
      <c r="F24" s="14">
        <f>'Pages 10-11'!F21*2</f>
        <v>0</v>
      </c>
      <c r="G24" s="14">
        <v>0</v>
      </c>
      <c r="H24" s="14">
        <f>'Pages 10-11'!G21*2</f>
        <v>1293.8</v>
      </c>
      <c r="I24" s="14">
        <v>1295.65</v>
      </c>
      <c r="J24" s="14">
        <v>5722.4</v>
      </c>
      <c r="K24" s="14">
        <v>5724.3</v>
      </c>
      <c r="L24" s="14">
        <v>10105</v>
      </c>
      <c r="M24" s="14">
        <v>10129.9</v>
      </c>
      <c r="N24" s="14">
        <v>32202.2</v>
      </c>
      <c r="O24" s="14">
        <v>32227.1</v>
      </c>
      <c r="P24" s="492" t="str">
        <f t="shared" si="0"/>
        <v>Basel</v>
      </c>
    </row>
    <row r="25" spans="1:16" ht="18.9" customHeight="1">
      <c r="A25" s="24" t="str">
        <f>'Page 9'!$A$28</f>
        <v>Liestal</v>
      </c>
      <c r="B25" s="14">
        <f>'Pages 10-11'!C22*2</f>
        <v>0</v>
      </c>
      <c r="C25" s="14">
        <v>286.79999999999995</v>
      </c>
      <c r="D25" s="14">
        <f>'Pages 10-11'!E22*2</f>
        <v>0</v>
      </c>
      <c r="E25" s="14">
        <v>407.8</v>
      </c>
      <c r="F25" s="14">
        <f>'Pages 10-11'!F22*2</f>
        <v>1167.1</v>
      </c>
      <c r="G25" s="14">
        <v>1062.3</v>
      </c>
      <c r="H25" s="14">
        <f>'Pages 10-11'!G22*2</f>
        <v>2300.7</v>
      </c>
      <c r="I25" s="14">
        <v>2165.45</v>
      </c>
      <c r="J25" s="14">
        <v>5263</v>
      </c>
      <c r="K25" s="14">
        <v>5080.7</v>
      </c>
      <c r="L25" s="14">
        <v>8945.199999999999</v>
      </c>
      <c r="M25" s="14">
        <v>8727.1</v>
      </c>
      <c r="N25" s="14">
        <v>31518.7</v>
      </c>
      <c r="O25" s="14">
        <v>31247.25</v>
      </c>
      <c r="P25" s="492" t="str">
        <f t="shared" si="0"/>
        <v>Liestal</v>
      </c>
    </row>
    <row r="26" spans="1:16" ht="18.9" customHeight="1">
      <c r="A26" s="24" t="str">
        <f>'Page 9'!$A$29</f>
        <v>Schaffhausen</v>
      </c>
      <c r="B26" s="14">
        <f>'Pages 10-11'!C23*2</f>
        <v>365.3</v>
      </c>
      <c r="C26" s="14">
        <v>657</v>
      </c>
      <c r="D26" s="14">
        <f>'Pages 10-11'!E23*2</f>
        <v>1132.4</v>
      </c>
      <c r="E26" s="14">
        <v>1153</v>
      </c>
      <c r="F26" s="14">
        <f>'Pages 10-11'!F23*2</f>
        <v>2225.1</v>
      </c>
      <c r="G26" s="14">
        <v>2257.7</v>
      </c>
      <c r="H26" s="14">
        <f>'Pages 10-11'!G23*2</f>
        <v>3433.8</v>
      </c>
      <c r="I26" s="14">
        <v>3392.6500000000005</v>
      </c>
      <c r="J26" s="14">
        <v>5851.1</v>
      </c>
      <c r="K26" s="14">
        <v>5960.65</v>
      </c>
      <c r="L26" s="14">
        <v>8888.400000000001</v>
      </c>
      <c r="M26" s="14">
        <v>8982.699999999999</v>
      </c>
      <c r="N26" s="14">
        <v>28173.4</v>
      </c>
      <c r="O26" s="14">
        <v>28600.45</v>
      </c>
      <c r="P26" s="492" t="str">
        <f t="shared" si="0"/>
        <v>Schaffhausen</v>
      </c>
    </row>
    <row r="27" spans="1:16" ht="18.9" customHeight="1">
      <c r="A27" s="24" t="str">
        <f>'Page 9'!$A$30</f>
        <v>Herisau</v>
      </c>
      <c r="B27" s="14">
        <f>'Pages 10-11'!C24*2</f>
        <v>410.4</v>
      </c>
      <c r="C27" s="14">
        <v>219.64999999999998</v>
      </c>
      <c r="D27" s="14">
        <f>'Pages 10-11'!E24*2</f>
        <v>1358.9</v>
      </c>
      <c r="E27" s="14">
        <v>1110.35</v>
      </c>
      <c r="F27" s="14">
        <f>'Pages 10-11'!F24*2</f>
        <v>2562.7</v>
      </c>
      <c r="G27" s="14">
        <v>2264.8</v>
      </c>
      <c r="H27" s="14">
        <f>'Pages 10-11'!G24*2</f>
        <v>3793.9</v>
      </c>
      <c r="I27" s="14">
        <v>3275.6000000000004</v>
      </c>
      <c r="J27" s="14">
        <v>6159.000000000001</v>
      </c>
      <c r="K27" s="14">
        <v>5513.05</v>
      </c>
      <c r="L27" s="14">
        <v>9004.5</v>
      </c>
      <c r="M27" s="14">
        <v>8531</v>
      </c>
      <c r="N27" s="14">
        <v>26312.699999999997</v>
      </c>
      <c r="O27" s="14">
        <v>27007.350000000002</v>
      </c>
      <c r="P27" s="492" t="str">
        <f t="shared" si="0"/>
        <v>Herisau</v>
      </c>
    </row>
    <row r="28" spans="1:16" ht="18.9" customHeight="1">
      <c r="A28" s="24" t="str">
        <f>'Page 9'!$A$31</f>
        <v>Appenzell</v>
      </c>
      <c r="B28" s="14">
        <f>'Pages 10-11'!C25*2</f>
        <v>645.1999999999999</v>
      </c>
      <c r="C28" s="14">
        <v>615.75</v>
      </c>
      <c r="D28" s="14">
        <f>'Pages 10-11'!E25*2</f>
        <v>1305.6</v>
      </c>
      <c r="E28" s="14">
        <v>1268.1999999999998</v>
      </c>
      <c r="F28" s="14">
        <f>'Pages 10-11'!F25*2</f>
        <v>2188.8</v>
      </c>
      <c r="G28" s="14">
        <v>2129.2</v>
      </c>
      <c r="H28" s="14">
        <f>'Pages 10-11'!G25*2</f>
        <v>3214</v>
      </c>
      <c r="I28" s="14">
        <v>3009.05</v>
      </c>
      <c r="J28" s="14">
        <v>5337.6</v>
      </c>
      <c r="K28" s="14">
        <v>5039.8</v>
      </c>
      <c r="L28" s="14">
        <v>7733.7</v>
      </c>
      <c r="M28" s="14">
        <v>7345.299999999999</v>
      </c>
      <c r="N28" s="14">
        <v>21396.399999999998</v>
      </c>
      <c r="O28" s="14">
        <v>21327.399999999998</v>
      </c>
      <c r="P28" s="492" t="str">
        <f t="shared" si="0"/>
        <v>Appenzell</v>
      </c>
    </row>
    <row r="29" spans="1:16" ht="18.9" customHeight="1">
      <c r="A29" s="24" t="str">
        <f>'Page 9'!$A$32</f>
        <v>St. Gall</v>
      </c>
      <c r="B29" s="14">
        <f>'Pages 10-11'!C26*2</f>
        <v>0</v>
      </c>
      <c r="C29" s="14">
        <v>0</v>
      </c>
      <c r="D29" s="14">
        <f>'Pages 10-11'!E26*2</f>
        <v>726.0000000000001</v>
      </c>
      <c r="E29" s="14">
        <v>684.45</v>
      </c>
      <c r="F29" s="14">
        <f>'Pages 10-11'!F26*2</f>
        <v>1969.0000000000002</v>
      </c>
      <c r="G29" s="14">
        <v>1936</v>
      </c>
      <c r="H29" s="14">
        <f>'Pages 10-11'!G26*2</f>
        <v>3256</v>
      </c>
      <c r="I29" s="14">
        <v>3032</v>
      </c>
      <c r="J29" s="14">
        <v>6061</v>
      </c>
      <c r="K29" s="14">
        <v>5971.799999999999</v>
      </c>
      <c r="L29" s="14">
        <v>9790</v>
      </c>
      <c r="M29" s="14">
        <v>9701.999999999998</v>
      </c>
      <c r="N29" s="14">
        <v>31101.4</v>
      </c>
      <c r="O29" s="14">
        <v>31000.250000000004</v>
      </c>
      <c r="P29" s="492" t="str">
        <f t="shared" si="0"/>
        <v>St. Gall</v>
      </c>
    </row>
    <row r="30" spans="1:16" ht="18.9" customHeight="1">
      <c r="A30" s="24" t="str">
        <f>'Page 9'!$A$33</f>
        <v>Chur</v>
      </c>
      <c r="B30" s="14">
        <f>'Pages 10-11'!C27*2</f>
        <v>0</v>
      </c>
      <c r="C30" s="14">
        <v>0</v>
      </c>
      <c r="D30" s="14">
        <f>'Pages 10-11'!E27*2</f>
        <v>44</v>
      </c>
      <c r="E30" s="14">
        <v>98</v>
      </c>
      <c r="F30" s="14">
        <f>'Pages 10-11'!F27*2</f>
        <v>812</v>
      </c>
      <c r="G30" s="14">
        <v>967</v>
      </c>
      <c r="H30" s="14">
        <f>'Pages 10-11'!G27*2</f>
        <v>1974</v>
      </c>
      <c r="I30" s="14">
        <v>2016</v>
      </c>
      <c r="J30" s="14">
        <v>4502</v>
      </c>
      <c r="K30" s="14">
        <v>4373</v>
      </c>
      <c r="L30" s="14">
        <v>7344</v>
      </c>
      <c r="M30" s="14">
        <v>7234</v>
      </c>
      <c r="N30" s="14">
        <v>25170</v>
      </c>
      <c r="O30" s="14">
        <v>25243</v>
      </c>
      <c r="P30" s="492" t="str">
        <f t="shared" si="0"/>
        <v>Chur</v>
      </c>
    </row>
    <row r="31" spans="1:16" ht="18.9" customHeight="1">
      <c r="A31" s="24" t="str">
        <f>'Page 9'!$A$34</f>
        <v>Aarau</v>
      </c>
      <c r="B31" s="14">
        <f>'Pages 10-11'!C28*2</f>
        <v>0</v>
      </c>
      <c r="C31" s="14">
        <v>55.5</v>
      </c>
      <c r="D31" s="14">
        <f>'Pages 10-11'!E28*2</f>
        <v>0</v>
      </c>
      <c r="E31" s="14">
        <v>659.4000000000001</v>
      </c>
      <c r="F31" s="14">
        <f>'Pages 10-11'!F28*2</f>
        <v>430.79999999999995</v>
      </c>
      <c r="G31" s="14">
        <v>1505.1</v>
      </c>
      <c r="H31" s="14">
        <f>'Pages 10-11'!G28*2</f>
        <v>1842.6000000000001</v>
      </c>
      <c r="I31" s="14">
        <v>2442</v>
      </c>
      <c r="J31" s="14">
        <v>4750.8</v>
      </c>
      <c r="K31" s="14">
        <v>4968.3</v>
      </c>
      <c r="L31" s="14">
        <v>8076.3</v>
      </c>
      <c r="M31" s="14">
        <v>7987.5</v>
      </c>
      <c r="N31" s="14">
        <v>26007.4</v>
      </c>
      <c r="O31" s="14">
        <v>25899.1</v>
      </c>
      <c r="P31" s="492" t="str">
        <f t="shared" si="0"/>
        <v>Aarau</v>
      </c>
    </row>
    <row r="32" spans="1:16" ht="18.9" customHeight="1">
      <c r="A32" s="24" t="str">
        <f>'Page 9'!$A$35</f>
        <v>Frauenfeld</v>
      </c>
      <c r="B32" s="14">
        <f>'Pages 10-11'!C29*2</f>
        <v>0</v>
      </c>
      <c r="C32" s="14">
        <v>0</v>
      </c>
      <c r="D32" s="14">
        <f>'Pages 10-11'!E29*2</f>
        <v>357.20000000000005</v>
      </c>
      <c r="E32" s="14">
        <v>357.15</v>
      </c>
      <c r="F32" s="14">
        <f>'Pages 10-11'!F29*2</f>
        <v>1344.6999999999998</v>
      </c>
      <c r="G32" s="14">
        <v>1236.45</v>
      </c>
      <c r="H32" s="14">
        <f>'Pages 10-11'!G29*2</f>
        <v>2767.6</v>
      </c>
      <c r="I32" s="14">
        <v>2566.8</v>
      </c>
      <c r="J32" s="14">
        <v>5613.4</v>
      </c>
      <c r="K32" s="14">
        <v>5345.599999999999</v>
      </c>
      <c r="L32" s="14">
        <v>8766.1</v>
      </c>
      <c r="M32" s="14">
        <v>8375.55</v>
      </c>
      <c r="N32" s="14">
        <v>25408.5</v>
      </c>
      <c r="O32" s="14">
        <v>25423.85</v>
      </c>
      <c r="P32" s="492" t="str">
        <f t="shared" si="0"/>
        <v>Frauenfeld</v>
      </c>
    </row>
    <row r="33" spans="1:16" ht="18.9" customHeight="1">
      <c r="A33" s="24" t="str">
        <f>'Page 9'!$A$36</f>
        <v>Bellinzona</v>
      </c>
      <c r="B33" s="14">
        <f>'Pages 10-11'!C30*2</f>
        <v>40</v>
      </c>
      <c r="C33" s="14">
        <v>40</v>
      </c>
      <c r="D33" s="14">
        <f>'Pages 10-11'!E30*2</f>
        <v>573</v>
      </c>
      <c r="E33" s="14">
        <v>119.75</v>
      </c>
      <c r="F33" s="14">
        <f>'Pages 10-11'!F30*2</f>
        <v>1398.6</v>
      </c>
      <c r="G33" s="14">
        <v>710.3499999999999</v>
      </c>
      <c r="H33" s="14">
        <f>'Pages 10-11'!G30*2</f>
        <v>2150.5</v>
      </c>
      <c r="I33" s="14">
        <v>1166.85</v>
      </c>
      <c r="J33" s="14">
        <v>3958.5</v>
      </c>
      <c r="K33" s="14">
        <v>2850.15</v>
      </c>
      <c r="L33" s="14">
        <v>6997.8</v>
      </c>
      <c r="M33" s="14">
        <v>5904.75</v>
      </c>
      <c r="N33" s="14">
        <v>26275.5</v>
      </c>
      <c r="O33" s="14">
        <v>26985</v>
      </c>
      <c r="P33" s="492" t="str">
        <f t="shared" si="0"/>
        <v>Bellinzona</v>
      </c>
    </row>
    <row r="34" spans="1:16" ht="18.9" customHeight="1">
      <c r="A34" s="24" t="str">
        <f>'Page 9'!$A$37</f>
        <v>Lausanne</v>
      </c>
      <c r="B34" s="14">
        <f>'Pages 10-11'!C31*2</f>
        <v>0</v>
      </c>
      <c r="C34" s="14">
        <v>0</v>
      </c>
      <c r="D34" s="14">
        <f>'Pages 10-11'!E31*2</f>
        <v>0</v>
      </c>
      <c r="E34" s="14">
        <v>0</v>
      </c>
      <c r="F34" s="14">
        <f>'Pages 10-11'!F31*2</f>
        <v>0</v>
      </c>
      <c r="G34" s="14">
        <v>968.2</v>
      </c>
      <c r="H34" s="14">
        <f>'Pages 10-11'!G31*2</f>
        <v>280.2</v>
      </c>
      <c r="I34" s="14">
        <v>3004.6499999999996</v>
      </c>
      <c r="J34" s="14">
        <v>4039.6</v>
      </c>
      <c r="K34" s="14">
        <v>8137.8</v>
      </c>
      <c r="L34" s="14">
        <v>9466.1</v>
      </c>
      <c r="M34" s="14">
        <v>11674.849999999999</v>
      </c>
      <c r="N34" s="14">
        <v>32054.9</v>
      </c>
      <c r="O34" s="14">
        <v>32642.4</v>
      </c>
      <c r="P34" s="492" t="str">
        <f t="shared" si="0"/>
        <v>Lausanne</v>
      </c>
    </row>
    <row r="35" spans="1:16" ht="18.9" customHeight="1">
      <c r="A35" s="24" t="str">
        <f>'Page 9'!$A$38</f>
        <v>Sion</v>
      </c>
      <c r="B35" s="14">
        <f>'Pages 10-11'!C32*2</f>
        <v>68</v>
      </c>
      <c r="C35" s="14">
        <v>34</v>
      </c>
      <c r="D35" s="14">
        <f>'Pages 10-11'!E32*2</f>
        <v>68</v>
      </c>
      <c r="E35" s="14">
        <v>547.95</v>
      </c>
      <c r="F35" s="14">
        <f>'Pages 10-11'!F32*2</f>
        <v>1395.3999999999999</v>
      </c>
      <c r="G35" s="14">
        <v>1679.1000000000001</v>
      </c>
      <c r="H35" s="14">
        <f>'Pages 10-11'!G32*2</f>
        <v>2672.7</v>
      </c>
      <c r="I35" s="14">
        <v>2562.9500000000003</v>
      </c>
      <c r="J35" s="14">
        <v>5514.299999999999</v>
      </c>
      <c r="K35" s="14">
        <v>4861.25</v>
      </c>
      <c r="L35" s="14">
        <v>8410.5</v>
      </c>
      <c r="M35" s="14">
        <v>7548.400000000001</v>
      </c>
      <c r="N35" s="14">
        <v>28222.700000000004</v>
      </c>
      <c r="O35" s="14">
        <v>28437.399999999998</v>
      </c>
      <c r="P35" s="492" t="str">
        <f t="shared" si="0"/>
        <v>Sion</v>
      </c>
    </row>
    <row r="36" spans="1:16" ht="18.9" customHeight="1">
      <c r="A36" s="24" t="str">
        <f>'Page 9'!$A$39</f>
        <v>Neuchâtel</v>
      </c>
      <c r="B36" s="14">
        <f>'Pages 10-11'!C33*2</f>
        <v>376.32</v>
      </c>
      <c r="C36" s="14">
        <v>419.15</v>
      </c>
      <c r="D36" s="14">
        <f>'Pages 10-11'!E33*2</f>
        <v>983.04</v>
      </c>
      <c r="E36" s="14">
        <v>1033.65</v>
      </c>
      <c r="F36" s="14">
        <f>'Pages 10-11'!F33*2</f>
        <v>2104.3199999999997</v>
      </c>
      <c r="G36" s="14">
        <v>2306.95</v>
      </c>
      <c r="H36" s="14">
        <f>'Pages 10-11'!G33*2</f>
        <v>3886.08</v>
      </c>
      <c r="I36" s="14">
        <v>3533.55</v>
      </c>
      <c r="J36" s="14">
        <v>7495.68</v>
      </c>
      <c r="K36" s="14">
        <v>7994.2</v>
      </c>
      <c r="L36" s="14">
        <v>11938.560000000001</v>
      </c>
      <c r="M36" s="14">
        <v>12759.95</v>
      </c>
      <c r="N36" s="14">
        <v>37155.840000000004</v>
      </c>
      <c r="O36" s="14">
        <v>38101.75</v>
      </c>
      <c r="P36" s="492" t="str">
        <f t="shared" si="0"/>
        <v>Neuchâtel</v>
      </c>
    </row>
    <row r="37" spans="1:16" ht="18.9" customHeight="1">
      <c r="A37" s="24" t="str">
        <f>'Page 9'!$A$40</f>
        <v>Geneva</v>
      </c>
      <c r="B37" s="14">
        <f>'Pages 10-11'!C34*2</f>
        <v>50</v>
      </c>
      <c r="C37" s="14">
        <v>25</v>
      </c>
      <c r="D37" s="14">
        <f>'Pages 10-11'!E34*2</f>
        <v>50</v>
      </c>
      <c r="E37" s="14">
        <v>25</v>
      </c>
      <c r="F37" s="14">
        <f>'Pages 10-11'!F34*2</f>
        <v>50</v>
      </c>
      <c r="G37" s="14">
        <v>25</v>
      </c>
      <c r="H37" s="14">
        <f>'Pages 10-11'!G34*2</f>
        <v>1032.1</v>
      </c>
      <c r="I37" s="14">
        <v>894.1000000000001</v>
      </c>
      <c r="J37" s="14">
        <v>4015.3</v>
      </c>
      <c r="K37" s="14">
        <v>3799.7</v>
      </c>
      <c r="L37" s="14">
        <v>7811.5</v>
      </c>
      <c r="M37" s="14">
        <v>7318.05</v>
      </c>
      <c r="N37" s="14">
        <v>30539.5</v>
      </c>
      <c r="O37" s="14">
        <v>30104.399999999998</v>
      </c>
      <c r="P37" s="492" t="str">
        <f t="shared" si="0"/>
        <v>Geneva</v>
      </c>
    </row>
    <row r="38" spans="1:16" ht="18.9" customHeight="1">
      <c r="A38" s="24" t="str">
        <f>'Page 9'!$A$41</f>
        <v>Delémont</v>
      </c>
      <c r="B38" s="14">
        <f>'Pages 10-11'!C35*2</f>
        <v>327.1</v>
      </c>
      <c r="C38" s="14">
        <v>81.3</v>
      </c>
      <c r="D38" s="14">
        <f>'Pages 10-11'!E35*2</f>
        <v>981.4</v>
      </c>
      <c r="E38" s="14">
        <v>650.3999999999999</v>
      </c>
      <c r="F38" s="14">
        <f>'Pages 10-11'!F35*2</f>
        <v>2084.4</v>
      </c>
      <c r="G38" s="14">
        <v>1814.1000000000001</v>
      </c>
      <c r="H38" s="14">
        <f>'Pages 10-11'!G35*2</f>
        <v>3634.1000000000004</v>
      </c>
      <c r="I38" s="14">
        <v>3389.1500000000005</v>
      </c>
      <c r="J38" s="14">
        <v>6928.9</v>
      </c>
      <c r="K38" s="14">
        <v>7027.1</v>
      </c>
      <c r="L38" s="14">
        <v>10801.199999999999</v>
      </c>
      <c r="M38" s="14">
        <v>11006.1</v>
      </c>
      <c r="N38" s="14">
        <v>33696.899999999994</v>
      </c>
      <c r="O38" s="14">
        <v>33550.35</v>
      </c>
      <c r="P38" s="492" t="str">
        <f t="shared" si="0"/>
        <v>Delémont</v>
      </c>
    </row>
    <row r="39" spans="1:16" ht="18.9" customHeight="1">
      <c r="A39" s="24"/>
      <c r="B39" s="14"/>
      <c r="C39" s="15"/>
      <c r="D39" s="15"/>
      <c r="E39" s="15"/>
      <c r="F39" s="15"/>
      <c r="G39" s="15"/>
      <c r="H39" s="15"/>
      <c r="I39" s="15"/>
      <c r="J39" s="14"/>
      <c r="K39" s="14"/>
      <c r="L39" s="14"/>
      <c r="M39" s="14"/>
      <c r="N39" s="14"/>
      <c r="O39" s="14"/>
      <c r="P39" s="128"/>
    </row>
    <row r="40" spans="2:16" ht="18.9" customHeight="1">
      <c r="B40" s="15"/>
      <c r="C40" s="15"/>
      <c r="D40" s="15"/>
      <c r="E40" s="15"/>
      <c r="F40" s="15"/>
      <c r="G40" s="15"/>
      <c r="H40" s="15"/>
      <c r="I40" s="15"/>
      <c r="J40" s="14"/>
      <c r="K40" s="14"/>
      <c r="L40" s="14"/>
      <c r="M40" s="14"/>
      <c r="N40" s="14"/>
      <c r="O40" s="14"/>
      <c r="P40" s="128"/>
    </row>
    <row r="41" spans="1:16" ht="18.9" customHeight="1">
      <c r="A41" s="97"/>
      <c r="B41" s="123"/>
      <c r="C41" s="123"/>
      <c r="D41" s="123"/>
      <c r="E41" s="123"/>
      <c r="F41" s="123"/>
      <c r="G41" s="123"/>
      <c r="H41" s="123"/>
      <c r="I41" s="123"/>
      <c r="J41" s="14"/>
      <c r="K41" s="14"/>
      <c r="L41" s="14"/>
      <c r="M41" s="14"/>
      <c r="N41" s="14"/>
      <c r="O41" s="14"/>
      <c r="P41" s="128"/>
    </row>
    <row r="42" spans="1:16" ht="18.9" customHeight="1">
      <c r="A42" s="24" t="str">
        <f>'Page 9'!$A$43</f>
        <v>Direct federal tax</v>
      </c>
      <c r="B42" s="387">
        <f>'Pages 10-11'!C37*2</f>
        <v>0</v>
      </c>
      <c r="C42" s="14">
        <v>0</v>
      </c>
      <c r="D42" s="14">
        <f>'Pages 10-11'!E37*2</f>
        <v>0</v>
      </c>
      <c r="E42" s="14">
        <v>0</v>
      </c>
      <c r="F42" s="14">
        <f>'Pages 10-11'!F37*2</f>
        <v>60</v>
      </c>
      <c r="G42" s="14">
        <v>0</v>
      </c>
      <c r="H42" s="14">
        <f>'Pages 10-11'!G37*2</f>
        <v>129.4</v>
      </c>
      <c r="I42" s="14">
        <v>25</v>
      </c>
      <c r="J42" s="14">
        <v>266.8</v>
      </c>
      <c r="K42" s="14">
        <v>192</v>
      </c>
      <c r="L42" s="14">
        <v>421.8</v>
      </c>
      <c r="M42" s="14">
        <v>580</v>
      </c>
      <c r="N42" s="14">
        <v>3675.8</v>
      </c>
      <c r="O42" s="14">
        <v>6400</v>
      </c>
      <c r="P42" s="435" t="str">
        <f>A42</f>
        <v>Direct federal tax</v>
      </c>
    </row>
    <row r="43" spans="1:16" ht="18.9" customHeight="1">
      <c r="A43" s="103"/>
      <c r="B43" s="124"/>
      <c r="C43" s="124"/>
      <c r="D43" s="124"/>
      <c r="E43" s="124"/>
      <c r="F43" s="124"/>
      <c r="G43" s="124"/>
      <c r="H43" s="124"/>
      <c r="I43" s="124"/>
      <c r="J43" s="14"/>
      <c r="K43" s="14"/>
      <c r="L43" s="14"/>
      <c r="M43" s="14"/>
      <c r="N43" s="14"/>
      <c r="O43" s="14"/>
      <c r="P43" s="128"/>
    </row>
    <row r="44" spans="1:16" ht="18.9" customHeight="1">
      <c r="A44" s="87"/>
      <c r="B44" s="930" t="str">
        <f>'Page 31'!B45:H45</f>
        <v>Income distribution 70 : 30</v>
      </c>
      <c r="C44" s="934"/>
      <c r="D44" s="934"/>
      <c r="E44" s="934"/>
      <c r="F44" s="934"/>
      <c r="G44" s="934"/>
      <c r="H44" s="934"/>
      <c r="I44" s="935"/>
      <c r="J44" s="936" t="str">
        <f>B44</f>
        <v>Income distribution 70 : 30</v>
      </c>
      <c r="K44" s="922"/>
      <c r="L44" s="922"/>
      <c r="M44" s="922"/>
      <c r="N44" s="922"/>
      <c r="O44" s="923"/>
      <c r="P44" s="128"/>
    </row>
    <row r="45" spans="1:16" ht="18.9" customHeight="1">
      <c r="A45" s="24" t="str">
        <f>'Page 9'!$A$16</f>
        <v>Zurich</v>
      </c>
      <c r="B45" s="14">
        <v>558.5999999999999</v>
      </c>
      <c r="C45" s="14">
        <v>153.8</v>
      </c>
      <c r="D45" s="14">
        <v>1101.4</v>
      </c>
      <c r="E45" s="14">
        <v>588.5000000000001</v>
      </c>
      <c r="F45" s="14">
        <v>1835.1000000000001</v>
      </c>
      <c r="G45" s="14">
        <v>1234.8000000000002</v>
      </c>
      <c r="H45" s="14">
        <v>2667.7000000000007</v>
      </c>
      <c r="I45" s="14">
        <v>1975.4</v>
      </c>
      <c r="J45" s="14">
        <v>4742.3</v>
      </c>
      <c r="K45" s="14">
        <v>4125.9</v>
      </c>
      <c r="L45" s="14">
        <v>7258.5</v>
      </c>
      <c r="M45" s="14">
        <v>6851.4</v>
      </c>
      <c r="N45" s="14">
        <v>23064.1</v>
      </c>
      <c r="O45" s="14">
        <v>23321.699999999997</v>
      </c>
      <c r="P45" s="435" t="str">
        <f>A45</f>
        <v>Zurich</v>
      </c>
    </row>
    <row r="46" spans="1:16" ht="18.9" customHeight="1">
      <c r="A46" s="24" t="str">
        <f>'Page 9'!$A$17</f>
        <v>Berne</v>
      </c>
      <c r="B46" s="14">
        <v>736.5500000000001</v>
      </c>
      <c r="C46" s="14">
        <v>261.45</v>
      </c>
      <c r="D46" s="14">
        <v>1580.3999999999999</v>
      </c>
      <c r="E46" s="14">
        <v>1047.25</v>
      </c>
      <c r="F46" s="14">
        <v>2703.4500000000003</v>
      </c>
      <c r="G46" s="14">
        <v>2070.5</v>
      </c>
      <c r="H46" s="14">
        <v>4036.7000000000003</v>
      </c>
      <c r="I46" s="14">
        <v>3519.85</v>
      </c>
      <c r="J46" s="14">
        <v>7324.050000000001</v>
      </c>
      <c r="K46" s="14">
        <v>6608.650000000001</v>
      </c>
      <c r="L46" s="14">
        <v>10704.45</v>
      </c>
      <c r="M46" s="14">
        <v>9631.650000000001</v>
      </c>
      <c r="N46" s="14">
        <v>31255.5</v>
      </c>
      <c r="O46" s="14">
        <v>29651</v>
      </c>
      <c r="P46" s="435" t="str">
        <f aca="true" t="shared" si="1" ref="P46:P70">A46</f>
        <v>Berne</v>
      </c>
    </row>
    <row r="47" spans="1:16" ht="18.9" customHeight="1">
      <c r="A47" s="24" t="str">
        <f>'Page 9'!$A$18</f>
        <v>Lucerne</v>
      </c>
      <c r="B47" s="14">
        <v>395.79999999999995</v>
      </c>
      <c r="C47" s="14">
        <v>50</v>
      </c>
      <c r="D47" s="14">
        <v>1162.3</v>
      </c>
      <c r="E47" s="14">
        <v>477</v>
      </c>
      <c r="F47" s="14">
        <v>1430</v>
      </c>
      <c r="G47" s="14">
        <v>1549.8000000000002</v>
      </c>
      <c r="H47" s="14">
        <v>3328.8</v>
      </c>
      <c r="I47" s="14">
        <v>2668</v>
      </c>
      <c r="J47" s="14">
        <v>5897.8</v>
      </c>
      <c r="K47" s="14">
        <v>5203.799999999999</v>
      </c>
      <c r="L47" s="14">
        <v>8724</v>
      </c>
      <c r="M47" s="14">
        <v>7944.299999999999</v>
      </c>
      <c r="N47" s="14">
        <v>23892.15</v>
      </c>
      <c r="O47" s="14">
        <v>23534.300000000003</v>
      </c>
      <c r="P47" s="435" t="str">
        <f t="shared" si="1"/>
        <v>Lucerne</v>
      </c>
    </row>
    <row r="48" spans="1:16" ht="18.9" customHeight="1">
      <c r="A48" s="24" t="str">
        <f>'Page 9'!$A$19</f>
        <v>Altdorf</v>
      </c>
      <c r="B48" s="14">
        <v>500.98</v>
      </c>
      <c r="C48" s="14">
        <v>100</v>
      </c>
      <c r="D48" s="14">
        <v>1434.018</v>
      </c>
      <c r="E48" s="14">
        <v>987.891</v>
      </c>
      <c r="F48" s="14">
        <v>1704.9</v>
      </c>
      <c r="G48" s="14">
        <v>2312.2029999999995</v>
      </c>
      <c r="H48" s="14">
        <v>3285.0449999999996</v>
      </c>
      <c r="I48" s="14">
        <v>3425.829</v>
      </c>
      <c r="J48" s="14">
        <v>5707.933999999999</v>
      </c>
      <c r="K48" s="14">
        <v>5758.424000000001</v>
      </c>
      <c r="L48" s="14">
        <v>8296.362000000001</v>
      </c>
      <c r="M48" s="14">
        <v>8241.509000000002</v>
      </c>
      <c r="N48" s="14">
        <v>21178.306</v>
      </c>
      <c r="O48" s="14">
        <v>21078.306</v>
      </c>
      <c r="P48" s="435" t="str">
        <f t="shared" si="1"/>
        <v>Altdorf</v>
      </c>
    </row>
    <row r="49" spans="1:16" ht="18.9" customHeight="1">
      <c r="A49" s="24" t="str">
        <f>'Page 9'!$A$20</f>
        <v>Schwyz</v>
      </c>
      <c r="B49" s="14">
        <v>622.55</v>
      </c>
      <c r="C49" s="14">
        <v>396.85</v>
      </c>
      <c r="D49" s="14">
        <v>1145.65</v>
      </c>
      <c r="E49" s="14">
        <v>900.4</v>
      </c>
      <c r="F49" s="14">
        <v>1302.6</v>
      </c>
      <c r="G49" s="14">
        <v>1500.75</v>
      </c>
      <c r="H49" s="14">
        <v>2387.2999999999997</v>
      </c>
      <c r="I49" s="14">
        <v>2217.65</v>
      </c>
      <c r="J49" s="14">
        <v>3995.95</v>
      </c>
      <c r="K49" s="14">
        <v>3441.7499999999995</v>
      </c>
      <c r="L49" s="14">
        <v>5852.150000000001</v>
      </c>
      <c r="M49" s="14">
        <v>5143</v>
      </c>
      <c r="N49" s="14">
        <v>16521.95</v>
      </c>
      <c r="O49" s="14">
        <v>16150.549999999997</v>
      </c>
      <c r="P49" s="435" t="str">
        <f t="shared" si="1"/>
        <v>Schwyz</v>
      </c>
    </row>
    <row r="50" spans="1:16" ht="18.9" customHeight="1">
      <c r="A50" s="24" t="str">
        <f>'Page 9'!$A$21</f>
        <v>Sarnen</v>
      </c>
      <c r="B50" s="14">
        <v>475.65</v>
      </c>
      <c r="C50" s="14">
        <v>108.74999999999999</v>
      </c>
      <c r="D50" s="14">
        <v>1304.6</v>
      </c>
      <c r="E50" s="14">
        <v>1114.3500000000001</v>
      </c>
      <c r="F50" s="14">
        <v>1535.6999999999998</v>
      </c>
      <c r="G50" s="14">
        <v>2092.9</v>
      </c>
      <c r="H50" s="14">
        <v>2853.9</v>
      </c>
      <c r="I50" s="14">
        <v>3044.2</v>
      </c>
      <c r="J50" s="14">
        <v>5354.499999999999</v>
      </c>
      <c r="K50" s="14">
        <v>5109.799999999999</v>
      </c>
      <c r="L50" s="14">
        <v>7827.9</v>
      </c>
      <c r="M50" s="14">
        <v>7515.25</v>
      </c>
      <c r="N50" s="14">
        <v>19787</v>
      </c>
      <c r="O50" s="14">
        <v>19392.899999999998</v>
      </c>
      <c r="P50" s="435" t="str">
        <f t="shared" si="1"/>
        <v>Sarnen</v>
      </c>
    </row>
    <row r="51" spans="1:16" ht="18.9" customHeight="1">
      <c r="A51" s="24" t="str">
        <f>'Page 9'!$A$22</f>
        <v>Stans</v>
      </c>
      <c r="B51" s="14">
        <v>482.75</v>
      </c>
      <c r="C51" s="14">
        <v>154.14999999999998</v>
      </c>
      <c r="D51" s="14">
        <v>1197.9999999999998</v>
      </c>
      <c r="E51" s="14">
        <v>741.6</v>
      </c>
      <c r="F51" s="14">
        <v>1436.8</v>
      </c>
      <c r="G51" s="14">
        <v>1691.75</v>
      </c>
      <c r="H51" s="14">
        <v>2973.9999999999995</v>
      </c>
      <c r="I51" s="14">
        <v>2774.85</v>
      </c>
      <c r="J51" s="14">
        <v>5190.749999999999</v>
      </c>
      <c r="K51" s="14">
        <v>5133.800000000001</v>
      </c>
      <c r="L51" s="14">
        <v>7761.900000000001</v>
      </c>
      <c r="M51" s="14">
        <v>7575.099999999999</v>
      </c>
      <c r="N51" s="14">
        <v>21096</v>
      </c>
      <c r="O51" s="14">
        <v>21164.550000000003</v>
      </c>
      <c r="P51" s="435" t="str">
        <f t="shared" si="1"/>
        <v>Stans</v>
      </c>
    </row>
    <row r="52" spans="1:16" ht="18.9" customHeight="1">
      <c r="A52" s="24" t="str">
        <f>'Page 9'!$A$23</f>
        <v>Glarus</v>
      </c>
      <c r="B52" s="14">
        <v>660</v>
      </c>
      <c r="C52" s="14">
        <v>310.00000000000006</v>
      </c>
      <c r="D52" s="14">
        <v>1385.0000000000002</v>
      </c>
      <c r="E52" s="14">
        <v>1200</v>
      </c>
      <c r="F52" s="14">
        <v>1632.5</v>
      </c>
      <c r="G52" s="14">
        <v>2260</v>
      </c>
      <c r="H52" s="14">
        <v>3366.2500000000005</v>
      </c>
      <c r="I52" s="14">
        <v>3195</v>
      </c>
      <c r="J52" s="14">
        <v>5840</v>
      </c>
      <c r="K52" s="14">
        <v>5571.25</v>
      </c>
      <c r="L52" s="14">
        <v>8701.25</v>
      </c>
      <c r="M52" s="14">
        <v>8415</v>
      </c>
      <c r="N52" s="14">
        <v>24102.5</v>
      </c>
      <c r="O52" s="14">
        <v>24340</v>
      </c>
      <c r="P52" s="435" t="str">
        <f t="shared" si="1"/>
        <v>Glarus</v>
      </c>
    </row>
    <row r="53" spans="1:16" ht="18.9" customHeight="1">
      <c r="A53" s="24" t="str">
        <f>'Page 9'!$A$24</f>
        <v>Zug</v>
      </c>
      <c r="B53" s="14">
        <v>187.25</v>
      </c>
      <c r="C53" s="14">
        <v>0</v>
      </c>
      <c r="D53" s="14">
        <v>477.3</v>
      </c>
      <c r="E53" s="14">
        <v>149.45</v>
      </c>
      <c r="F53" s="14">
        <v>567.2</v>
      </c>
      <c r="G53" s="14">
        <v>494.34999999999997</v>
      </c>
      <c r="H53" s="14">
        <v>1216.1999999999998</v>
      </c>
      <c r="I53" s="14">
        <v>916.15</v>
      </c>
      <c r="J53" s="14">
        <v>2231.2000000000003</v>
      </c>
      <c r="K53" s="14">
        <v>1747.1499999999999</v>
      </c>
      <c r="L53" s="14">
        <v>3449.8500000000004</v>
      </c>
      <c r="M53" s="14">
        <v>2608.5</v>
      </c>
      <c r="N53" s="14">
        <v>14177.699999999999</v>
      </c>
      <c r="O53" s="14">
        <v>10599.05</v>
      </c>
      <c r="P53" s="435" t="str">
        <f t="shared" si="1"/>
        <v>Zug</v>
      </c>
    </row>
    <row r="54" spans="1:16" ht="18.9" customHeight="1">
      <c r="A54" s="24" t="str">
        <f>'Page 9'!$A$25</f>
        <v>Fribourg</v>
      </c>
      <c r="B54" s="14">
        <v>721.6999999999999</v>
      </c>
      <c r="C54" s="14">
        <v>410.90000000000003</v>
      </c>
      <c r="D54" s="14">
        <v>1756.7</v>
      </c>
      <c r="E54" s="14">
        <v>1136.9</v>
      </c>
      <c r="F54" s="14">
        <v>2150.1</v>
      </c>
      <c r="G54" s="14">
        <v>2150.8999999999996</v>
      </c>
      <c r="H54" s="14">
        <v>4075.5499999999997</v>
      </c>
      <c r="I54" s="14">
        <v>3353.5</v>
      </c>
      <c r="J54" s="14">
        <v>7071.300000000001</v>
      </c>
      <c r="K54" s="14">
        <v>6073.45</v>
      </c>
      <c r="L54" s="14">
        <v>10738.15</v>
      </c>
      <c r="M54" s="14">
        <v>9410.35</v>
      </c>
      <c r="N54" s="14">
        <v>30840.45</v>
      </c>
      <c r="O54" s="14">
        <v>30007.9</v>
      </c>
      <c r="P54" s="435" t="str">
        <f t="shared" si="1"/>
        <v>Fribourg</v>
      </c>
    </row>
    <row r="55" spans="1:16" ht="18.9" customHeight="1">
      <c r="A55" s="24" t="str">
        <f>'Page 9'!$A$26</f>
        <v>Solothurn</v>
      </c>
      <c r="B55" s="14">
        <v>1003.8000000000001</v>
      </c>
      <c r="C55" s="14">
        <v>395.1</v>
      </c>
      <c r="D55" s="14">
        <v>2038.8000000000002</v>
      </c>
      <c r="E55" s="14">
        <v>1599.2</v>
      </c>
      <c r="F55" s="14">
        <v>2352</v>
      </c>
      <c r="G55" s="14">
        <v>3005.5</v>
      </c>
      <c r="H55" s="14">
        <v>4697.15</v>
      </c>
      <c r="I55" s="14">
        <v>4235.999999999999</v>
      </c>
      <c r="J55" s="14">
        <v>8210.4</v>
      </c>
      <c r="K55" s="14">
        <v>7240.55</v>
      </c>
      <c r="L55" s="14">
        <v>11934.050000000001</v>
      </c>
      <c r="M55" s="14">
        <v>11103.800000000001</v>
      </c>
      <c r="N55" s="14">
        <v>32821.149999999994</v>
      </c>
      <c r="O55" s="14">
        <v>32207.95</v>
      </c>
      <c r="P55" s="435" t="str">
        <f t="shared" si="1"/>
        <v>Solothurn</v>
      </c>
    </row>
    <row r="56" spans="1:16" ht="18.9" customHeight="1">
      <c r="A56" s="24" t="str">
        <f>'Page 9'!$A$27</f>
        <v>Basel</v>
      </c>
      <c r="B56" s="14">
        <v>0</v>
      </c>
      <c r="C56" s="14">
        <v>0</v>
      </c>
      <c r="D56" s="14">
        <v>184</v>
      </c>
      <c r="E56" s="14">
        <v>0</v>
      </c>
      <c r="F56" s="14">
        <v>646.9</v>
      </c>
      <c r="G56" s="14">
        <v>0</v>
      </c>
      <c r="H56" s="14">
        <v>3286.05</v>
      </c>
      <c r="I56" s="14">
        <v>1295.65</v>
      </c>
      <c r="J56" s="14">
        <v>6396.05</v>
      </c>
      <c r="K56" s="14">
        <v>5724.3</v>
      </c>
      <c r="L56" s="14">
        <v>10128.05</v>
      </c>
      <c r="M56" s="14">
        <v>10129.9</v>
      </c>
      <c r="N56" s="14">
        <v>32227.15</v>
      </c>
      <c r="O56" s="14">
        <v>32229</v>
      </c>
      <c r="P56" s="435" t="str">
        <f t="shared" si="1"/>
        <v>Basel</v>
      </c>
    </row>
    <row r="57" spans="1:16" ht="18.9" customHeight="1">
      <c r="A57" s="24" t="str">
        <f>'Page 9'!$A$28</f>
        <v>Liestal</v>
      </c>
      <c r="B57" s="14">
        <v>236.5</v>
      </c>
      <c r="C57" s="14">
        <v>286.79999999999995</v>
      </c>
      <c r="D57" s="14">
        <v>907.6500000000001</v>
      </c>
      <c r="E57" s="14">
        <v>407.8</v>
      </c>
      <c r="F57" s="14">
        <v>1150.35</v>
      </c>
      <c r="G57" s="14">
        <v>1062.3</v>
      </c>
      <c r="H57" s="14">
        <v>2974</v>
      </c>
      <c r="I57" s="14">
        <v>2165.45</v>
      </c>
      <c r="J57" s="14">
        <v>6183.050000000001</v>
      </c>
      <c r="K57" s="14">
        <v>5080.7</v>
      </c>
      <c r="L57" s="14">
        <v>9861.400000000001</v>
      </c>
      <c r="M57" s="14">
        <v>8727.1</v>
      </c>
      <c r="N57" s="14">
        <v>32559.899999999994</v>
      </c>
      <c r="O57" s="14">
        <v>31270.45</v>
      </c>
      <c r="P57" s="435" t="str">
        <f t="shared" si="1"/>
        <v>Liestal</v>
      </c>
    </row>
    <row r="58" spans="1:16" ht="18.9" customHeight="1">
      <c r="A58" s="24" t="str">
        <f>'Page 9'!$A$29</f>
        <v>Schaffhausen</v>
      </c>
      <c r="B58" s="14">
        <v>715.4000000000001</v>
      </c>
      <c r="C58" s="14">
        <v>305.75</v>
      </c>
      <c r="D58" s="14">
        <v>1522.65</v>
      </c>
      <c r="E58" s="14">
        <v>1153</v>
      </c>
      <c r="F58" s="14">
        <v>1788.0500000000002</v>
      </c>
      <c r="G58" s="14">
        <v>2257.7</v>
      </c>
      <c r="H58" s="14">
        <v>3612.2000000000003</v>
      </c>
      <c r="I58" s="14">
        <v>3392.6500000000005</v>
      </c>
      <c r="J58" s="14">
        <v>6450.95</v>
      </c>
      <c r="K58" s="14">
        <v>5960.65</v>
      </c>
      <c r="L58" s="14">
        <v>9693.4</v>
      </c>
      <c r="M58" s="14">
        <v>8982.699999999999</v>
      </c>
      <c r="N58" s="14">
        <v>28726.449999999997</v>
      </c>
      <c r="O58" s="14">
        <v>28535.2</v>
      </c>
      <c r="P58" s="435" t="str">
        <f t="shared" si="1"/>
        <v>Schaffhausen</v>
      </c>
    </row>
    <row r="59" spans="1:16" ht="18.9" customHeight="1">
      <c r="A59" s="24" t="str">
        <f>'Page 9'!$A$30</f>
        <v>Herisau</v>
      </c>
      <c r="B59" s="14">
        <v>802.55</v>
      </c>
      <c r="C59" s="14">
        <v>233.3</v>
      </c>
      <c r="D59" s="14">
        <v>1687.1999999999998</v>
      </c>
      <c r="E59" s="14">
        <v>1187.9</v>
      </c>
      <c r="F59" s="14">
        <v>1951.65</v>
      </c>
      <c r="G59" s="14">
        <v>2337</v>
      </c>
      <c r="H59" s="14">
        <v>3842.5500000000006</v>
      </c>
      <c r="I59" s="14">
        <v>3347.8</v>
      </c>
      <c r="J59" s="14">
        <v>6622.6</v>
      </c>
      <c r="K59" s="14">
        <v>5780.55</v>
      </c>
      <c r="L59" s="14">
        <v>9696.050000000001</v>
      </c>
      <c r="M59" s="14">
        <v>8911</v>
      </c>
      <c r="N59" s="14">
        <v>26815.799999999996</v>
      </c>
      <c r="O59" s="14">
        <v>27007.350000000002</v>
      </c>
      <c r="P59" s="435" t="str">
        <f t="shared" si="1"/>
        <v>Herisau</v>
      </c>
    </row>
    <row r="60" spans="1:16" ht="18.9" customHeight="1">
      <c r="A60" s="24" t="str">
        <f>'Page 9'!$A$31</f>
        <v>Appenzell</v>
      </c>
      <c r="B60" s="14">
        <v>816</v>
      </c>
      <c r="C60" s="14">
        <v>615.75</v>
      </c>
      <c r="D60" s="14">
        <v>1584</v>
      </c>
      <c r="E60" s="14">
        <v>1268.1999999999998</v>
      </c>
      <c r="F60" s="14">
        <v>1808.6</v>
      </c>
      <c r="G60" s="14">
        <v>2129.2</v>
      </c>
      <c r="H60" s="14">
        <v>3406.0499999999997</v>
      </c>
      <c r="I60" s="14">
        <v>3009.05</v>
      </c>
      <c r="J60" s="14">
        <v>5645.749999999999</v>
      </c>
      <c r="K60" s="14">
        <v>5039.8</v>
      </c>
      <c r="L60" s="14">
        <v>8094.65</v>
      </c>
      <c r="M60" s="14">
        <v>7345.299999999999</v>
      </c>
      <c r="N60" s="14">
        <v>22032</v>
      </c>
      <c r="O60" s="14">
        <v>21572.149999999998</v>
      </c>
      <c r="P60" s="435" t="str">
        <f t="shared" si="1"/>
        <v>Appenzell</v>
      </c>
    </row>
    <row r="61" spans="1:16" ht="18.9" customHeight="1">
      <c r="A61" s="24" t="str">
        <f>'Page 9'!$A$32</f>
        <v>St. Gall</v>
      </c>
      <c r="B61" s="14">
        <v>456.5</v>
      </c>
      <c r="C61" s="14">
        <v>0</v>
      </c>
      <c r="D61" s="14">
        <v>1364</v>
      </c>
      <c r="E61" s="14">
        <v>748</v>
      </c>
      <c r="F61" s="14">
        <v>1628</v>
      </c>
      <c r="G61" s="14">
        <v>1639</v>
      </c>
      <c r="H61" s="14">
        <v>3542</v>
      </c>
      <c r="I61" s="14">
        <v>3058</v>
      </c>
      <c r="J61" s="14">
        <v>6935.5</v>
      </c>
      <c r="K61" s="14">
        <v>5971.799999999999</v>
      </c>
      <c r="L61" s="14">
        <v>10448.95</v>
      </c>
      <c r="M61" s="14">
        <v>9701.999999999998</v>
      </c>
      <c r="N61" s="14">
        <v>31556.25</v>
      </c>
      <c r="O61" s="14">
        <v>31000.250000000004</v>
      </c>
      <c r="P61" s="435" t="str">
        <f t="shared" si="1"/>
        <v>St. Gall</v>
      </c>
    </row>
    <row r="62" spans="1:16" ht="18.9" customHeight="1">
      <c r="A62" s="24" t="str">
        <f>'Page 9'!$A$33</f>
        <v>Chur</v>
      </c>
      <c r="B62" s="14">
        <v>71</v>
      </c>
      <c r="C62" s="14">
        <v>0</v>
      </c>
      <c r="D62" s="14">
        <v>735</v>
      </c>
      <c r="E62" s="14">
        <v>89</v>
      </c>
      <c r="F62" s="14">
        <v>987</v>
      </c>
      <c r="G62" s="14">
        <v>967</v>
      </c>
      <c r="H62" s="14">
        <v>2528</v>
      </c>
      <c r="I62" s="14">
        <v>2113</v>
      </c>
      <c r="J62" s="14">
        <v>5005</v>
      </c>
      <c r="K62" s="14">
        <v>4529</v>
      </c>
      <c r="L62" s="14">
        <v>8171</v>
      </c>
      <c r="M62" s="14">
        <v>7310</v>
      </c>
      <c r="N62" s="14">
        <v>25610</v>
      </c>
      <c r="O62" s="14">
        <v>25243</v>
      </c>
      <c r="P62" s="435" t="str">
        <f t="shared" si="1"/>
        <v>Chur</v>
      </c>
    </row>
    <row r="63" spans="1:16" ht="18.9" customHeight="1">
      <c r="A63" s="24" t="str">
        <f>'Page 9'!$A$34</f>
        <v>Aarau</v>
      </c>
      <c r="B63" s="14">
        <v>0</v>
      </c>
      <c r="C63" s="14">
        <v>55.5</v>
      </c>
      <c r="D63" s="14">
        <v>748.2</v>
      </c>
      <c r="E63" s="14">
        <v>659.4000000000001</v>
      </c>
      <c r="F63" s="14">
        <v>921.3000000000001</v>
      </c>
      <c r="G63" s="14">
        <v>1505.1</v>
      </c>
      <c r="H63" s="14">
        <v>2639.55</v>
      </c>
      <c r="I63" s="14">
        <v>2442</v>
      </c>
      <c r="J63" s="14">
        <v>5222.05</v>
      </c>
      <c r="K63" s="14">
        <v>4968.3</v>
      </c>
      <c r="L63" s="14">
        <v>8417.699999999999</v>
      </c>
      <c r="M63" s="14">
        <v>7987.5</v>
      </c>
      <c r="N63" s="14">
        <v>26421.350000000006</v>
      </c>
      <c r="O63" s="14">
        <v>25834.2</v>
      </c>
      <c r="P63" s="435" t="str">
        <f t="shared" si="1"/>
        <v>Aarau</v>
      </c>
    </row>
    <row r="64" spans="1:16" ht="18.9" customHeight="1">
      <c r="A64" s="24" t="str">
        <f>'Page 9'!$A$35</f>
        <v>Frauenfeld</v>
      </c>
      <c r="B64" s="14">
        <v>253.85</v>
      </c>
      <c r="C64" s="387">
        <v>0</v>
      </c>
      <c r="D64" s="14">
        <v>1082.55</v>
      </c>
      <c r="E64" s="14">
        <v>357.15</v>
      </c>
      <c r="F64" s="14">
        <v>1383.8</v>
      </c>
      <c r="G64" s="14">
        <v>1236.45</v>
      </c>
      <c r="H64" s="14">
        <v>3091.3500000000004</v>
      </c>
      <c r="I64" s="14">
        <v>2566.8</v>
      </c>
      <c r="J64" s="14">
        <v>5925.95</v>
      </c>
      <c r="K64" s="14">
        <v>5345.599999999999</v>
      </c>
      <c r="L64" s="14">
        <v>9106.55</v>
      </c>
      <c r="M64" s="14">
        <v>8375.55</v>
      </c>
      <c r="N64" s="14">
        <v>25987.4</v>
      </c>
      <c r="O64" s="14">
        <v>25366.65</v>
      </c>
      <c r="P64" s="435" t="str">
        <f t="shared" si="1"/>
        <v>Frauenfeld</v>
      </c>
    </row>
    <row r="65" spans="1:16" ht="18.9" customHeight="1">
      <c r="A65" s="24" t="str">
        <f>'Page 9'!$A$36</f>
        <v>Bellinzona</v>
      </c>
      <c r="B65" s="14">
        <v>389.5</v>
      </c>
      <c r="C65" s="14">
        <v>40</v>
      </c>
      <c r="D65" s="14">
        <v>978.55</v>
      </c>
      <c r="E65" s="14">
        <v>119.75</v>
      </c>
      <c r="F65" s="14">
        <v>1095.25</v>
      </c>
      <c r="G65" s="14">
        <v>710.3499999999999</v>
      </c>
      <c r="H65" s="14">
        <v>2391.4999999999995</v>
      </c>
      <c r="I65" s="14">
        <v>1166.85</v>
      </c>
      <c r="J65" s="14">
        <v>5171.099999999999</v>
      </c>
      <c r="K65" s="14">
        <v>2850.15</v>
      </c>
      <c r="L65" s="14">
        <v>8214</v>
      </c>
      <c r="M65" s="14">
        <v>5904.75</v>
      </c>
      <c r="N65" s="14">
        <v>27139.75</v>
      </c>
      <c r="O65" s="14">
        <v>26985</v>
      </c>
      <c r="P65" s="435" t="str">
        <f t="shared" si="1"/>
        <v>Bellinzona</v>
      </c>
    </row>
    <row r="66" spans="1:16" ht="18.9" customHeight="1">
      <c r="A66" s="24" t="str">
        <f>'Page 9'!$A$37</f>
        <v>Lausanne</v>
      </c>
      <c r="B66" s="387">
        <v>0</v>
      </c>
      <c r="C66" s="387">
        <v>0</v>
      </c>
      <c r="D66" s="14">
        <v>11.7</v>
      </c>
      <c r="E66" s="14">
        <v>0</v>
      </c>
      <c r="F66" s="14">
        <v>140.1</v>
      </c>
      <c r="G66" s="14">
        <v>968.2</v>
      </c>
      <c r="H66" s="14">
        <v>2510.15</v>
      </c>
      <c r="I66" s="14">
        <v>3004.6499999999996</v>
      </c>
      <c r="J66" s="14">
        <v>6472.65</v>
      </c>
      <c r="K66" s="14">
        <v>8137.8</v>
      </c>
      <c r="L66" s="14">
        <v>9863.050000000001</v>
      </c>
      <c r="M66" s="14">
        <v>11674.849999999999</v>
      </c>
      <c r="N66" s="14">
        <v>33434.85</v>
      </c>
      <c r="O66" s="14">
        <v>32567.300000000003</v>
      </c>
      <c r="P66" s="435" t="str">
        <f t="shared" si="1"/>
        <v>Lausanne</v>
      </c>
    </row>
    <row r="67" spans="1:16" ht="18.9" customHeight="1">
      <c r="A67" s="24" t="str">
        <f>'Page 9'!$A$38</f>
        <v>Sion</v>
      </c>
      <c r="B67" s="14">
        <v>974.6999999999999</v>
      </c>
      <c r="C67" s="14">
        <v>34</v>
      </c>
      <c r="D67" s="14">
        <v>1590.55</v>
      </c>
      <c r="E67" s="14">
        <v>547.95</v>
      </c>
      <c r="F67" s="14">
        <v>1370.35</v>
      </c>
      <c r="G67" s="14">
        <v>1679.1000000000001</v>
      </c>
      <c r="H67" s="14">
        <v>3756.3999999999996</v>
      </c>
      <c r="I67" s="14">
        <v>2562.9500000000003</v>
      </c>
      <c r="J67" s="14">
        <v>6364.55</v>
      </c>
      <c r="K67" s="14">
        <v>4861.25</v>
      </c>
      <c r="L67" s="14">
        <v>9138.55</v>
      </c>
      <c r="M67" s="14">
        <v>7548.400000000001</v>
      </c>
      <c r="N67" s="14">
        <v>30352.9</v>
      </c>
      <c r="O67" s="14">
        <v>28329.099999999995</v>
      </c>
      <c r="P67" s="435" t="str">
        <f t="shared" si="1"/>
        <v>Sion</v>
      </c>
    </row>
    <row r="68" spans="1:16" ht="18.9" customHeight="1">
      <c r="A68" s="24" t="str">
        <f>'Page 9'!$A$39</f>
        <v>Neuchâtel</v>
      </c>
      <c r="B68" s="14">
        <v>556.8000000000001</v>
      </c>
      <c r="C68" s="14">
        <v>419.15</v>
      </c>
      <c r="D68" s="14">
        <v>1624.32</v>
      </c>
      <c r="E68" s="14">
        <v>1080.9</v>
      </c>
      <c r="F68" s="14">
        <v>2054.4</v>
      </c>
      <c r="G68" s="14">
        <v>2394.45</v>
      </c>
      <c r="H68" s="14">
        <v>4615.68</v>
      </c>
      <c r="I68" s="14">
        <v>3620.5499999999997</v>
      </c>
      <c r="J68" s="14">
        <v>8497.92</v>
      </c>
      <c r="K68" s="14">
        <v>7994.2</v>
      </c>
      <c r="L68" s="14">
        <v>12896.64</v>
      </c>
      <c r="M68" s="14">
        <v>12759.95</v>
      </c>
      <c r="N68" s="14">
        <v>37873.920000000006</v>
      </c>
      <c r="O68" s="14">
        <v>38004.7</v>
      </c>
      <c r="P68" s="435" t="str">
        <f t="shared" si="1"/>
        <v>Neuchâtel</v>
      </c>
    </row>
    <row r="69" spans="1:16" ht="18.9" customHeight="1">
      <c r="A69" s="24" t="str">
        <f>'Page 9'!$A$40</f>
        <v>Geneva</v>
      </c>
      <c r="B69" s="14">
        <v>50</v>
      </c>
      <c r="C69" s="14">
        <v>25</v>
      </c>
      <c r="D69" s="14">
        <v>298</v>
      </c>
      <c r="E69" s="14">
        <v>25</v>
      </c>
      <c r="F69" s="14">
        <v>541.05</v>
      </c>
      <c r="G69" s="14">
        <v>25</v>
      </c>
      <c r="H69" s="14">
        <v>2393.45</v>
      </c>
      <c r="I69" s="14">
        <v>877.1</v>
      </c>
      <c r="J69" s="14">
        <v>5083</v>
      </c>
      <c r="K69" s="14">
        <v>3799.7</v>
      </c>
      <c r="L69" s="14">
        <v>8744.899999999998</v>
      </c>
      <c r="M69" s="14">
        <v>7356</v>
      </c>
      <c r="N69" s="14">
        <v>30834.25</v>
      </c>
      <c r="O69" s="14">
        <v>30155</v>
      </c>
      <c r="P69" s="435" t="str">
        <f t="shared" si="1"/>
        <v>Geneva</v>
      </c>
    </row>
    <row r="70" spans="1:16" ht="18.9" customHeight="1">
      <c r="A70" s="24" t="str">
        <f>'Page 9'!$A$41</f>
        <v>Delémont</v>
      </c>
      <c r="B70" s="14">
        <v>554.3499999999999</v>
      </c>
      <c r="C70" s="14">
        <v>81.3</v>
      </c>
      <c r="D70" s="14">
        <v>1507.1499999999999</v>
      </c>
      <c r="E70" s="14">
        <v>787.1999999999999</v>
      </c>
      <c r="F70" s="14">
        <v>1817.0500000000002</v>
      </c>
      <c r="G70" s="14">
        <v>2026.45</v>
      </c>
      <c r="H70" s="14">
        <v>4192.9</v>
      </c>
      <c r="I70" s="14">
        <v>3495.35</v>
      </c>
      <c r="J70" s="14">
        <v>7493.249999999999</v>
      </c>
      <c r="K70" s="14">
        <v>7027.1</v>
      </c>
      <c r="L70" s="14">
        <v>11540.600000000002</v>
      </c>
      <c r="M70" s="14">
        <v>11006.1</v>
      </c>
      <c r="N70" s="14">
        <v>34784.15</v>
      </c>
      <c r="O70" s="14">
        <v>33550.35</v>
      </c>
      <c r="P70" s="435" t="str">
        <f t="shared" si="1"/>
        <v>Delémont</v>
      </c>
    </row>
    <row r="71" spans="1:16" ht="18.9" customHeight="1">
      <c r="A71" s="24"/>
      <c r="B71" s="15"/>
      <c r="C71" s="15"/>
      <c r="D71" s="15"/>
      <c r="E71" s="15"/>
      <c r="F71" s="15"/>
      <c r="G71" s="15"/>
      <c r="H71" s="15"/>
      <c r="I71" s="15"/>
      <c r="J71" s="14"/>
      <c r="K71" s="14"/>
      <c r="L71" s="14"/>
      <c r="M71" s="14"/>
      <c r="N71" s="14"/>
      <c r="O71" s="14"/>
      <c r="P71" s="128"/>
    </row>
    <row r="72" spans="2:16" ht="18.9" customHeight="1">
      <c r="B72" s="15"/>
      <c r="C72" s="15"/>
      <c r="D72" s="15"/>
      <c r="E72" s="15"/>
      <c r="F72" s="15"/>
      <c r="G72" s="15"/>
      <c r="H72" s="15"/>
      <c r="I72" s="15"/>
      <c r="J72" s="14"/>
      <c r="K72" s="14"/>
      <c r="L72" s="14"/>
      <c r="M72" s="14"/>
      <c r="N72" s="14"/>
      <c r="O72" s="14"/>
      <c r="P72" s="128"/>
    </row>
    <row r="73" spans="1:16" ht="18.9" customHeight="1">
      <c r="A73" s="97"/>
      <c r="B73" s="15"/>
      <c r="C73" s="15"/>
      <c r="D73" s="15"/>
      <c r="E73" s="15"/>
      <c r="F73" s="15"/>
      <c r="G73" s="15"/>
      <c r="H73" s="15"/>
      <c r="I73" s="15"/>
      <c r="J73" s="14"/>
      <c r="K73" s="14"/>
      <c r="L73" s="14"/>
      <c r="M73" s="14"/>
      <c r="N73" s="14"/>
      <c r="O73" s="14"/>
      <c r="P73" s="128"/>
    </row>
    <row r="74" spans="1:16" ht="18.9" customHeight="1">
      <c r="A74" s="24" t="str">
        <f>'Page 9'!$A$43</f>
        <v>Direct federal tax</v>
      </c>
      <c r="B74" s="387">
        <v>0</v>
      </c>
      <c r="C74" s="387">
        <v>0</v>
      </c>
      <c r="D74" s="14">
        <v>50.8</v>
      </c>
      <c r="E74" s="387">
        <v>0</v>
      </c>
      <c r="F74" s="14">
        <v>98.6</v>
      </c>
      <c r="G74" s="387">
        <v>0</v>
      </c>
      <c r="H74" s="14">
        <v>148.4</v>
      </c>
      <c r="I74" s="387">
        <v>67</v>
      </c>
      <c r="J74" s="14">
        <v>339.3</v>
      </c>
      <c r="K74" s="14">
        <v>232</v>
      </c>
      <c r="L74" s="14">
        <v>741.9000000000001</v>
      </c>
      <c r="M74" s="14">
        <v>613</v>
      </c>
      <c r="N74" s="14">
        <v>4889.8</v>
      </c>
      <c r="O74" s="14">
        <v>6361</v>
      </c>
      <c r="P74" s="435" t="str">
        <f>A74</f>
        <v>Direct federal tax</v>
      </c>
    </row>
    <row r="75" spans="1:9" ht="18.9" customHeight="1">
      <c r="A75" s="90"/>
      <c r="B75" s="107"/>
      <c r="C75" s="107"/>
      <c r="D75" s="107"/>
      <c r="E75" s="107"/>
      <c r="F75" s="107"/>
      <c r="G75" s="107"/>
      <c r="H75" s="107"/>
      <c r="I75" s="107"/>
    </row>
    <row r="76" spans="2:9" ht="18.9" customHeight="1">
      <c r="B76" s="109"/>
      <c r="C76" s="109"/>
      <c r="D76" s="109"/>
      <c r="E76" s="109"/>
      <c r="F76" s="109"/>
      <c r="G76" s="109"/>
      <c r="H76" s="109"/>
      <c r="I76" s="109"/>
    </row>
    <row r="77" spans="2:9" ht="18.9" customHeight="1">
      <c r="B77" s="109"/>
      <c r="C77" s="109"/>
      <c r="D77" s="109"/>
      <c r="E77" s="109"/>
      <c r="F77" s="109"/>
      <c r="G77" s="109"/>
      <c r="H77" s="109"/>
      <c r="I77" s="109"/>
    </row>
    <row r="78" spans="2:9" ht="12.75">
      <c r="B78" s="109"/>
      <c r="C78" s="109"/>
      <c r="D78" s="109"/>
      <c r="E78" s="109"/>
      <c r="F78" s="109"/>
      <c r="G78" s="109"/>
      <c r="H78" s="109"/>
      <c r="I78" s="109"/>
    </row>
    <row r="79" spans="2:9" ht="12.75">
      <c r="B79" s="109"/>
      <c r="C79" s="109"/>
      <c r="D79" s="109"/>
      <c r="E79" s="109"/>
      <c r="F79" s="109"/>
      <c r="G79" s="109"/>
      <c r="H79" s="109"/>
      <c r="I79" s="109"/>
    </row>
    <row r="80" spans="2:9" ht="12.75">
      <c r="B80" s="109"/>
      <c r="C80" s="109"/>
      <c r="D80" s="109"/>
      <c r="E80" s="109"/>
      <c r="F80" s="109"/>
      <c r="G80" s="109"/>
      <c r="H80" s="109"/>
      <c r="I80" s="109"/>
    </row>
    <row r="81" spans="2:9" ht="12.75">
      <c r="B81" s="109"/>
      <c r="C81" s="109"/>
      <c r="D81" s="109"/>
      <c r="E81" s="109"/>
      <c r="F81" s="109"/>
      <c r="G81" s="109"/>
      <c r="H81" s="109"/>
      <c r="I81" s="109"/>
    </row>
    <row r="82" spans="2:9" ht="12.75">
      <c r="B82" s="109"/>
      <c r="C82" s="109"/>
      <c r="D82" s="109"/>
      <c r="E82" s="109"/>
      <c r="F82" s="109"/>
      <c r="G82" s="109"/>
      <c r="H82" s="109"/>
      <c r="I82" s="109"/>
    </row>
    <row r="83" spans="2:9" ht="12.75">
      <c r="B83" s="109"/>
      <c r="C83" s="109"/>
      <c r="D83" s="109"/>
      <c r="E83" s="109"/>
      <c r="F83" s="109"/>
      <c r="G83" s="109"/>
      <c r="H83" s="109"/>
      <c r="I83" s="109"/>
    </row>
    <row r="84" spans="2:9" ht="12.75">
      <c r="B84" s="109"/>
      <c r="C84" s="109"/>
      <c r="D84" s="109"/>
      <c r="E84" s="109"/>
      <c r="F84" s="109"/>
      <c r="G84" s="109"/>
      <c r="H84" s="109"/>
      <c r="I84" s="109"/>
    </row>
    <row r="85" spans="2:9" ht="12.75">
      <c r="B85" s="109"/>
      <c r="C85" s="109"/>
      <c r="D85" s="109"/>
      <c r="E85" s="109"/>
      <c r="F85" s="109"/>
      <c r="G85" s="109"/>
      <c r="H85" s="109"/>
      <c r="I85" s="109"/>
    </row>
    <row r="86" spans="2:9" ht="12.75">
      <c r="B86" s="109"/>
      <c r="C86" s="109"/>
      <c r="D86" s="109"/>
      <c r="E86" s="109"/>
      <c r="F86" s="109"/>
      <c r="G86" s="109"/>
      <c r="H86" s="109"/>
      <c r="I86" s="109"/>
    </row>
    <row r="87" spans="2:9" ht="12.75">
      <c r="B87" s="109"/>
      <c r="C87" s="109"/>
      <c r="D87" s="109"/>
      <c r="E87" s="109"/>
      <c r="F87" s="109"/>
      <c r="G87" s="109"/>
      <c r="H87" s="109"/>
      <c r="I87" s="109"/>
    </row>
    <row r="88" spans="2:9" ht="12.75">
      <c r="B88" s="109"/>
      <c r="C88" s="109"/>
      <c r="D88" s="109"/>
      <c r="E88" s="109"/>
      <c r="F88" s="109"/>
      <c r="G88" s="109"/>
      <c r="H88" s="109"/>
      <c r="I88" s="109"/>
    </row>
    <row r="89" spans="2:9" ht="12.75">
      <c r="B89" s="109"/>
      <c r="C89" s="109"/>
      <c r="D89" s="109"/>
      <c r="E89" s="109"/>
      <c r="F89" s="109"/>
      <c r="G89" s="109"/>
      <c r="H89" s="109"/>
      <c r="I89" s="109"/>
    </row>
    <row r="90" spans="2:9" ht="12.75">
      <c r="B90" s="109"/>
      <c r="C90" s="109"/>
      <c r="D90" s="109"/>
      <c r="E90" s="109"/>
      <c r="F90" s="109"/>
      <c r="G90" s="109"/>
      <c r="H90" s="109"/>
      <c r="I90" s="109"/>
    </row>
    <row r="91" spans="2:9" ht="12.75">
      <c r="B91" s="109"/>
      <c r="C91" s="109"/>
      <c r="D91" s="109"/>
      <c r="E91" s="109"/>
      <c r="F91" s="109"/>
      <c r="G91" s="109"/>
      <c r="H91" s="109"/>
      <c r="I91" s="109"/>
    </row>
    <row r="92" spans="2:9" ht="12.75">
      <c r="B92" s="109"/>
      <c r="C92" s="109"/>
      <c r="D92" s="109"/>
      <c r="E92" s="109"/>
      <c r="F92" s="109"/>
      <c r="G92" s="109"/>
      <c r="H92" s="109"/>
      <c r="I92" s="109"/>
    </row>
    <row r="93" spans="2:9" ht="12.75">
      <c r="B93" s="109"/>
      <c r="C93" s="109"/>
      <c r="D93" s="109"/>
      <c r="E93" s="109"/>
      <c r="F93" s="109"/>
      <c r="G93" s="109"/>
      <c r="H93" s="109"/>
      <c r="I93" s="109"/>
    </row>
    <row r="94" spans="2:9" ht="12.75">
      <c r="B94" s="109"/>
      <c r="C94" s="109"/>
      <c r="D94" s="109"/>
      <c r="E94" s="109"/>
      <c r="F94" s="109"/>
      <c r="G94" s="109"/>
      <c r="H94" s="109"/>
      <c r="I94" s="109"/>
    </row>
    <row r="95" spans="2:9" ht="12.75">
      <c r="B95" s="109"/>
      <c r="C95" s="109"/>
      <c r="D95" s="109"/>
      <c r="E95" s="109"/>
      <c r="F95" s="109"/>
      <c r="G95" s="109"/>
      <c r="H95" s="109"/>
      <c r="I95" s="109"/>
    </row>
    <row r="96" spans="2:9" ht="12.75">
      <c r="B96" s="109"/>
      <c r="C96" s="109"/>
      <c r="D96" s="109"/>
      <c r="E96" s="109"/>
      <c r="F96" s="109"/>
      <c r="G96" s="109"/>
      <c r="H96" s="109"/>
      <c r="I96" s="109"/>
    </row>
    <row r="97" spans="2:9" ht="12.75">
      <c r="B97" s="109"/>
      <c r="C97" s="109"/>
      <c r="D97" s="109"/>
      <c r="E97" s="109"/>
      <c r="F97" s="109"/>
      <c r="G97" s="109"/>
      <c r="H97" s="109"/>
      <c r="I97" s="109"/>
    </row>
    <row r="98" spans="2:9" ht="12.75">
      <c r="B98" s="109"/>
      <c r="C98" s="109"/>
      <c r="D98" s="109"/>
      <c r="E98" s="109"/>
      <c r="F98" s="109"/>
      <c r="G98" s="109"/>
      <c r="H98" s="109"/>
      <c r="I98" s="109"/>
    </row>
    <row r="99" spans="2:9" ht="12.75">
      <c r="B99" s="109"/>
      <c r="C99" s="109"/>
      <c r="D99" s="109"/>
      <c r="E99" s="109"/>
      <c r="F99" s="109"/>
      <c r="G99" s="109"/>
      <c r="H99" s="109"/>
      <c r="I99" s="109"/>
    </row>
    <row r="100" spans="2:9" ht="12.75">
      <c r="B100" s="109"/>
      <c r="C100" s="109"/>
      <c r="D100" s="109"/>
      <c r="E100" s="109"/>
      <c r="F100" s="109"/>
      <c r="G100" s="109"/>
      <c r="H100" s="109"/>
      <c r="I100" s="109"/>
    </row>
    <row r="101" spans="2:9" ht="12.75">
      <c r="B101" s="109"/>
      <c r="C101" s="109"/>
      <c r="D101" s="109"/>
      <c r="E101" s="109"/>
      <c r="F101" s="109"/>
      <c r="G101" s="109"/>
      <c r="H101" s="109"/>
      <c r="I101" s="109"/>
    </row>
    <row r="102" spans="2:9" ht="12.75">
      <c r="B102" s="109"/>
      <c r="C102" s="109"/>
      <c r="D102" s="109"/>
      <c r="E102" s="109"/>
      <c r="F102" s="109"/>
      <c r="G102" s="109"/>
      <c r="H102" s="109"/>
      <c r="I102" s="109"/>
    </row>
    <row r="103" spans="2:9" ht="12.75">
      <c r="B103" s="109"/>
      <c r="C103" s="109"/>
      <c r="D103" s="109"/>
      <c r="E103" s="109"/>
      <c r="F103" s="109"/>
      <c r="G103" s="109"/>
      <c r="H103" s="109"/>
      <c r="I103" s="109"/>
    </row>
    <row r="104" spans="2:9" ht="12.75">
      <c r="B104" s="109"/>
      <c r="C104" s="109"/>
      <c r="D104" s="109"/>
      <c r="E104" s="109"/>
      <c r="F104" s="109"/>
      <c r="G104" s="109"/>
      <c r="H104" s="109"/>
      <c r="I104" s="109"/>
    </row>
    <row r="105" spans="2:9" ht="12.75">
      <c r="B105" s="109"/>
      <c r="C105" s="109"/>
      <c r="D105" s="109"/>
      <c r="E105" s="109"/>
      <c r="F105" s="109"/>
      <c r="G105" s="109"/>
      <c r="H105" s="109"/>
      <c r="I105" s="109"/>
    </row>
    <row r="106" spans="2:9" ht="12.75">
      <c r="B106" s="109"/>
      <c r="C106" s="109"/>
      <c r="D106" s="109"/>
      <c r="E106" s="109"/>
      <c r="F106" s="109"/>
      <c r="G106" s="109"/>
      <c r="H106" s="109"/>
      <c r="I106" s="109"/>
    </row>
    <row r="107" spans="2:9" ht="12.75">
      <c r="B107" s="109"/>
      <c r="C107" s="109"/>
      <c r="D107" s="109"/>
      <c r="E107" s="109"/>
      <c r="F107" s="109"/>
      <c r="G107" s="109"/>
      <c r="H107" s="109"/>
      <c r="I107" s="109"/>
    </row>
    <row r="108" spans="2:9" ht="12.75">
      <c r="B108" s="109"/>
      <c r="C108" s="109"/>
      <c r="D108" s="109"/>
      <c r="E108" s="109"/>
      <c r="F108" s="109"/>
      <c r="G108" s="109"/>
      <c r="H108" s="109"/>
      <c r="I108" s="109"/>
    </row>
    <row r="109" spans="2:9" ht="12.75">
      <c r="B109" s="109"/>
      <c r="C109" s="109"/>
      <c r="D109" s="109"/>
      <c r="E109" s="109"/>
      <c r="F109" s="109"/>
      <c r="G109" s="109"/>
      <c r="H109" s="109"/>
      <c r="I109" s="109"/>
    </row>
    <row r="110" spans="2:9" ht="12.75">
      <c r="B110" s="109"/>
      <c r="C110" s="109"/>
      <c r="D110" s="109"/>
      <c r="E110" s="109"/>
      <c r="F110" s="109"/>
      <c r="G110" s="109"/>
      <c r="H110" s="109"/>
      <c r="I110" s="109"/>
    </row>
    <row r="111" spans="2:9" ht="12.75">
      <c r="B111" s="109"/>
      <c r="C111" s="109"/>
      <c r="D111" s="109"/>
      <c r="E111" s="109"/>
      <c r="F111" s="109"/>
      <c r="G111" s="109"/>
      <c r="H111" s="109"/>
      <c r="I111" s="109"/>
    </row>
    <row r="112" spans="2:9" ht="12.75">
      <c r="B112" s="109"/>
      <c r="C112" s="109"/>
      <c r="D112" s="109"/>
      <c r="E112" s="109"/>
      <c r="F112" s="109"/>
      <c r="G112" s="109"/>
      <c r="H112" s="109"/>
      <c r="I112" s="109"/>
    </row>
    <row r="113" spans="2:9" ht="12.75">
      <c r="B113" s="109"/>
      <c r="C113" s="109"/>
      <c r="D113" s="109"/>
      <c r="E113" s="109"/>
      <c r="F113" s="109"/>
      <c r="G113" s="109"/>
      <c r="H113" s="109"/>
      <c r="I113" s="109"/>
    </row>
    <row r="114" spans="2:9" ht="12.75">
      <c r="B114" s="109"/>
      <c r="C114" s="109"/>
      <c r="D114" s="109"/>
      <c r="E114" s="109"/>
      <c r="F114" s="109"/>
      <c r="G114" s="109"/>
      <c r="H114" s="109"/>
      <c r="I114" s="109"/>
    </row>
    <row r="115" spans="2:9" ht="12.75">
      <c r="B115" s="109"/>
      <c r="C115" s="109"/>
      <c r="D115" s="109"/>
      <c r="E115" s="109"/>
      <c r="F115" s="109"/>
      <c r="G115" s="109"/>
      <c r="H115" s="109"/>
      <c r="I115" s="109"/>
    </row>
    <row r="116" spans="2:9" ht="12.75">
      <c r="B116" s="109"/>
      <c r="C116" s="109"/>
      <c r="D116" s="109"/>
      <c r="E116" s="109"/>
      <c r="F116" s="109"/>
      <c r="G116" s="109"/>
      <c r="H116" s="109"/>
      <c r="I116" s="109"/>
    </row>
    <row r="117" spans="2:9" ht="12.75">
      <c r="B117" s="109"/>
      <c r="C117" s="109"/>
      <c r="D117" s="109"/>
      <c r="E117" s="109"/>
      <c r="F117" s="109"/>
      <c r="G117" s="109"/>
      <c r="H117" s="109"/>
      <c r="I117" s="109"/>
    </row>
    <row r="118" spans="2:9" ht="12.75">
      <c r="B118" s="109"/>
      <c r="C118" s="109"/>
      <c r="D118" s="109"/>
      <c r="E118" s="109"/>
      <c r="F118" s="109"/>
      <c r="G118" s="109"/>
      <c r="H118" s="109"/>
      <c r="I118" s="109"/>
    </row>
    <row r="119" spans="2:9" ht="12.75">
      <c r="B119" s="109"/>
      <c r="C119" s="109"/>
      <c r="D119" s="109"/>
      <c r="E119" s="109"/>
      <c r="F119" s="109"/>
      <c r="G119" s="109"/>
      <c r="H119" s="109"/>
      <c r="I119" s="109"/>
    </row>
    <row r="120" spans="2:9" ht="12.75">
      <c r="B120" s="109"/>
      <c r="C120" s="109"/>
      <c r="D120" s="109"/>
      <c r="E120" s="109"/>
      <c r="F120" s="109"/>
      <c r="G120" s="109"/>
      <c r="H120" s="109"/>
      <c r="I120" s="109"/>
    </row>
    <row r="121" spans="2:9" ht="12.75">
      <c r="B121" s="109"/>
      <c r="C121" s="109"/>
      <c r="D121" s="109"/>
      <c r="E121" s="109"/>
      <c r="F121" s="109"/>
      <c r="G121" s="109"/>
      <c r="H121" s="109"/>
      <c r="I121" s="109"/>
    </row>
    <row r="122" spans="2:9" ht="12.75">
      <c r="B122" s="109"/>
      <c r="C122" s="109"/>
      <c r="D122" s="109"/>
      <c r="E122" s="109"/>
      <c r="F122" s="109"/>
      <c r="G122" s="109"/>
      <c r="H122" s="109"/>
      <c r="I122" s="109"/>
    </row>
    <row r="123" spans="2:9" ht="12.75">
      <c r="B123" s="109"/>
      <c r="C123" s="109"/>
      <c r="D123" s="109"/>
      <c r="E123" s="109"/>
      <c r="F123" s="109"/>
      <c r="G123" s="109"/>
      <c r="H123" s="109"/>
      <c r="I123" s="109"/>
    </row>
    <row r="124" spans="2:9" ht="12.75">
      <c r="B124" s="109"/>
      <c r="C124" s="109"/>
      <c r="D124" s="109"/>
      <c r="E124" s="109"/>
      <c r="F124" s="109"/>
      <c r="G124" s="109"/>
      <c r="H124" s="109"/>
      <c r="I124" s="109"/>
    </row>
    <row r="125" spans="2:9" ht="12.75">
      <c r="B125" s="109"/>
      <c r="C125" s="109"/>
      <c r="D125" s="109"/>
      <c r="E125" s="109"/>
      <c r="F125" s="109"/>
      <c r="G125" s="109"/>
      <c r="H125" s="109"/>
      <c r="I125" s="109"/>
    </row>
    <row r="126" spans="2:9" ht="12.75">
      <c r="B126" s="109"/>
      <c r="C126" s="109"/>
      <c r="D126" s="109"/>
      <c r="E126" s="109"/>
      <c r="F126" s="109"/>
      <c r="G126" s="109"/>
      <c r="H126" s="109"/>
      <c r="I126" s="109"/>
    </row>
  </sheetData>
  <mergeCells count="11">
    <mergeCell ref="B6:I6"/>
    <mergeCell ref="J7:K7"/>
    <mergeCell ref="L7:M7"/>
    <mergeCell ref="N7:O7"/>
    <mergeCell ref="J6:O6"/>
    <mergeCell ref="J12:O12"/>
    <mergeCell ref="J44:O44"/>
    <mergeCell ref="B44:I44"/>
    <mergeCell ref="B12:I12"/>
    <mergeCell ref="B10:I10"/>
    <mergeCell ref="J10:O10"/>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4" r:id="rId1"/>
  <headerFooter alignWithMargins="0">
    <oddHeader>&amp;C&amp;"Helvetica,Fett"&amp;12 2010</oddHeader>
    <oddFooter>&amp;C&amp;"Helvetica,Standard" Eidg. Steuerverwaltung  -  Administration fédérale des contributions  -  Amministrazione federale delle contribuzioni&amp;R34 - 35</oddFooter>
  </headerFooter>
  <colBreaks count="1" manualBreakCount="1">
    <brk id="9" max="16383" man="1"/>
  </colBreaks>
</worksheet>
</file>

<file path=xl/worksheets/sheet23.xml><?xml version="1.0" encoding="utf-8"?>
<worksheet xmlns="http://schemas.openxmlformats.org/spreadsheetml/2006/main" xmlns:r="http://schemas.openxmlformats.org/officeDocument/2006/relationships">
  <sheetPr>
    <tabColor indexed="43"/>
  </sheetPr>
  <dimension ref="A1:AJ70"/>
  <sheetViews>
    <sheetView zoomScale="75" zoomScaleNormal="75" workbookViewId="0" topLeftCell="A1"/>
  </sheetViews>
  <sheetFormatPr defaultColWidth="10.28125" defaultRowHeight="12.75"/>
  <cols>
    <col min="1" max="1" width="9.140625" style="621" customWidth="1"/>
    <col min="2" max="2" width="20.28125" style="621" customWidth="1"/>
    <col min="3" max="3" width="4.57421875" style="621" customWidth="1"/>
    <col min="4" max="4" width="13.421875" style="583" customWidth="1"/>
    <col min="5" max="5" width="7.57421875" style="621" customWidth="1"/>
    <col min="6" max="6" width="10.28125" style="621" customWidth="1"/>
    <col min="7" max="7" width="5.140625" style="621" customWidth="1"/>
    <col min="8" max="8" width="7.57421875" style="621" customWidth="1"/>
    <col min="9" max="9" width="4.140625" style="621" customWidth="1"/>
    <col min="10" max="10" width="8.57421875" style="583" customWidth="1"/>
    <col min="11" max="11" width="20.00390625" style="622" customWidth="1"/>
    <col min="12" max="12" width="4.00390625" style="583" customWidth="1"/>
    <col min="13" max="13" width="7.7109375" style="583" customWidth="1"/>
    <col min="14" max="14" width="6.57421875" style="583" customWidth="1"/>
    <col min="15" max="16384" width="10.28125" style="583" customWidth="1"/>
  </cols>
  <sheetData>
    <row r="1" spans="1:13" s="626" customFormat="1" ht="18.75" customHeight="1">
      <c r="A1" s="623" t="s">
        <v>122</v>
      </c>
      <c r="B1" s="623"/>
      <c r="C1" s="623"/>
      <c r="D1" s="624"/>
      <c r="E1" s="623"/>
      <c r="F1" s="623"/>
      <c r="G1" s="623"/>
      <c r="H1" s="625"/>
      <c r="I1" s="623"/>
      <c r="J1" s="624"/>
      <c r="K1" s="774"/>
      <c r="L1" s="624"/>
      <c r="M1" s="624"/>
    </row>
    <row r="2" ht="15" customHeight="1"/>
    <row r="3" ht="15" customHeight="1"/>
    <row r="4" spans="1:11" s="563" customFormat="1" ht="15" customHeight="1">
      <c r="A4" s="562" t="s">
        <v>326</v>
      </c>
      <c r="B4" s="562"/>
      <c r="C4" s="562"/>
      <c r="D4" s="562"/>
      <c r="E4" s="562"/>
      <c r="F4" s="562"/>
      <c r="G4" s="562"/>
      <c r="H4" s="562"/>
      <c r="I4" s="562"/>
      <c r="K4" s="564"/>
    </row>
    <row r="5" spans="1:11" s="560" customFormat="1" ht="12.75">
      <c r="A5" s="559"/>
      <c r="B5" s="559"/>
      <c r="C5" s="559"/>
      <c r="D5" s="559"/>
      <c r="E5" s="559"/>
      <c r="F5" s="559"/>
      <c r="G5" s="559"/>
      <c r="H5" s="559"/>
      <c r="I5" s="559"/>
      <c r="K5" s="561"/>
    </row>
    <row r="6" spans="1:11" s="560" customFormat="1" ht="12.75">
      <c r="A6" s="559"/>
      <c r="B6" s="559"/>
      <c r="C6" s="559"/>
      <c r="D6" s="559"/>
      <c r="E6" s="559"/>
      <c r="F6" s="559"/>
      <c r="G6" s="559"/>
      <c r="H6" s="559"/>
      <c r="I6" s="559"/>
      <c r="K6" s="561"/>
    </row>
    <row r="7" spans="1:11" s="560" customFormat="1" ht="16.2">
      <c r="A7" s="600" t="s">
        <v>330</v>
      </c>
      <c r="B7" s="562"/>
      <c r="C7" s="562"/>
      <c r="D7" s="562"/>
      <c r="E7" s="562"/>
      <c r="G7" s="562"/>
      <c r="H7" s="600"/>
      <c r="I7" s="565"/>
      <c r="K7" s="561"/>
    </row>
    <row r="8" spans="1:11" s="560" customFormat="1" ht="16.2">
      <c r="A8" s="562"/>
      <c r="B8" s="562"/>
      <c r="C8" s="562"/>
      <c r="D8" s="562"/>
      <c r="E8" s="562"/>
      <c r="F8" s="562"/>
      <c r="G8" s="562"/>
      <c r="H8" s="562"/>
      <c r="I8" s="565"/>
      <c r="K8" s="561"/>
    </row>
    <row r="9" spans="1:11" s="560" customFormat="1" ht="16.2">
      <c r="A9" s="562"/>
      <c r="B9" s="562"/>
      <c r="C9" s="562"/>
      <c r="D9" s="562"/>
      <c r="E9" s="562"/>
      <c r="F9" s="562"/>
      <c r="G9" s="562"/>
      <c r="H9" s="562"/>
      <c r="I9" s="565"/>
      <c r="K9" s="561"/>
    </row>
    <row r="10" spans="1:11" s="560" customFormat="1" ht="12.75">
      <c r="A10" s="562" t="s">
        <v>253</v>
      </c>
      <c r="B10" s="562"/>
      <c r="C10" s="562"/>
      <c r="D10" s="562"/>
      <c r="E10" s="562"/>
      <c r="H10" s="562"/>
      <c r="I10" s="562"/>
      <c r="K10" s="561"/>
    </row>
    <row r="11" spans="1:11" s="560" customFormat="1" ht="12.75">
      <c r="A11" s="562"/>
      <c r="B11" s="562"/>
      <c r="C11" s="562"/>
      <c r="D11" s="562"/>
      <c r="E11" s="562"/>
      <c r="H11" s="562"/>
      <c r="I11" s="562"/>
      <c r="K11" s="561"/>
    </row>
    <row r="12" spans="1:11" s="560" customFormat="1" ht="12.75">
      <c r="A12" s="567" t="s">
        <v>327</v>
      </c>
      <c r="B12" s="568"/>
      <c r="C12" s="568"/>
      <c r="D12" s="562"/>
      <c r="E12" s="562"/>
      <c r="H12" s="567"/>
      <c r="I12" s="568"/>
      <c r="K12" s="561"/>
    </row>
    <row r="13" spans="1:11" s="560" customFormat="1" ht="12.75">
      <c r="A13" s="562" t="s">
        <v>328</v>
      </c>
      <c r="B13" s="562"/>
      <c r="C13" s="562"/>
      <c r="D13" s="562"/>
      <c r="E13" s="562"/>
      <c r="H13" s="562"/>
      <c r="I13" s="562"/>
      <c r="K13" s="561"/>
    </row>
    <row r="14" spans="1:11" s="560" customFormat="1" ht="16.2">
      <c r="A14" s="775" t="s">
        <v>329</v>
      </c>
      <c r="B14" s="562"/>
      <c r="C14" s="562"/>
      <c r="D14" s="562"/>
      <c r="E14" s="562"/>
      <c r="F14" s="562" t="s">
        <v>250</v>
      </c>
      <c r="G14" s="562"/>
      <c r="H14" s="775"/>
      <c r="I14" s="565"/>
      <c r="K14" s="561"/>
    </row>
    <row r="15" spans="1:11" s="560" customFormat="1" ht="16.2">
      <c r="A15" s="562"/>
      <c r="B15" s="562"/>
      <c r="C15" s="562"/>
      <c r="D15" s="562"/>
      <c r="E15" s="562"/>
      <c r="F15" s="562"/>
      <c r="G15" s="562"/>
      <c r="H15" s="562"/>
      <c r="I15" s="565"/>
      <c r="K15" s="561"/>
    </row>
    <row r="16" spans="1:11" s="560" customFormat="1" ht="9" customHeight="1">
      <c r="A16" s="562"/>
      <c r="B16" s="562"/>
      <c r="C16" s="562"/>
      <c r="D16" s="562"/>
      <c r="E16" s="562"/>
      <c r="F16" s="562"/>
      <c r="G16" s="562"/>
      <c r="H16" s="562"/>
      <c r="I16" s="565"/>
      <c r="K16" s="561"/>
    </row>
    <row r="17" spans="1:11" s="560" customFormat="1" ht="15" customHeight="1">
      <c r="A17" s="567" t="s">
        <v>331</v>
      </c>
      <c r="B17" s="568"/>
      <c r="C17" s="568"/>
      <c r="D17" s="562"/>
      <c r="E17" s="562"/>
      <c r="H17" s="567"/>
      <c r="I17" s="568"/>
      <c r="K17" s="561"/>
    </row>
    <row r="18" spans="1:11" s="560" customFormat="1" ht="12.75">
      <c r="A18" s="562" t="s">
        <v>250</v>
      </c>
      <c r="B18" s="562"/>
      <c r="C18" s="562"/>
      <c r="D18" s="562"/>
      <c r="E18" s="562"/>
      <c r="H18" s="600"/>
      <c r="I18" s="562"/>
      <c r="K18" s="561"/>
    </row>
    <row r="19" spans="1:11" s="560" customFormat="1" ht="12.75">
      <c r="A19" s="562"/>
      <c r="B19" s="562"/>
      <c r="C19" s="562"/>
      <c r="D19" s="562"/>
      <c r="E19" s="562"/>
      <c r="H19" s="562"/>
      <c r="I19" s="562"/>
      <c r="K19" s="561"/>
    </row>
    <row r="20" spans="1:11" s="560" customFormat="1" ht="12.75">
      <c r="A20" s="562"/>
      <c r="B20" s="562"/>
      <c r="C20" s="562"/>
      <c r="D20" s="562"/>
      <c r="E20" s="562"/>
      <c r="H20" s="562"/>
      <c r="I20" s="562"/>
      <c r="K20" s="561"/>
    </row>
    <row r="21" spans="1:11" s="560" customFormat="1" ht="12.75">
      <c r="A21" s="562"/>
      <c r="B21" s="562"/>
      <c r="C21" s="562"/>
      <c r="D21" s="562"/>
      <c r="E21" s="562"/>
      <c r="H21" s="562"/>
      <c r="I21" s="562"/>
      <c r="K21" s="561"/>
    </row>
    <row r="22" spans="1:11" s="560" customFormat="1" ht="12.75">
      <c r="A22" s="562"/>
      <c r="B22" s="562"/>
      <c r="C22" s="562"/>
      <c r="D22" s="562"/>
      <c r="E22" s="562"/>
      <c r="H22" s="562"/>
      <c r="I22" s="562"/>
      <c r="K22" s="561"/>
    </row>
    <row r="23" spans="1:11" s="560" customFormat="1" ht="12.75">
      <c r="A23" s="562"/>
      <c r="B23" s="562"/>
      <c r="C23" s="562"/>
      <c r="D23" s="562"/>
      <c r="E23" s="562"/>
      <c r="H23" s="562"/>
      <c r="I23" s="562"/>
      <c r="K23" s="561"/>
    </row>
    <row r="24" spans="1:11" s="560" customFormat="1" ht="16.2">
      <c r="A24" s="562"/>
      <c r="B24" s="562"/>
      <c r="C24" s="562"/>
      <c r="D24" s="562"/>
      <c r="E24" s="562"/>
      <c r="F24" s="562"/>
      <c r="G24" s="562"/>
      <c r="H24" s="562"/>
      <c r="I24" s="565"/>
      <c r="K24" s="561"/>
    </row>
    <row r="25" spans="1:11" s="560" customFormat="1" ht="16.2">
      <c r="A25" s="562"/>
      <c r="B25" s="562"/>
      <c r="C25" s="562"/>
      <c r="D25" s="562"/>
      <c r="E25" s="562"/>
      <c r="F25" s="562"/>
      <c r="G25" s="562"/>
      <c r="H25" s="562"/>
      <c r="I25" s="565"/>
      <c r="K25" s="569"/>
    </row>
    <row r="26" spans="1:11" s="560" customFormat="1" ht="16.2">
      <c r="A26" s="562" t="s">
        <v>273</v>
      </c>
      <c r="B26" s="562"/>
      <c r="C26" s="562"/>
      <c r="D26" s="562"/>
      <c r="E26" s="562"/>
      <c r="G26" s="562"/>
      <c r="H26" s="562"/>
      <c r="I26" s="565"/>
      <c r="K26" s="561"/>
    </row>
    <row r="27" spans="1:11" s="560" customFormat="1" ht="16.2">
      <c r="A27" s="562"/>
      <c r="B27" s="562"/>
      <c r="C27" s="562"/>
      <c r="D27" s="562"/>
      <c r="E27" s="562"/>
      <c r="F27" s="562"/>
      <c r="G27" s="562"/>
      <c r="H27" s="562"/>
      <c r="I27" s="565"/>
      <c r="K27" s="561"/>
    </row>
    <row r="28" spans="1:15" s="560" customFormat="1" ht="17.85" customHeight="1">
      <c r="A28" s="562" t="s">
        <v>360</v>
      </c>
      <c r="B28" s="562"/>
      <c r="C28" s="562"/>
      <c r="F28" s="570">
        <v>50000</v>
      </c>
      <c r="G28" s="562" t="s">
        <v>81</v>
      </c>
      <c r="H28" s="562"/>
      <c r="I28" s="562"/>
      <c r="J28" s="562"/>
      <c r="K28" s="565"/>
      <c r="O28" s="561"/>
    </row>
    <row r="29" spans="1:15" s="560" customFormat="1" ht="16.2">
      <c r="A29" s="562"/>
      <c r="B29" s="562"/>
      <c r="C29" s="562"/>
      <c r="F29" s="570"/>
      <c r="G29" s="562"/>
      <c r="H29" s="562"/>
      <c r="I29" s="562"/>
      <c r="J29" s="562"/>
      <c r="K29" s="565"/>
      <c r="O29" s="561"/>
    </row>
    <row r="30" spans="1:15" s="560" customFormat="1" ht="16.2">
      <c r="A30" s="562" t="s">
        <v>255</v>
      </c>
      <c r="B30" s="562"/>
      <c r="C30" s="562"/>
      <c r="F30" s="570"/>
      <c r="G30" s="562"/>
      <c r="H30" s="562"/>
      <c r="I30" s="562"/>
      <c r="J30" s="562"/>
      <c r="K30" s="565"/>
      <c r="O30" s="561"/>
    </row>
    <row r="31" spans="1:15" s="560" customFormat="1" ht="16.2">
      <c r="A31" s="562"/>
      <c r="B31" s="562"/>
      <c r="C31" s="562"/>
      <c r="F31" s="570"/>
      <c r="G31" s="562"/>
      <c r="H31" s="562"/>
      <c r="I31" s="562"/>
      <c r="J31" s="562"/>
      <c r="K31" s="565"/>
      <c r="O31" s="561"/>
    </row>
    <row r="32" spans="1:36" s="560" customFormat="1" ht="17.85" customHeight="1">
      <c r="A32" s="776"/>
      <c r="B32" s="562" t="s">
        <v>268</v>
      </c>
      <c r="C32" s="562"/>
      <c r="F32" s="573">
        <v>3900</v>
      </c>
      <c r="G32" s="574" t="s">
        <v>81</v>
      </c>
      <c r="H32" s="776"/>
      <c r="I32" s="562"/>
      <c r="J32" s="562"/>
      <c r="K32" s="565"/>
      <c r="O32" s="561"/>
      <c r="P32" s="572"/>
      <c r="Q32" s="572"/>
      <c r="R32" s="572"/>
      <c r="S32" s="572"/>
      <c r="T32" s="572"/>
      <c r="U32" s="572"/>
      <c r="V32" s="572"/>
      <c r="W32" s="572"/>
      <c r="X32" s="572"/>
      <c r="Y32" s="572"/>
      <c r="Z32" s="572"/>
      <c r="AA32" s="572"/>
      <c r="AB32" s="572"/>
      <c r="AC32" s="572"/>
      <c r="AD32" s="572"/>
      <c r="AE32" s="572"/>
      <c r="AF32" s="572"/>
      <c r="AG32" s="572"/>
      <c r="AH32" s="572"/>
      <c r="AI32" s="572"/>
      <c r="AJ32" s="572"/>
    </row>
    <row r="33" spans="1:36" s="560" customFormat="1" ht="16.2">
      <c r="A33" s="575"/>
      <c r="B33" s="562" t="s">
        <v>267</v>
      </c>
      <c r="C33" s="562"/>
      <c r="F33" s="576"/>
      <c r="G33" s="577"/>
      <c r="H33" s="575"/>
      <c r="I33" s="562"/>
      <c r="J33" s="562"/>
      <c r="K33" s="565"/>
      <c r="O33" s="561"/>
      <c r="P33" s="572"/>
      <c r="Q33" s="572"/>
      <c r="R33" s="572"/>
      <c r="S33" s="572"/>
      <c r="T33" s="572"/>
      <c r="U33" s="572"/>
      <c r="V33" s="572"/>
      <c r="W33" s="572"/>
      <c r="X33" s="572"/>
      <c r="Y33" s="572"/>
      <c r="Z33" s="572"/>
      <c r="AA33" s="572"/>
      <c r="AB33" s="572"/>
      <c r="AC33" s="572"/>
      <c r="AD33" s="572"/>
      <c r="AE33" s="572"/>
      <c r="AF33" s="572"/>
      <c r="AG33" s="572"/>
      <c r="AH33" s="572"/>
      <c r="AI33" s="572"/>
      <c r="AJ33" s="572"/>
    </row>
    <row r="34" spans="1:36" s="560" customFormat="1" ht="16.2">
      <c r="A34" s="776"/>
      <c r="F34" s="777"/>
      <c r="G34" s="778"/>
      <c r="H34" s="776"/>
      <c r="I34" s="562"/>
      <c r="J34" s="562"/>
      <c r="K34" s="565"/>
      <c r="O34" s="561"/>
      <c r="P34" s="572"/>
      <c r="Q34" s="572"/>
      <c r="R34" s="572"/>
      <c r="S34" s="572"/>
      <c r="T34" s="572"/>
      <c r="U34" s="572"/>
      <c r="V34" s="572"/>
      <c r="W34" s="572"/>
      <c r="X34" s="572"/>
      <c r="Y34" s="572"/>
      <c r="Z34" s="572"/>
      <c r="AA34" s="572"/>
      <c r="AB34" s="572"/>
      <c r="AC34" s="572"/>
      <c r="AD34" s="572"/>
      <c r="AE34" s="572"/>
      <c r="AF34" s="572"/>
      <c r="AG34" s="572"/>
      <c r="AH34" s="572"/>
      <c r="AI34" s="572"/>
      <c r="AJ34" s="572"/>
    </row>
    <row r="35" spans="1:36" s="560" customFormat="1" ht="16.2">
      <c r="A35" s="776"/>
      <c r="B35" s="562" t="s">
        <v>306</v>
      </c>
      <c r="C35" s="562"/>
      <c r="F35" s="578">
        <v>0</v>
      </c>
      <c r="G35" s="579" t="s">
        <v>81</v>
      </c>
      <c r="H35" s="776"/>
      <c r="I35" s="562"/>
      <c r="J35" s="562"/>
      <c r="K35" s="565"/>
      <c r="O35" s="564"/>
      <c r="P35" s="572"/>
      <c r="Q35" s="572"/>
      <c r="R35" s="572"/>
      <c r="S35" s="572"/>
      <c r="T35" s="572"/>
      <c r="U35" s="572"/>
      <c r="V35" s="572"/>
      <c r="W35" s="572"/>
      <c r="X35" s="572"/>
      <c r="Y35" s="572"/>
      <c r="Z35" s="572"/>
      <c r="AA35" s="572"/>
      <c r="AB35" s="572"/>
      <c r="AC35" s="572"/>
      <c r="AD35" s="572"/>
      <c r="AE35" s="572"/>
      <c r="AF35" s="572"/>
      <c r="AG35" s="572"/>
      <c r="AH35" s="572"/>
      <c r="AI35" s="572"/>
      <c r="AJ35" s="572"/>
    </row>
    <row r="36" spans="1:36" s="560" customFormat="1" ht="15">
      <c r="A36" s="776"/>
      <c r="B36" s="562"/>
      <c r="C36" s="562"/>
      <c r="F36" s="581">
        <f>F32-F35</f>
        <v>3900</v>
      </c>
      <c r="G36" s="562" t="s">
        <v>81</v>
      </c>
      <c r="H36" s="776"/>
      <c r="I36" s="562"/>
      <c r="J36" s="562"/>
      <c r="K36" s="779"/>
      <c r="L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row>
    <row r="37" spans="1:36" s="560" customFormat="1" ht="15">
      <c r="A37" s="776"/>
      <c r="B37" s="562"/>
      <c r="C37" s="562"/>
      <c r="F37" s="581"/>
      <c r="G37" s="562"/>
      <c r="H37" s="776"/>
      <c r="I37" s="562"/>
      <c r="J37" s="562"/>
      <c r="K37" s="779"/>
      <c r="L37" s="779"/>
      <c r="O37" s="779"/>
      <c r="P37" s="779"/>
      <c r="Q37" s="779"/>
      <c r="R37" s="779"/>
      <c r="S37" s="779"/>
      <c r="T37" s="779"/>
      <c r="U37" s="779"/>
      <c r="V37" s="779"/>
      <c r="W37" s="779"/>
      <c r="X37" s="779"/>
      <c r="Y37" s="779"/>
      <c r="Z37" s="779"/>
      <c r="AA37" s="779"/>
      <c r="AB37" s="779"/>
      <c r="AC37" s="779"/>
      <c r="AD37" s="779"/>
      <c r="AE37" s="779"/>
      <c r="AF37" s="779"/>
      <c r="AG37" s="779"/>
      <c r="AH37" s="779"/>
      <c r="AI37" s="779"/>
      <c r="AJ37" s="779"/>
    </row>
    <row r="38" spans="1:15" s="560" customFormat="1" ht="6.9" customHeight="1">
      <c r="A38" s="575"/>
      <c r="B38" s="562"/>
      <c r="C38" s="562"/>
      <c r="F38" s="585"/>
      <c r="G38" s="586"/>
      <c r="H38" s="562"/>
      <c r="I38" s="562"/>
      <c r="J38" s="562"/>
      <c r="K38" s="565"/>
      <c r="O38" s="561"/>
    </row>
    <row r="39" spans="1:15" s="560" customFormat="1" ht="16.2">
      <c r="A39" s="575"/>
      <c r="B39" s="562"/>
      <c r="C39" s="562"/>
      <c r="F39" s="581"/>
      <c r="G39" s="562"/>
      <c r="H39" s="562"/>
      <c r="I39" s="562"/>
      <c r="J39" s="562"/>
      <c r="K39" s="565"/>
      <c r="O39" s="561"/>
    </row>
    <row r="40" spans="1:15" s="560" customFormat="1" ht="16.2">
      <c r="A40" s="575" t="s">
        <v>256</v>
      </c>
      <c r="B40" s="562"/>
      <c r="C40" s="562"/>
      <c r="F40" s="581">
        <v>46100</v>
      </c>
      <c r="G40" s="562" t="s">
        <v>81</v>
      </c>
      <c r="H40" s="562"/>
      <c r="I40" s="562"/>
      <c r="J40" s="562"/>
      <c r="K40" s="565"/>
      <c r="O40" s="561"/>
    </row>
    <row r="41" spans="1:15" s="560" customFormat="1" ht="6.9" customHeight="1">
      <c r="A41" s="575"/>
      <c r="B41" s="562"/>
      <c r="C41" s="562"/>
      <c r="F41" s="585"/>
      <c r="G41" s="586"/>
      <c r="H41" s="562"/>
      <c r="I41" s="562"/>
      <c r="J41" s="562"/>
      <c r="K41" s="565"/>
      <c r="O41" s="561"/>
    </row>
    <row r="42" spans="1:15" s="560" customFormat="1" ht="16.2">
      <c r="A42" s="575"/>
      <c r="B42" s="562"/>
      <c r="C42" s="562"/>
      <c r="F42" s="581"/>
      <c r="G42" s="562"/>
      <c r="H42" s="562"/>
      <c r="I42" s="562"/>
      <c r="J42" s="562"/>
      <c r="K42" s="565"/>
      <c r="O42" s="561"/>
    </row>
    <row r="43" spans="1:15" s="560" customFormat="1" ht="16.2">
      <c r="A43" s="587" t="s">
        <v>257</v>
      </c>
      <c r="B43" s="588"/>
      <c r="C43" s="588"/>
      <c r="F43" s="589">
        <v>1813</v>
      </c>
      <c r="G43" s="588" t="s">
        <v>81</v>
      </c>
      <c r="H43" s="588"/>
      <c r="I43" s="588"/>
      <c r="J43" s="588"/>
      <c r="K43" s="565"/>
      <c r="O43" s="564"/>
    </row>
    <row r="44" spans="1:15" s="560" customFormat="1" ht="16.2">
      <c r="A44" s="575"/>
      <c r="B44" s="562"/>
      <c r="C44" s="562"/>
      <c r="F44" s="585"/>
      <c r="G44" s="586"/>
      <c r="H44" s="562"/>
      <c r="I44" s="562"/>
      <c r="J44" s="562"/>
      <c r="K44" s="565"/>
      <c r="O44" s="561"/>
    </row>
    <row r="45" spans="1:15" s="560" customFormat="1" ht="16.2">
      <c r="A45" s="575"/>
      <c r="B45" s="562"/>
      <c r="C45" s="562"/>
      <c r="F45" s="570"/>
      <c r="G45" s="562"/>
      <c r="H45" s="562"/>
      <c r="I45" s="562"/>
      <c r="J45" s="562"/>
      <c r="K45" s="565"/>
      <c r="O45" s="561"/>
    </row>
    <row r="46" spans="1:36" s="560" customFormat="1" ht="16.2">
      <c r="A46" s="575" t="s">
        <v>368</v>
      </c>
      <c r="B46" s="562"/>
      <c r="C46" s="562"/>
      <c r="F46" s="592">
        <f>F43*1</f>
        <v>1813</v>
      </c>
      <c r="G46" s="562" t="s">
        <v>81</v>
      </c>
      <c r="H46" s="562"/>
      <c r="I46" s="562"/>
      <c r="J46" s="562"/>
      <c r="K46" s="780"/>
      <c r="O46" s="561"/>
      <c r="P46" s="563"/>
      <c r="Q46" s="563"/>
      <c r="R46" s="563"/>
      <c r="S46" s="563"/>
      <c r="T46" s="563"/>
      <c r="U46" s="563"/>
      <c r="V46" s="563"/>
      <c r="W46" s="563"/>
      <c r="X46" s="563"/>
      <c r="Y46" s="563"/>
      <c r="Z46" s="563"/>
      <c r="AA46" s="563"/>
      <c r="AB46" s="563"/>
      <c r="AC46" s="563"/>
      <c r="AD46" s="563"/>
      <c r="AE46" s="563"/>
      <c r="AF46" s="563"/>
      <c r="AG46" s="563"/>
      <c r="AH46" s="563"/>
      <c r="AI46" s="563"/>
      <c r="AJ46" s="563"/>
    </row>
    <row r="47" spans="1:36" s="560" customFormat="1" ht="17.85" customHeight="1">
      <c r="A47" s="575" t="s">
        <v>369</v>
      </c>
      <c r="B47" s="562"/>
      <c r="C47" s="562"/>
      <c r="F47" s="592">
        <f>F43*1.19</f>
        <v>2157.47</v>
      </c>
      <c r="G47" s="562" t="s">
        <v>81</v>
      </c>
      <c r="H47" s="562"/>
      <c r="I47" s="562"/>
      <c r="J47" s="562"/>
      <c r="K47" s="780"/>
      <c r="O47" s="561"/>
      <c r="P47" s="563"/>
      <c r="Q47" s="563"/>
      <c r="R47" s="563"/>
      <c r="S47" s="563"/>
      <c r="T47" s="563"/>
      <c r="U47" s="563"/>
      <c r="V47" s="563"/>
      <c r="W47" s="563"/>
      <c r="X47" s="563"/>
      <c r="Y47" s="563"/>
      <c r="Z47" s="563"/>
      <c r="AA47" s="563"/>
      <c r="AB47" s="563"/>
      <c r="AC47" s="563"/>
      <c r="AD47" s="563"/>
      <c r="AE47" s="563"/>
      <c r="AF47" s="563"/>
      <c r="AG47" s="563"/>
      <c r="AH47" s="563"/>
      <c r="AI47" s="563"/>
      <c r="AJ47" s="563"/>
    </row>
    <row r="48" spans="1:36" s="560" customFormat="1" ht="17.85" customHeight="1">
      <c r="A48" s="575" t="s">
        <v>394</v>
      </c>
      <c r="B48" s="562"/>
      <c r="C48" s="562"/>
      <c r="F48" s="592">
        <f>F43*0.11</f>
        <v>199.43</v>
      </c>
      <c r="G48" s="562" t="s">
        <v>81</v>
      </c>
      <c r="H48" s="562"/>
      <c r="I48" s="562"/>
      <c r="J48" s="562"/>
      <c r="K48" s="780"/>
      <c r="O48" s="561"/>
      <c r="P48" s="563"/>
      <c r="Q48" s="563"/>
      <c r="R48" s="563"/>
      <c r="S48" s="563"/>
      <c r="T48" s="563"/>
      <c r="U48" s="563"/>
      <c r="V48" s="563"/>
      <c r="W48" s="563"/>
      <c r="X48" s="563"/>
      <c r="Y48" s="563"/>
      <c r="Z48" s="563"/>
      <c r="AA48" s="563"/>
      <c r="AB48" s="563"/>
      <c r="AC48" s="563"/>
      <c r="AD48" s="563"/>
      <c r="AE48" s="563"/>
      <c r="AF48" s="563"/>
      <c r="AG48" s="563"/>
      <c r="AH48" s="563"/>
      <c r="AI48" s="563"/>
      <c r="AJ48" s="563"/>
    </row>
    <row r="49" spans="1:36" s="560" customFormat="1" ht="17.85" customHeight="1">
      <c r="A49" s="575" t="s">
        <v>260</v>
      </c>
      <c r="B49" s="562"/>
      <c r="C49" s="562"/>
      <c r="F49" s="594">
        <v>24</v>
      </c>
      <c r="G49" s="562" t="s">
        <v>81</v>
      </c>
      <c r="H49" s="562"/>
      <c r="I49" s="562"/>
      <c r="J49" s="562"/>
      <c r="K49" s="565"/>
      <c r="O49" s="561"/>
      <c r="P49" s="563"/>
      <c r="Q49" s="563"/>
      <c r="R49" s="563"/>
      <c r="S49" s="563"/>
      <c r="T49" s="563"/>
      <c r="U49" s="563"/>
      <c r="V49" s="563"/>
      <c r="W49" s="563"/>
      <c r="X49" s="563"/>
      <c r="Y49" s="563"/>
      <c r="Z49" s="563"/>
      <c r="AA49" s="563"/>
      <c r="AB49" s="563"/>
      <c r="AC49" s="563"/>
      <c r="AD49" s="563"/>
      <c r="AE49" s="563"/>
      <c r="AF49" s="563"/>
      <c r="AG49" s="563"/>
      <c r="AH49" s="563"/>
      <c r="AI49" s="563"/>
      <c r="AJ49" s="563"/>
    </row>
    <row r="50" spans="1:15" s="560" customFormat="1" ht="6.9" customHeight="1">
      <c r="A50" s="575"/>
      <c r="B50" s="562"/>
      <c r="C50" s="562"/>
      <c r="F50" s="590"/>
      <c r="G50" s="586"/>
      <c r="H50" s="562"/>
      <c r="I50" s="562"/>
      <c r="J50" s="562"/>
      <c r="K50" s="565"/>
      <c r="O50" s="561"/>
    </row>
    <row r="51" spans="1:15" s="560" customFormat="1" ht="16.2">
      <c r="A51" s="575"/>
      <c r="B51" s="562"/>
      <c r="C51" s="562"/>
      <c r="F51" s="570"/>
      <c r="G51" s="562"/>
      <c r="H51" s="562"/>
      <c r="I51" s="562"/>
      <c r="J51" s="562"/>
      <c r="K51" s="565"/>
      <c r="O51" s="561"/>
    </row>
    <row r="52" spans="1:15" s="560" customFormat="1" ht="19.5" customHeight="1">
      <c r="A52" s="595" t="s">
        <v>333</v>
      </c>
      <c r="B52" s="596"/>
      <c r="C52" s="596"/>
      <c r="D52" s="598"/>
      <c r="E52" s="598"/>
      <c r="F52" s="597">
        <f>SUM(F46:F49)</f>
        <v>4193.9</v>
      </c>
      <c r="G52" s="596" t="s">
        <v>81</v>
      </c>
      <c r="O52" s="561"/>
    </row>
    <row r="53" spans="1:13" s="560" customFormat="1" ht="6.9" customHeight="1">
      <c r="A53" s="575"/>
      <c r="B53" s="562"/>
      <c r="C53" s="562"/>
      <c r="F53" s="590"/>
      <c r="G53" s="586"/>
      <c r="H53" s="562"/>
      <c r="I53" s="562"/>
      <c r="J53" s="562"/>
      <c r="K53" s="565"/>
      <c r="M53" s="561"/>
    </row>
    <row r="54" spans="1:13" s="560" customFormat="1" ht="16.2">
      <c r="A54" s="575"/>
      <c r="B54" s="562"/>
      <c r="C54" s="562"/>
      <c r="F54" s="570"/>
      <c r="G54" s="562"/>
      <c r="H54" s="562"/>
      <c r="I54" s="562"/>
      <c r="J54" s="562"/>
      <c r="K54" s="565"/>
      <c r="M54" s="561"/>
    </row>
    <row r="55" spans="1:14" s="779" customFormat="1" ht="13.5" customHeight="1">
      <c r="A55" s="575"/>
      <c r="B55" s="562"/>
      <c r="C55" s="562"/>
      <c r="D55" s="562"/>
      <c r="E55" s="562"/>
      <c r="F55" s="570"/>
      <c r="G55" s="562"/>
      <c r="H55" s="562"/>
      <c r="I55" s="562"/>
      <c r="J55" s="560"/>
      <c r="K55" s="562"/>
      <c r="L55" s="562"/>
      <c r="M55" s="565"/>
      <c r="N55" s="560"/>
    </row>
    <row r="56" spans="1:14" s="779" customFormat="1" ht="13.5" customHeight="1">
      <c r="A56" s="575"/>
      <c r="B56" s="562"/>
      <c r="C56" s="562"/>
      <c r="D56" s="562"/>
      <c r="E56" s="562"/>
      <c r="F56" s="570"/>
      <c r="G56" s="562"/>
      <c r="H56" s="562"/>
      <c r="I56" s="562"/>
      <c r="J56" s="560"/>
      <c r="K56" s="562"/>
      <c r="L56" s="562"/>
      <c r="M56" s="565"/>
      <c r="N56" s="560"/>
    </row>
    <row r="57" spans="1:13" s="560" customFormat="1" ht="13.5" customHeight="1">
      <c r="A57" s="606"/>
      <c r="B57" s="565"/>
      <c r="C57" s="565"/>
      <c r="D57" s="565"/>
      <c r="E57" s="565"/>
      <c r="F57" s="607"/>
      <c r="G57" s="565"/>
      <c r="H57" s="565"/>
      <c r="I57" s="565"/>
      <c r="K57" s="565"/>
      <c r="L57" s="565"/>
      <c r="M57" s="565"/>
    </row>
    <row r="58" spans="1:13" s="560" customFormat="1" ht="13.5" customHeight="1">
      <c r="A58" s="606"/>
      <c r="B58" s="565"/>
      <c r="C58" s="565"/>
      <c r="D58" s="565"/>
      <c r="E58" s="565"/>
      <c r="F58" s="607"/>
      <c r="G58" s="565"/>
      <c r="H58" s="565"/>
      <c r="I58" s="565"/>
      <c r="K58" s="565"/>
      <c r="L58" s="565"/>
      <c r="M58" s="565"/>
    </row>
    <row r="59" spans="1:13" s="560" customFormat="1" ht="13.5" customHeight="1">
      <c r="A59" s="606"/>
      <c r="B59" s="565"/>
      <c r="C59" s="565"/>
      <c r="D59" s="565"/>
      <c r="E59" s="565"/>
      <c r="F59" s="607"/>
      <c r="G59" s="565"/>
      <c r="H59" s="565"/>
      <c r="I59" s="565"/>
      <c r="J59" s="565"/>
      <c r="K59" s="565"/>
      <c r="L59" s="565"/>
      <c r="M59" s="565"/>
    </row>
    <row r="60" spans="1:14" s="560" customFormat="1" ht="13.5" customHeight="1">
      <c r="A60" s="606"/>
      <c r="B60" s="608"/>
      <c r="C60" s="609"/>
      <c r="D60" s="565"/>
      <c r="E60" s="607"/>
      <c r="G60" s="565"/>
      <c r="H60" s="610"/>
      <c r="I60" s="609"/>
      <c r="K60" s="565"/>
      <c r="L60" s="565"/>
      <c r="M60" s="610"/>
      <c r="N60" s="609"/>
    </row>
    <row r="61" spans="1:14" s="560" customFormat="1" ht="13.5" customHeight="1">
      <c r="A61" s="606"/>
      <c r="B61" s="608"/>
      <c r="C61" s="609"/>
      <c r="D61" s="565"/>
      <c r="E61" s="607"/>
      <c r="G61" s="565"/>
      <c r="H61" s="610"/>
      <c r="I61" s="609"/>
      <c r="K61" s="565"/>
      <c r="L61" s="565"/>
      <c r="M61" s="610"/>
      <c r="N61" s="609"/>
    </row>
    <row r="62" spans="1:14" s="560" customFormat="1" ht="13.5" customHeight="1">
      <c r="A62" s="606"/>
      <c r="B62" s="608"/>
      <c r="C62" s="609"/>
      <c r="D62" s="565"/>
      <c r="E62" s="607"/>
      <c r="G62" s="565"/>
      <c r="H62" s="610"/>
      <c r="I62" s="609"/>
      <c r="K62" s="565"/>
      <c r="L62" s="565"/>
      <c r="M62" s="610"/>
      <c r="N62" s="609"/>
    </row>
    <row r="63" spans="1:14" s="560" customFormat="1" ht="13.5" customHeight="1">
      <c r="A63" s="606"/>
      <c r="B63" s="608"/>
      <c r="C63" s="609"/>
      <c r="D63" s="565"/>
      <c r="E63" s="607"/>
      <c r="G63" s="565"/>
      <c r="H63" s="610"/>
      <c r="I63" s="609"/>
      <c r="K63" s="565"/>
      <c r="L63" s="565"/>
      <c r="M63" s="610"/>
      <c r="N63" s="609"/>
    </row>
    <row r="64" spans="1:14" s="560" customFormat="1" ht="13.5" customHeight="1">
      <c r="A64" s="606"/>
      <c r="B64" s="608"/>
      <c r="C64" s="609"/>
      <c r="D64" s="565"/>
      <c r="E64" s="607"/>
      <c r="G64" s="565"/>
      <c r="H64" s="610"/>
      <c r="I64" s="609"/>
      <c r="K64" s="565"/>
      <c r="L64" s="565"/>
      <c r="M64" s="610"/>
      <c r="N64" s="609"/>
    </row>
    <row r="65" spans="1:14" s="560" customFormat="1" ht="13.5" customHeight="1">
      <c r="A65" s="606"/>
      <c r="B65" s="608"/>
      <c r="C65" s="609"/>
      <c r="D65" s="565"/>
      <c r="E65" s="607"/>
      <c r="G65" s="565"/>
      <c r="H65" s="610"/>
      <c r="I65" s="609"/>
      <c r="K65" s="565"/>
      <c r="L65" s="565"/>
      <c r="M65" s="610"/>
      <c r="N65" s="609"/>
    </row>
    <row r="66" spans="1:14" s="560" customFormat="1" ht="13.5" customHeight="1">
      <c r="A66" s="606"/>
      <c r="B66" s="608"/>
      <c r="C66" s="609"/>
      <c r="D66" s="565"/>
      <c r="E66" s="607"/>
      <c r="G66" s="565"/>
      <c r="H66" s="610"/>
      <c r="I66" s="609"/>
      <c r="K66" s="565"/>
      <c r="L66" s="565"/>
      <c r="M66" s="610"/>
      <c r="N66" s="609"/>
    </row>
    <row r="67" spans="1:13" s="560" customFormat="1" ht="13.5" customHeight="1">
      <c r="A67" s="611"/>
      <c r="B67" s="559"/>
      <c r="C67" s="559"/>
      <c r="D67" s="559"/>
      <c r="E67" s="559"/>
      <c r="F67" s="559"/>
      <c r="G67" s="559"/>
      <c r="H67" s="611"/>
      <c r="I67" s="611"/>
      <c r="J67" s="612"/>
      <c r="K67" s="565"/>
      <c r="L67" s="559"/>
      <c r="M67" s="559"/>
    </row>
    <row r="68" spans="1:11" s="560" customFormat="1" ht="12.75">
      <c r="A68" s="575"/>
      <c r="B68" s="562"/>
      <c r="C68" s="562"/>
      <c r="D68" s="570"/>
      <c r="E68" s="562"/>
      <c r="F68" s="562"/>
      <c r="G68" s="562"/>
      <c r="H68" s="562"/>
      <c r="I68" s="559"/>
      <c r="K68" s="561"/>
    </row>
    <row r="69" spans="10:11" ht="12.75">
      <c r="J69" s="614"/>
      <c r="K69" s="619"/>
    </row>
    <row r="70" spans="10:11" ht="12.75">
      <c r="J70" s="645"/>
      <c r="K70" s="646"/>
    </row>
    <row r="71" ht="15.9" customHeight="1"/>
  </sheetData>
  <printOptions horizontalCentered="1"/>
  <pageMargins left="0.3937007874015748" right="0.3937007874015748" top="0.984251968503937" bottom="0.5905511811023623" header="0.3937007874015748" footer="0.3937007874015748"/>
  <pageSetup horizontalDpi="600" verticalDpi="600" orientation="portrait" paperSize="9" scale="64" r:id="rId1"/>
  <headerFooter alignWithMargins="0">
    <oddHeader>&amp;C&amp;"Helvetica,Fett"&amp;12 2010</oddHeader>
    <oddFooter>&amp;L36&amp;C&amp;"Helvetica,Standard" Eidg. Steuerverwaltung  -  Administration fédérale des contributions  -  Amministrazione federale delle contribuzioni</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78"/>
  <sheetViews>
    <sheetView zoomScale="75" zoomScaleNormal="75" workbookViewId="0" topLeftCell="A1"/>
  </sheetViews>
  <sheetFormatPr defaultColWidth="10.28125" defaultRowHeight="12.75"/>
  <cols>
    <col min="1" max="1" width="32.7109375" style="19" customWidth="1"/>
    <col min="2" max="16" width="10.7109375" style="19" customWidth="1"/>
    <col min="17" max="21" width="12.7109375" style="19" customWidth="1"/>
    <col min="22" max="16384" width="10.28125" style="19" customWidth="1"/>
  </cols>
  <sheetData>
    <row r="1" spans="1:14" ht="20.25" customHeight="1">
      <c r="A1" s="17" t="s">
        <v>122</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535" t="s">
        <v>227</v>
      </c>
      <c r="B5" s="20"/>
      <c r="C5" s="20"/>
      <c r="D5" s="20"/>
      <c r="E5" s="20"/>
      <c r="F5" s="20"/>
      <c r="G5" s="20"/>
      <c r="H5" s="20"/>
      <c r="I5" s="20"/>
      <c r="J5" s="20"/>
      <c r="K5" s="20"/>
      <c r="L5" s="20"/>
      <c r="M5" s="20"/>
      <c r="N5" s="20"/>
    </row>
    <row r="6" spans="1:14" ht="12.75">
      <c r="A6" s="20"/>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16</v>
      </c>
      <c r="B10" s="868" t="s">
        <v>123</v>
      </c>
      <c r="C10" s="869"/>
      <c r="D10" s="869"/>
      <c r="E10" s="869"/>
      <c r="F10" s="869"/>
      <c r="G10" s="869"/>
      <c r="H10" s="869"/>
      <c r="I10" s="869"/>
      <c r="J10" s="869"/>
      <c r="K10" s="869"/>
      <c r="L10" s="869"/>
      <c r="M10" s="869"/>
      <c r="N10" s="870"/>
    </row>
    <row r="11" spans="1:14" ht="12.75">
      <c r="A11" s="23" t="str">
        <f>'Pages 10-11'!A6</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2:14" ht="12.75">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'Pages 10-11'!A7</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8.188000000000004</v>
      </c>
      <c r="C16" s="25">
        <v>10.556999999999999</v>
      </c>
      <c r="D16" s="25">
        <v>12.788000000000002</v>
      </c>
      <c r="E16" s="25">
        <v>15.701333333333334</v>
      </c>
      <c r="F16" s="25">
        <v>18.4</v>
      </c>
      <c r="G16" s="25">
        <v>19.113000000000003</v>
      </c>
      <c r="H16" s="25">
        <v>20.7</v>
      </c>
      <c r="I16" s="25">
        <v>22.954</v>
      </c>
      <c r="J16" s="25">
        <v>25.640400000000003</v>
      </c>
      <c r="K16" s="25">
        <v>28.542999999999992</v>
      </c>
      <c r="L16" s="25">
        <v>29.9</v>
      </c>
      <c r="M16" s="25">
        <v>29.9</v>
      </c>
      <c r="N16" s="25">
        <v>29.900000000000006</v>
      </c>
    </row>
    <row r="17" spans="1:14" ht="18.9" customHeight="1">
      <c r="A17" s="24" t="str">
        <f>'Page 9'!$A$17</f>
        <v>Berne</v>
      </c>
      <c r="B17" s="25">
        <v>16.865333333333336</v>
      </c>
      <c r="C17" s="25">
        <v>20.532500000000002</v>
      </c>
      <c r="D17" s="25">
        <v>20.8655</v>
      </c>
      <c r="E17" s="25">
        <v>21.289</v>
      </c>
      <c r="F17" s="25">
        <v>21.867500000000017</v>
      </c>
      <c r="G17" s="25">
        <v>23.919999999999984</v>
      </c>
      <c r="H17" s="25">
        <v>24.852749999999986</v>
      </c>
      <c r="I17" s="25">
        <v>27.305700000000005</v>
      </c>
      <c r="J17" s="25">
        <v>28.682999999999996</v>
      </c>
      <c r="K17" s="25">
        <v>29.908149999999996</v>
      </c>
      <c r="L17" s="25">
        <v>30.545350000000006</v>
      </c>
      <c r="M17" s="25">
        <v>30.807949999999984</v>
      </c>
      <c r="N17" s="25">
        <v>31.096000000000018</v>
      </c>
    </row>
    <row r="18" spans="1:14" ht="18.9" customHeight="1">
      <c r="A18" s="24" t="str">
        <f>'Page 9'!$A$18</f>
        <v>Lucerne</v>
      </c>
      <c r="B18" s="25">
        <v>13.556000000000001</v>
      </c>
      <c r="C18" s="25">
        <v>17.150000000000002</v>
      </c>
      <c r="D18" s="25">
        <v>16.8</v>
      </c>
      <c r="E18" s="25">
        <v>16.916666666666664</v>
      </c>
      <c r="F18" s="25">
        <v>16.8</v>
      </c>
      <c r="G18" s="25">
        <v>16.975</v>
      </c>
      <c r="H18" s="25">
        <v>17.2375</v>
      </c>
      <c r="I18" s="25">
        <v>18.245600000000007</v>
      </c>
      <c r="J18" s="25">
        <v>19.455399999999994</v>
      </c>
      <c r="K18" s="25">
        <v>20.3</v>
      </c>
      <c r="L18" s="25">
        <v>20.3</v>
      </c>
      <c r="M18" s="25">
        <v>20.3</v>
      </c>
      <c r="N18" s="25">
        <v>20.3</v>
      </c>
    </row>
    <row r="19" spans="1:14" ht="18.9" customHeight="1">
      <c r="A19" s="24" t="str">
        <f>'Page 9'!$A$19</f>
        <v>Altdorf</v>
      </c>
      <c r="B19" s="25">
        <v>9.832013333333332</v>
      </c>
      <c r="C19" s="25">
        <v>15.049000000000007</v>
      </c>
      <c r="D19" s="25">
        <v>14.146059999999993</v>
      </c>
      <c r="E19" s="25">
        <v>13.443773333333334</v>
      </c>
      <c r="F19" s="25">
        <v>14.447039999999998</v>
      </c>
      <c r="G19" s="25">
        <v>15.049000000000015</v>
      </c>
      <c r="H19" s="25">
        <v>15.048999999999996</v>
      </c>
      <c r="I19" s="25">
        <v>15.048999999999992</v>
      </c>
      <c r="J19" s="25">
        <v>15.049000000000001</v>
      </c>
      <c r="K19" s="25">
        <v>15.049000000000005</v>
      </c>
      <c r="L19" s="25">
        <v>15.049000000000001</v>
      </c>
      <c r="M19" s="25">
        <v>15.049000000000007</v>
      </c>
      <c r="N19" s="25">
        <v>15.049000000000001</v>
      </c>
    </row>
    <row r="20" spans="1:14" ht="18.9" customHeight="1">
      <c r="A20" s="24" t="str">
        <f>'Page 9'!$A$20</f>
        <v>Schwyz</v>
      </c>
      <c r="B20" s="25">
        <v>9.077999999999998</v>
      </c>
      <c r="C20" s="25">
        <v>9.1325</v>
      </c>
      <c r="D20" s="25">
        <v>10.521000000000004</v>
      </c>
      <c r="E20" s="25">
        <v>11.75933333333333</v>
      </c>
      <c r="F20" s="25">
        <v>12.507499999999999</v>
      </c>
      <c r="G20" s="25">
        <v>12.975999999999996</v>
      </c>
      <c r="H20" s="25">
        <v>12.90875</v>
      </c>
      <c r="I20" s="25">
        <v>13.055900000000001</v>
      </c>
      <c r="J20" s="25">
        <v>13.377</v>
      </c>
      <c r="K20" s="25">
        <v>12.83675</v>
      </c>
      <c r="L20" s="25">
        <v>12.5195</v>
      </c>
      <c r="M20" s="25">
        <v>12.5195</v>
      </c>
      <c r="N20" s="25">
        <v>12.519500000000003</v>
      </c>
    </row>
    <row r="21" spans="1:14" ht="18.9" customHeight="1">
      <c r="A21" s="24" t="str">
        <f>'Page 9'!$A$21</f>
        <v>Sarnen</v>
      </c>
      <c r="B21" s="25">
        <v>14.677333333333337</v>
      </c>
      <c r="C21" s="25">
        <v>13.181500000000005</v>
      </c>
      <c r="D21" s="25">
        <v>14.405499999999993</v>
      </c>
      <c r="E21" s="25">
        <v>13.680666666666669</v>
      </c>
      <c r="F21" s="25">
        <v>13.182499999999992</v>
      </c>
      <c r="G21" s="25">
        <v>13.590000000000027</v>
      </c>
      <c r="H21" s="25">
        <v>13.589999999999991</v>
      </c>
      <c r="I21" s="25">
        <v>13.59</v>
      </c>
      <c r="J21" s="25">
        <v>13.59</v>
      </c>
      <c r="K21" s="25">
        <v>13.59</v>
      </c>
      <c r="L21" s="25">
        <v>13.59</v>
      </c>
      <c r="M21" s="25">
        <v>13.59</v>
      </c>
      <c r="N21" s="25">
        <v>13.59</v>
      </c>
    </row>
    <row r="22" spans="1:14" ht="18.9" customHeight="1">
      <c r="A22" s="24" t="str">
        <f>'Page 9'!$A$22</f>
        <v>Stans</v>
      </c>
      <c r="B22" s="25">
        <v>10.517333333333333</v>
      </c>
      <c r="C22" s="25">
        <v>14.183499999999999</v>
      </c>
      <c r="D22" s="25">
        <v>15.147499999999999</v>
      </c>
      <c r="E22" s="25">
        <v>16.018666666666665</v>
      </c>
      <c r="F22" s="25">
        <v>16.150000000000002</v>
      </c>
      <c r="G22" s="25">
        <v>16.693000000000012</v>
      </c>
      <c r="H22" s="25">
        <v>16.522999999999993</v>
      </c>
      <c r="I22" s="25">
        <v>17.017699999999998</v>
      </c>
      <c r="J22" s="25">
        <v>15.1501</v>
      </c>
      <c r="K22" s="25">
        <v>14.6575</v>
      </c>
      <c r="L22" s="25">
        <v>14.6575</v>
      </c>
      <c r="M22" s="25">
        <v>14.657500000000015</v>
      </c>
      <c r="N22" s="25">
        <v>14.6575</v>
      </c>
    </row>
    <row r="23" spans="1:14" ht="18.9" customHeight="1">
      <c r="A23" s="24" t="str">
        <f>'Page 9'!$A$23</f>
        <v>Glarus</v>
      </c>
      <c r="B23" s="25">
        <v>11.5</v>
      </c>
      <c r="C23" s="25">
        <v>16.9375</v>
      </c>
      <c r="D23" s="25">
        <v>14.299999999999999</v>
      </c>
      <c r="E23" s="25">
        <v>17.008333333333333</v>
      </c>
      <c r="F23" s="25">
        <v>18</v>
      </c>
      <c r="G23" s="25">
        <v>18.1875</v>
      </c>
      <c r="H23" s="25">
        <v>18.09375</v>
      </c>
      <c r="I23" s="25">
        <v>19.91</v>
      </c>
      <c r="J23" s="25">
        <v>21.740000000000002</v>
      </c>
      <c r="K23" s="25">
        <v>22.745</v>
      </c>
      <c r="L23" s="25">
        <v>23.75</v>
      </c>
      <c r="M23" s="25">
        <v>23.839999999999986</v>
      </c>
      <c r="N23" s="25">
        <v>21.249999999999996</v>
      </c>
    </row>
    <row r="24" spans="1:14" ht="18.9" customHeight="1">
      <c r="A24" s="24" t="str">
        <f>'Page 9'!$A$24</f>
        <v>Zug</v>
      </c>
      <c r="B24" s="25">
        <v>4.406000000000001</v>
      </c>
      <c r="C24" s="25">
        <v>6.238</v>
      </c>
      <c r="D24" s="25">
        <v>5.972</v>
      </c>
      <c r="E24" s="25">
        <v>8.628666666666666</v>
      </c>
      <c r="F24" s="25">
        <v>8.8275</v>
      </c>
      <c r="G24" s="25">
        <v>11.48550000000001</v>
      </c>
      <c r="H24" s="25">
        <v>17.73024999999999</v>
      </c>
      <c r="I24" s="25">
        <v>15.618500000000004</v>
      </c>
      <c r="J24" s="25">
        <v>11.840000000000003</v>
      </c>
      <c r="K24" s="25">
        <v>11.84</v>
      </c>
      <c r="L24" s="25">
        <v>11.84</v>
      </c>
      <c r="M24" s="25">
        <v>11.84</v>
      </c>
      <c r="N24" s="25">
        <v>11.839999999999998</v>
      </c>
    </row>
    <row r="25" spans="1:14" ht="18.9" customHeight="1">
      <c r="A25" s="24" t="str">
        <f>'Page 9'!$A$25</f>
        <v>Fribourg</v>
      </c>
      <c r="B25" s="25">
        <v>9.346</v>
      </c>
      <c r="C25" s="25">
        <v>15.312500000000002</v>
      </c>
      <c r="D25" s="25">
        <v>21.433000000000003</v>
      </c>
      <c r="E25" s="25">
        <v>27.61066666666666</v>
      </c>
      <c r="F25" s="25">
        <v>23.69</v>
      </c>
      <c r="G25" s="25">
        <v>25.72100000000002</v>
      </c>
      <c r="H25" s="25">
        <v>24.662999999999986</v>
      </c>
      <c r="I25" s="25">
        <v>28.215199999999996</v>
      </c>
      <c r="J25" s="25">
        <v>30.503000000000014</v>
      </c>
      <c r="K25" s="25">
        <v>25.403599999999983</v>
      </c>
      <c r="L25" s="25">
        <v>24.8805</v>
      </c>
      <c r="M25" s="25">
        <v>24.8805</v>
      </c>
      <c r="N25" s="25">
        <v>24.880500000000005</v>
      </c>
    </row>
    <row r="26" spans="1:14" ht="18.9" customHeight="1">
      <c r="A26" s="24" t="str">
        <f>'Page 9'!$A$26</f>
        <v>Solothurn</v>
      </c>
      <c r="B26" s="25">
        <v>17.44</v>
      </c>
      <c r="C26" s="25">
        <v>24.638500000000004</v>
      </c>
      <c r="D26" s="25">
        <v>21.707999999999995</v>
      </c>
      <c r="E26" s="25">
        <v>22.60633333333335</v>
      </c>
      <c r="F26" s="25">
        <v>23.135999999999967</v>
      </c>
      <c r="G26" s="25">
        <v>23.99050000000001</v>
      </c>
      <c r="H26" s="25">
        <v>24.292750000000016</v>
      </c>
      <c r="I26" s="25">
        <v>27.440399999999993</v>
      </c>
      <c r="J26" s="25">
        <v>27.6</v>
      </c>
      <c r="K26" s="25">
        <v>27.6</v>
      </c>
      <c r="L26" s="25">
        <v>25.530000000000015</v>
      </c>
      <c r="M26" s="25">
        <v>25.2</v>
      </c>
      <c r="N26" s="25">
        <v>25.199999999999996</v>
      </c>
    </row>
    <row r="27" spans="1:14" ht="18.9" customHeight="1">
      <c r="A27" s="24" t="str">
        <f>'Page 9'!$A$27</f>
        <v>Basel</v>
      </c>
      <c r="B27" s="25">
        <v>5.639333333333333</v>
      </c>
      <c r="C27" s="25">
        <v>24.88</v>
      </c>
      <c r="D27" s="25">
        <v>24.88</v>
      </c>
      <c r="E27" s="25">
        <v>24.880000000000006</v>
      </c>
      <c r="F27" s="25">
        <v>24.88</v>
      </c>
      <c r="G27" s="25">
        <v>24.88</v>
      </c>
      <c r="H27" s="25">
        <v>24.88</v>
      </c>
      <c r="I27" s="25">
        <v>24.88</v>
      </c>
      <c r="J27" s="25">
        <v>24.879999999999995</v>
      </c>
      <c r="K27" s="25">
        <v>27.33440000000001</v>
      </c>
      <c r="L27" s="25">
        <v>28.08</v>
      </c>
      <c r="M27" s="25">
        <v>28.08</v>
      </c>
      <c r="N27" s="25">
        <v>28.079999999999995</v>
      </c>
    </row>
    <row r="28" spans="1:14" ht="18.9" customHeight="1">
      <c r="A28" s="24" t="str">
        <f>'Page 9'!$A$28</f>
        <v>Liestal</v>
      </c>
      <c r="B28" s="25">
        <v>3.0039999999999996</v>
      </c>
      <c r="C28" s="25">
        <v>24.061999999999998</v>
      </c>
      <c r="D28" s="25">
        <v>20.9545</v>
      </c>
      <c r="E28" s="25">
        <v>23.855333333333334</v>
      </c>
      <c r="F28" s="25">
        <v>25.4565</v>
      </c>
      <c r="G28" s="25">
        <v>26.5135</v>
      </c>
      <c r="H28" s="25">
        <v>27.84049999999999</v>
      </c>
      <c r="I28" s="451">
        <v>29.39790000000001</v>
      </c>
      <c r="J28" s="451">
        <v>30.028600000000004</v>
      </c>
      <c r="K28" s="451">
        <v>30.646999999999984</v>
      </c>
      <c r="L28" s="25">
        <v>31.240000000000013</v>
      </c>
      <c r="M28" s="25">
        <v>31.68019999999998</v>
      </c>
      <c r="N28" s="25">
        <v>32.538850000000004</v>
      </c>
    </row>
    <row r="29" spans="1:14" ht="18.9" customHeight="1">
      <c r="A29" s="24" t="str">
        <f>'Page 9'!$A$29</f>
        <v>Schaffhausen</v>
      </c>
      <c r="B29" s="25">
        <v>14.688666666666666</v>
      </c>
      <c r="C29" s="25">
        <v>15.6765</v>
      </c>
      <c r="D29" s="25">
        <v>16.993000000000006</v>
      </c>
      <c r="E29" s="25">
        <v>19.683333333333326</v>
      </c>
      <c r="F29" s="25">
        <v>22.300000000000008</v>
      </c>
      <c r="G29" s="25">
        <v>24.195499999999992</v>
      </c>
      <c r="H29" s="25">
        <v>24.529999999999998</v>
      </c>
      <c r="I29" s="25">
        <v>24.8422</v>
      </c>
      <c r="J29" s="25">
        <v>26.76</v>
      </c>
      <c r="K29" s="25">
        <v>22.64365</v>
      </c>
      <c r="L29" s="25">
        <v>22.076999999999998</v>
      </c>
      <c r="M29" s="25">
        <v>22.076999999999998</v>
      </c>
      <c r="N29" s="25">
        <v>22.076999999999995</v>
      </c>
    </row>
    <row r="30" spans="1:14" ht="18.9" customHeight="1">
      <c r="A30" s="24" t="str">
        <f>'Page 9'!$A$30</f>
        <v>Herisau</v>
      </c>
      <c r="B30" s="25">
        <v>13.68</v>
      </c>
      <c r="C30" s="25">
        <v>14.242499999999996</v>
      </c>
      <c r="D30" s="25">
        <v>16.55250000000001</v>
      </c>
      <c r="E30" s="25">
        <v>18.48333333333333</v>
      </c>
      <c r="F30" s="25">
        <v>19.76000000000001</v>
      </c>
      <c r="G30" s="25">
        <v>20.291999999999987</v>
      </c>
      <c r="H30" s="25">
        <v>21.013999999999996</v>
      </c>
      <c r="I30" s="25">
        <v>21.705600000000004</v>
      </c>
      <c r="J30" s="25">
        <v>22.039999999999992</v>
      </c>
      <c r="K30" s="25">
        <v>20.945600000000006</v>
      </c>
      <c r="L30" s="25">
        <v>19.759999999999998</v>
      </c>
      <c r="M30" s="25">
        <v>19.759999999999998</v>
      </c>
      <c r="N30" s="25">
        <v>19.759999999999998</v>
      </c>
    </row>
    <row r="31" spans="1:14" ht="18.9" customHeight="1">
      <c r="A31" s="24" t="str">
        <f>'Page 9'!$A$31</f>
        <v>Appenzell</v>
      </c>
      <c r="B31" s="25">
        <v>11.802000000000001</v>
      </c>
      <c r="C31" s="25">
        <v>13.055999999999997</v>
      </c>
      <c r="D31" s="25">
        <v>15.0625</v>
      </c>
      <c r="E31" s="25">
        <v>15.776000000000009</v>
      </c>
      <c r="F31" s="25">
        <v>15.666499999999978</v>
      </c>
      <c r="G31" s="25">
        <v>16.12800000000001</v>
      </c>
      <c r="H31" s="25">
        <v>16.847999999999992</v>
      </c>
      <c r="I31" s="25">
        <v>17.153400000000005</v>
      </c>
      <c r="J31" s="25">
        <v>16.32</v>
      </c>
      <c r="K31" s="25">
        <v>15.392650000000001</v>
      </c>
      <c r="L31" s="25">
        <v>15.36</v>
      </c>
      <c r="M31" s="25">
        <v>15.36</v>
      </c>
      <c r="N31" s="25">
        <v>15.360000000000005</v>
      </c>
    </row>
    <row r="32" spans="1:14" ht="18.9" customHeight="1">
      <c r="A32" s="24" t="str">
        <f>'Page 9'!$A$32</f>
        <v>St. Gall</v>
      </c>
      <c r="B32" s="25">
        <v>14.52</v>
      </c>
      <c r="C32" s="25">
        <v>16.059999999999995</v>
      </c>
      <c r="D32" s="25">
        <v>22.000000000000007</v>
      </c>
      <c r="E32" s="25">
        <v>22.02200000000001</v>
      </c>
      <c r="F32" s="25">
        <v>25.299999999999983</v>
      </c>
      <c r="G32" s="25">
        <v>25.30000000000002</v>
      </c>
      <c r="H32" s="25">
        <v>25.412499999999994</v>
      </c>
      <c r="I32" s="25">
        <v>25.85</v>
      </c>
      <c r="J32" s="25">
        <v>25.849999999999994</v>
      </c>
      <c r="K32" s="25">
        <v>24.68435</v>
      </c>
      <c r="L32" s="25">
        <v>23.375</v>
      </c>
      <c r="M32" s="25">
        <v>23.375</v>
      </c>
      <c r="N32" s="25">
        <v>23.375</v>
      </c>
    </row>
    <row r="33" spans="1:14" ht="18.9" customHeight="1">
      <c r="A33" s="24" t="str">
        <f>'Page 9'!$A$33</f>
        <v>Chur</v>
      </c>
      <c r="B33" s="25">
        <v>13.733333333333334</v>
      </c>
      <c r="C33" s="25">
        <v>15.45</v>
      </c>
      <c r="D33" s="25">
        <v>17.44</v>
      </c>
      <c r="E33" s="25">
        <v>20</v>
      </c>
      <c r="F33" s="25">
        <v>20.23</v>
      </c>
      <c r="G33" s="25">
        <v>20.66</v>
      </c>
      <c r="H33" s="25">
        <v>20.7</v>
      </c>
      <c r="I33" s="25">
        <v>20.73</v>
      </c>
      <c r="J33" s="25">
        <v>21.424000000000003</v>
      </c>
      <c r="K33" s="25">
        <v>21.507</v>
      </c>
      <c r="L33" s="25">
        <v>21.507</v>
      </c>
      <c r="M33" s="25">
        <v>21.507</v>
      </c>
      <c r="N33" s="25">
        <v>21.507</v>
      </c>
    </row>
    <row r="34" spans="1:14" ht="18.9" customHeight="1">
      <c r="A34" s="24" t="str">
        <f>'Page 9'!$A$34</f>
        <v>Aarau</v>
      </c>
      <c r="B34" s="25">
        <v>11.543999999999999</v>
      </c>
      <c r="C34" s="25">
        <v>16.428</v>
      </c>
      <c r="D34" s="25">
        <v>19.092</v>
      </c>
      <c r="E34" s="25">
        <v>19.721333333333337</v>
      </c>
      <c r="F34" s="25">
        <v>20.645999999999994</v>
      </c>
      <c r="G34" s="25">
        <v>21.645</v>
      </c>
      <c r="H34" s="25">
        <v>21.645</v>
      </c>
      <c r="I34" s="25">
        <v>22.710600000000007</v>
      </c>
      <c r="J34" s="25">
        <v>23.59859999999999</v>
      </c>
      <c r="K34" s="25">
        <v>23.865</v>
      </c>
      <c r="L34" s="25">
        <v>24.730800000000013</v>
      </c>
      <c r="M34" s="25">
        <v>24.974999999999987</v>
      </c>
      <c r="N34" s="25">
        <v>24.975000000000005</v>
      </c>
    </row>
    <row r="35" spans="1:14" ht="18.9" customHeight="1">
      <c r="A35" s="24" t="str">
        <f>'Page 9'!$A$35</f>
        <v>Frauenfeld</v>
      </c>
      <c r="B35" s="25">
        <v>13.020000000000001</v>
      </c>
      <c r="C35" s="25">
        <v>19.752499999999998</v>
      </c>
      <c r="D35" s="25">
        <v>19.390500000000007</v>
      </c>
      <c r="E35" s="25">
        <v>18.878999999999994</v>
      </c>
      <c r="F35" s="25">
        <v>18.74950000000001</v>
      </c>
      <c r="G35" s="25">
        <v>18.943999999999978</v>
      </c>
      <c r="H35" s="25">
        <v>20.513250000000006</v>
      </c>
      <c r="I35" s="25">
        <v>20.924999999999994</v>
      </c>
      <c r="J35" s="25">
        <v>22.2336</v>
      </c>
      <c r="K35" s="25">
        <v>22.32</v>
      </c>
      <c r="L35" s="25">
        <v>22.320000000000007</v>
      </c>
      <c r="M35" s="25">
        <v>22.32</v>
      </c>
      <c r="N35" s="25">
        <v>22.320000000000004</v>
      </c>
    </row>
    <row r="36" spans="1:14" ht="18.9" customHeight="1">
      <c r="A36" s="24" t="str">
        <f>'Page 9'!$A$36</f>
        <v>Bellinzona</v>
      </c>
      <c r="B36" s="25">
        <v>1.7546666666666666</v>
      </c>
      <c r="C36" s="25">
        <v>11.181500000000002</v>
      </c>
      <c r="D36" s="25">
        <v>21.1655</v>
      </c>
      <c r="E36" s="25">
        <v>23.273333333333326</v>
      </c>
      <c r="F36" s="25">
        <v>21.64100000000002</v>
      </c>
      <c r="G36" s="25">
        <v>23.025499999999994</v>
      </c>
      <c r="H36" s="25">
        <v>23.376250000000002</v>
      </c>
      <c r="I36" s="25">
        <v>25.2944</v>
      </c>
      <c r="J36" s="25">
        <v>25.783300000000004</v>
      </c>
      <c r="K36" s="25">
        <v>27.3473</v>
      </c>
      <c r="L36" s="25">
        <v>28.266949999999998</v>
      </c>
      <c r="M36" s="25">
        <v>29.398199999999996</v>
      </c>
      <c r="N36" s="25">
        <v>29.398200000000003</v>
      </c>
    </row>
    <row r="37" spans="1:14" ht="18.9" customHeight="1">
      <c r="A37" s="24" t="str">
        <f>'Page 9'!$A$37</f>
        <v>Lausanne</v>
      </c>
      <c r="B37" s="25">
        <v>2.428</v>
      </c>
      <c r="C37" s="25">
        <v>22.79</v>
      </c>
      <c r="D37" s="25">
        <v>31.125499999999995</v>
      </c>
      <c r="E37" s="25">
        <v>27.66200000000001</v>
      </c>
      <c r="F37" s="25">
        <v>23.116499999999995</v>
      </c>
      <c r="G37" s="25">
        <v>24.774500000000007</v>
      </c>
      <c r="H37" s="25">
        <v>26.852499999999992</v>
      </c>
      <c r="I37" s="25">
        <v>29.231799999999996</v>
      </c>
      <c r="J37" s="25">
        <v>31.599600000000006</v>
      </c>
      <c r="K37" s="25">
        <v>34.587149999999994</v>
      </c>
      <c r="L37" s="25">
        <v>34.034600000000005</v>
      </c>
      <c r="M37" s="25">
        <v>30</v>
      </c>
      <c r="N37" s="25">
        <v>30</v>
      </c>
    </row>
    <row r="38" spans="1:14" ht="18.9" customHeight="1">
      <c r="A38" s="24" t="str">
        <f>'Page 9'!$A$38</f>
        <v>Sion</v>
      </c>
      <c r="B38" s="25">
        <v>12.215333333333334</v>
      </c>
      <c r="C38" s="25">
        <v>16.038499999999996</v>
      </c>
      <c r="D38" s="25">
        <v>16.890000000000008</v>
      </c>
      <c r="E38" s="25">
        <v>20.720666666666663</v>
      </c>
      <c r="F38" s="25">
        <v>22.676500000000015</v>
      </c>
      <c r="G38" s="25">
        <v>25.01049999999999</v>
      </c>
      <c r="H38" s="25">
        <v>27.691249999999982</v>
      </c>
      <c r="I38" s="25">
        <v>31.86770000000001</v>
      </c>
      <c r="J38" s="25">
        <v>26.805199999999985</v>
      </c>
      <c r="K38" s="25">
        <v>26.46755</v>
      </c>
      <c r="L38" s="25">
        <v>27.047749999999997</v>
      </c>
      <c r="M38" s="25">
        <v>25.330000000000002</v>
      </c>
      <c r="N38" s="25">
        <v>25.330000000000002</v>
      </c>
    </row>
    <row r="39" spans="1:14" ht="18.9" customHeight="1">
      <c r="A39" s="24" t="str">
        <f>'Page 9'!$A$39</f>
        <v>Neuchâtel</v>
      </c>
      <c r="B39" s="25">
        <v>18.432000000000002</v>
      </c>
      <c r="C39" s="25">
        <v>19.622399999999995</v>
      </c>
      <c r="D39" s="25">
        <v>25.766400000000004</v>
      </c>
      <c r="E39" s="25">
        <v>27.8528</v>
      </c>
      <c r="F39" s="25">
        <v>28.799999999999997</v>
      </c>
      <c r="G39" s="25">
        <v>29.184000000000015</v>
      </c>
      <c r="H39" s="25">
        <v>30.72</v>
      </c>
      <c r="I39" s="25">
        <v>32.140800000000006</v>
      </c>
      <c r="J39" s="25">
        <v>32.16</v>
      </c>
      <c r="K39" s="25">
        <v>27.839999999999996</v>
      </c>
      <c r="L39" s="25">
        <v>27.839999999999996</v>
      </c>
      <c r="M39" s="25">
        <v>27.839999999999986</v>
      </c>
      <c r="N39" s="25">
        <v>27.839999999999996</v>
      </c>
    </row>
    <row r="40" spans="1:14" ht="18.9" customHeight="1">
      <c r="A40" s="24" t="str">
        <f>'Page 9'!$A$40</f>
        <v>Geneva</v>
      </c>
      <c r="B40" s="25">
        <v>4.949333333333334</v>
      </c>
      <c r="C40" s="25">
        <v>17.339499999999997</v>
      </c>
      <c r="D40" s="25">
        <v>21.4155</v>
      </c>
      <c r="E40" s="25">
        <v>25.691666666666674</v>
      </c>
      <c r="F40" s="25">
        <v>26.20699999999999</v>
      </c>
      <c r="G40" s="25">
        <v>26.243999999999996</v>
      </c>
      <c r="H40" s="25">
        <v>27.08075000000001</v>
      </c>
      <c r="I40" s="25">
        <v>27.483199999999997</v>
      </c>
      <c r="J40" s="25">
        <v>28.663000000000004</v>
      </c>
      <c r="K40" s="25">
        <v>30.071949999999998</v>
      </c>
      <c r="L40" s="25">
        <v>31.448399999999992</v>
      </c>
      <c r="M40" s="25">
        <v>32.33170000000001</v>
      </c>
      <c r="N40" s="25">
        <v>33.27413</v>
      </c>
    </row>
    <row r="41" spans="1:14" ht="18.9" customHeight="1">
      <c r="A41" s="24" t="str">
        <f>'Page 9'!$A$41</f>
        <v>Delémont</v>
      </c>
      <c r="B41" s="25">
        <v>8.360666666666667</v>
      </c>
      <c r="C41" s="25">
        <v>25.733</v>
      </c>
      <c r="D41" s="25">
        <v>29.923499999999997</v>
      </c>
      <c r="E41" s="25">
        <v>24.96766666666666</v>
      </c>
      <c r="F41" s="25">
        <v>26.78500000000002</v>
      </c>
      <c r="G41" s="25">
        <v>26.786000000000005</v>
      </c>
      <c r="H41" s="25">
        <v>28.409249999999993</v>
      </c>
      <c r="I41" s="25">
        <v>30.13349999999999</v>
      </c>
      <c r="J41" s="25">
        <v>30.248399999999993</v>
      </c>
      <c r="K41" s="25">
        <v>31.568500000000004</v>
      </c>
      <c r="L41" s="25">
        <v>31.56845000000001</v>
      </c>
      <c r="M41" s="25">
        <v>31.757949999999983</v>
      </c>
      <c r="N41" s="25">
        <v>32.04679000000001</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0.8106666666666666</v>
      </c>
      <c r="C43" s="25">
        <v>0.7789999999999999</v>
      </c>
      <c r="D43" s="25">
        <v>1.0560000000000003</v>
      </c>
      <c r="E43" s="25">
        <v>2.6879999999999997</v>
      </c>
      <c r="F43" s="25">
        <v>2.97</v>
      </c>
      <c r="G43" s="25">
        <v>4.425999999999999</v>
      </c>
      <c r="H43" s="25">
        <v>6.577000000000001</v>
      </c>
      <c r="I43" s="25">
        <v>9.0904</v>
      </c>
      <c r="J43" s="25">
        <v>11.941600000000001</v>
      </c>
      <c r="K43" s="25">
        <v>13.200000000000001</v>
      </c>
      <c r="L43" s="25">
        <v>13.200000000000001</v>
      </c>
      <c r="M43" s="25">
        <v>13.200000000000001</v>
      </c>
      <c r="N43" s="25">
        <v>12.376520000000001</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49" r:id="rId1"/>
  <headerFooter alignWithMargins="0">
    <oddHeader>&amp;C&amp;"Helvetica,Fett"&amp;12 2010</oddHeader>
    <oddFooter>&amp;C&amp;"Helvetica,Standard" Eidg. Steuerverwaltung  -  Administration fédérale des contributions  -  Amministrazione federale delle contribuzioni&amp;R37</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Y120"/>
  <sheetViews>
    <sheetView zoomScale="75" zoomScaleNormal="75" workbookViewId="0" topLeftCell="A1"/>
  </sheetViews>
  <sheetFormatPr defaultColWidth="12.7109375" defaultRowHeight="12.75"/>
  <cols>
    <col min="1" max="1" width="30.7109375" style="198" customWidth="1"/>
    <col min="2" max="12" width="12.8515625" style="198" customWidth="1"/>
    <col min="13" max="21" width="12.7109375" style="198" customWidth="1"/>
    <col min="22" max="22" width="15.421875" style="198" bestFit="1" customWidth="1"/>
    <col min="23" max="23" width="15.28125" style="198" bestFit="1" customWidth="1"/>
    <col min="24" max="24" width="17.28125" style="198" bestFit="1" customWidth="1"/>
    <col min="25" max="25" width="29.57421875" style="198" customWidth="1"/>
    <col min="26" max="16384" width="12.7109375" style="198" customWidth="1"/>
  </cols>
  <sheetData>
    <row r="1" spans="1:10" ht="18.9" customHeight="1">
      <c r="A1" s="197" t="str">
        <f>'Page 37'!$A$1</f>
        <v>Single retired person</v>
      </c>
      <c r="B1" s="197"/>
      <c r="C1" s="197"/>
      <c r="D1" s="197"/>
      <c r="E1" s="197"/>
      <c r="F1" s="197"/>
      <c r="G1" s="197"/>
      <c r="H1" s="197"/>
      <c r="I1" s="197"/>
      <c r="J1" s="197"/>
    </row>
    <row r="2" spans="1:10" ht="18.9" customHeight="1">
      <c r="A2" s="197"/>
      <c r="B2" s="197"/>
      <c r="C2" s="197"/>
      <c r="D2" s="197"/>
      <c r="E2" s="197"/>
      <c r="F2" s="197"/>
      <c r="G2" s="197"/>
      <c r="H2" s="197"/>
      <c r="I2" s="197"/>
      <c r="J2" s="197"/>
    </row>
    <row r="3" spans="1:20" ht="18.9" customHeight="1">
      <c r="A3" s="179" t="str">
        <f>'Page 37'!$A$5</f>
        <v xml:space="preserve">Cantonal, municipal and church tax burden on social security and retirement income </v>
      </c>
      <c r="B3" s="179"/>
      <c r="C3" s="179"/>
      <c r="D3" s="179"/>
      <c r="E3" s="179"/>
      <c r="F3" s="179"/>
      <c r="G3" s="179"/>
      <c r="H3" s="179"/>
      <c r="I3" s="179"/>
      <c r="J3" s="179"/>
      <c r="K3" s="179"/>
      <c r="L3" s="179"/>
      <c r="M3" s="385"/>
      <c r="N3" s="385"/>
      <c r="O3" s="385"/>
      <c r="P3" s="385"/>
      <c r="Q3" s="385"/>
      <c r="R3" s="385"/>
      <c r="S3" s="385"/>
      <c r="T3" s="385"/>
    </row>
    <row r="4" spans="1:12" ht="18.9" customHeight="1">
      <c r="A4" s="179"/>
      <c r="B4" s="179"/>
      <c r="C4" s="179"/>
      <c r="D4" s="179"/>
      <c r="E4" s="179"/>
      <c r="F4" s="179"/>
      <c r="G4" s="179"/>
      <c r="H4" s="179"/>
      <c r="I4" s="179"/>
      <c r="J4" s="179"/>
      <c r="K4" s="179"/>
      <c r="L4" s="179"/>
    </row>
    <row r="5" spans="1:25" ht="18.9" customHeight="1" thickBot="1">
      <c r="A5" s="199">
        <v>17</v>
      </c>
      <c r="W5" s="15"/>
      <c r="Y5" s="15">
        <v>17</v>
      </c>
    </row>
    <row r="6" spans="1:25" ht="18.9" customHeight="1" thickBot="1">
      <c r="A6" s="200" t="str">
        <f>'Pages 34-35'!$A$6</f>
        <v>Cantonal capitals</v>
      </c>
      <c r="B6" s="948" t="s">
        <v>127</v>
      </c>
      <c r="C6" s="949"/>
      <c r="D6" s="949"/>
      <c r="E6" s="949"/>
      <c r="F6" s="949"/>
      <c r="G6" s="949"/>
      <c r="H6" s="949"/>
      <c r="I6" s="949"/>
      <c r="J6" s="949"/>
      <c r="K6" s="949"/>
      <c r="L6" s="950"/>
      <c r="M6" s="948" t="str">
        <f>B6</f>
        <v>Social security and retirement income in Swiss francs</v>
      </c>
      <c r="N6" s="949"/>
      <c r="O6" s="949"/>
      <c r="P6" s="949"/>
      <c r="Q6" s="949"/>
      <c r="R6" s="949"/>
      <c r="S6" s="949"/>
      <c r="T6" s="949"/>
      <c r="U6" s="949"/>
      <c r="V6" s="949"/>
      <c r="W6" s="949"/>
      <c r="X6" s="950"/>
      <c r="Y6" s="15" t="str">
        <f>A6</f>
        <v>Cantonal capitals</v>
      </c>
    </row>
    <row r="7" spans="1:25" ht="18.9" customHeight="1">
      <c r="A7" s="200" t="str">
        <f>'Pages 10-11'!$A$7</f>
        <v>Confederation</v>
      </c>
      <c r="B7" s="450">
        <v>15000</v>
      </c>
      <c r="C7" s="450">
        <v>17500</v>
      </c>
      <c r="D7" s="450">
        <v>20000</v>
      </c>
      <c r="E7" s="450">
        <v>25000</v>
      </c>
      <c r="F7" s="450">
        <v>30000</v>
      </c>
      <c r="G7" s="450">
        <v>35000</v>
      </c>
      <c r="H7" s="450">
        <v>40000</v>
      </c>
      <c r="I7" s="450">
        <v>45000</v>
      </c>
      <c r="J7" s="450">
        <v>50000</v>
      </c>
      <c r="K7" s="450">
        <v>60000</v>
      </c>
      <c r="L7" s="450">
        <v>70000</v>
      </c>
      <c r="M7" s="450">
        <v>80000</v>
      </c>
      <c r="N7" s="450">
        <v>90000</v>
      </c>
      <c r="O7" s="450">
        <v>100000</v>
      </c>
      <c r="P7" s="450">
        <v>125000</v>
      </c>
      <c r="Q7" s="450">
        <v>150000</v>
      </c>
      <c r="R7" s="450">
        <v>175000</v>
      </c>
      <c r="S7" s="450">
        <v>200000</v>
      </c>
      <c r="T7" s="450">
        <v>250000</v>
      </c>
      <c r="U7" s="450">
        <v>300000</v>
      </c>
      <c r="V7" s="450">
        <v>400000</v>
      </c>
      <c r="W7" s="450">
        <v>500000</v>
      </c>
      <c r="X7" s="450">
        <v>1000000</v>
      </c>
      <c r="Y7" s="15" t="str">
        <f>A7</f>
        <v>Confederation</v>
      </c>
    </row>
    <row r="8" spans="1:25" ht="18.9" customHeight="1">
      <c r="A8" s="200"/>
      <c r="B8" s="201"/>
      <c r="C8" s="201"/>
      <c r="D8" s="201"/>
      <c r="E8" s="201"/>
      <c r="F8" s="201"/>
      <c r="G8" s="201"/>
      <c r="H8" s="201"/>
      <c r="I8" s="201"/>
      <c r="J8" s="201"/>
      <c r="K8" s="201"/>
      <c r="L8" s="201"/>
      <c r="W8" s="15"/>
      <c r="Y8" s="15"/>
    </row>
    <row r="9" spans="1:25" ht="18.9" customHeight="1">
      <c r="A9" s="200"/>
      <c r="B9" s="942" t="str">
        <f>'Pages 10-11'!$B$9:$M$9</f>
        <v xml:space="preserve">Tax burden in Swiss francs </v>
      </c>
      <c r="C9" s="943"/>
      <c r="D9" s="943"/>
      <c r="E9" s="943"/>
      <c r="F9" s="943"/>
      <c r="G9" s="943"/>
      <c r="H9" s="943"/>
      <c r="I9" s="943"/>
      <c r="J9" s="943"/>
      <c r="K9" s="943"/>
      <c r="L9" s="944"/>
      <c r="M9" s="942" t="str">
        <f>B9</f>
        <v xml:space="preserve">Tax burden in Swiss francs </v>
      </c>
      <c r="N9" s="943"/>
      <c r="O9" s="943"/>
      <c r="P9" s="943"/>
      <c r="Q9" s="943"/>
      <c r="R9" s="943"/>
      <c r="S9" s="943"/>
      <c r="T9" s="943"/>
      <c r="U9" s="943"/>
      <c r="V9" s="943"/>
      <c r="W9" s="943"/>
      <c r="X9" s="944"/>
      <c r="Y9" s="15"/>
    </row>
    <row r="10" spans="1:25" ht="18.9" customHeight="1">
      <c r="A10" s="24" t="str">
        <f>'Page 9'!$A$16</f>
        <v>Zurich</v>
      </c>
      <c r="B10" s="14">
        <v>327.6</v>
      </c>
      <c r="C10" s="14">
        <v>500.1</v>
      </c>
      <c r="D10" s="14">
        <v>709.4</v>
      </c>
      <c r="E10" s="14">
        <v>1114.2000000000003</v>
      </c>
      <c r="F10" s="14">
        <v>1594.9</v>
      </c>
      <c r="G10" s="14">
        <v>2169.9</v>
      </c>
      <c r="H10" s="14">
        <v>2800.1000000000004</v>
      </c>
      <c r="I10" s="14">
        <v>3448.7000000000003</v>
      </c>
      <c r="J10" s="14">
        <v>4193.900000000001</v>
      </c>
      <c r="K10" s="14">
        <v>5803.900000000001</v>
      </c>
      <c r="L10" s="14">
        <v>7643.900000000001</v>
      </c>
      <c r="M10" s="14">
        <v>9555.2</v>
      </c>
      <c r="N10" s="14">
        <v>11625.2</v>
      </c>
      <c r="O10" s="14">
        <v>13695.2</v>
      </c>
      <c r="P10" s="14">
        <v>19180.7</v>
      </c>
      <c r="Q10" s="14">
        <v>25172.2</v>
      </c>
      <c r="R10" s="14">
        <v>31497.2</v>
      </c>
      <c r="S10" s="14">
        <v>37992.4</v>
      </c>
      <c r="T10" s="14">
        <v>51792.4</v>
      </c>
      <c r="U10" s="14">
        <v>66535.4</v>
      </c>
      <c r="V10" s="14">
        <v>96435.4</v>
      </c>
      <c r="W10" s="14">
        <v>126335.4</v>
      </c>
      <c r="X10" s="14">
        <v>275835.4</v>
      </c>
      <c r="Y10" s="15" t="str">
        <f>A10</f>
        <v>Zurich</v>
      </c>
    </row>
    <row r="11" spans="1:25" ht="18.9" customHeight="1">
      <c r="A11" s="24" t="str">
        <f>'Page 9'!$A$17</f>
        <v>Berne</v>
      </c>
      <c r="B11" s="14">
        <v>270.55</v>
      </c>
      <c r="C11" s="14">
        <v>608.3000000000001</v>
      </c>
      <c r="D11" s="14">
        <v>1012.1000000000001</v>
      </c>
      <c r="E11" s="14">
        <v>1873.2</v>
      </c>
      <c r="F11" s="14">
        <v>2854.4</v>
      </c>
      <c r="G11" s="14">
        <v>3926.45</v>
      </c>
      <c r="H11" s="14">
        <v>4978.75</v>
      </c>
      <c r="I11" s="14">
        <v>6013</v>
      </c>
      <c r="J11" s="14">
        <v>7077.45</v>
      </c>
      <c r="K11" s="14">
        <v>9206.35</v>
      </c>
      <c r="L11" s="14">
        <v>11393.100000000002</v>
      </c>
      <c r="M11" s="14">
        <v>13785.1</v>
      </c>
      <c r="N11" s="14">
        <v>16177.100000000002</v>
      </c>
      <c r="O11" s="14">
        <v>18755.649999999998</v>
      </c>
      <c r="P11" s="14">
        <v>25494.850000000002</v>
      </c>
      <c r="Q11" s="14">
        <v>32408.5</v>
      </c>
      <c r="R11" s="14">
        <v>39496.450000000004</v>
      </c>
      <c r="S11" s="14">
        <v>46750</v>
      </c>
      <c r="T11" s="14">
        <v>61588.55</v>
      </c>
      <c r="U11" s="14">
        <v>76658.15</v>
      </c>
      <c r="V11" s="14">
        <v>107203.5</v>
      </c>
      <c r="W11" s="14">
        <v>138011.44999999998</v>
      </c>
      <c r="X11" s="14">
        <v>293491.45000000007</v>
      </c>
      <c r="Y11" s="15" t="str">
        <f aca="true" t="shared" si="0" ref="Y11:Y35">A11</f>
        <v>Berne</v>
      </c>
    </row>
    <row r="12" spans="1:25" ht="18.9" customHeight="1">
      <c r="A12" s="24" t="str">
        <f>'Page 9'!$A$18</f>
        <v>Lucerne</v>
      </c>
      <c r="B12" s="14">
        <v>216.3</v>
      </c>
      <c r="C12" s="14">
        <v>429.79999999999995</v>
      </c>
      <c r="D12" s="14">
        <v>737.8000000000001</v>
      </c>
      <c r="E12" s="14">
        <v>1446.5</v>
      </c>
      <c r="F12" s="14">
        <v>2321.5</v>
      </c>
      <c r="G12" s="14">
        <v>3161.5</v>
      </c>
      <c r="H12" s="14">
        <v>4001.5</v>
      </c>
      <c r="I12" s="14">
        <v>4841.5</v>
      </c>
      <c r="J12" s="14">
        <v>5699</v>
      </c>
      <c r="K12" s="14">
        <v>7379</v>
      </c>
      <c r="L12" s="14">
        <v>9059</v>
      </c>
      <c r="M12" s="14">
        <v>10756.5</v>
      </c>
      <c r="N12" s="14">
        <v>12454</v>
      </c>
      <c r="O12" s="14">
        <v>14204</v>
      </c>
      <c r="P12" s="14">
        <v>18733</v>
      </c>
      <c r="Q12" s="14">
        <v>23326.800000000003</v>
      </c>
      <c r="R12" s="14">
        <v>28066.650000000005</v>
      </c>
      <c r="S12" s="14">
        <v>33054.5</v>
      </c>
      <c r="T12" s="14">
        <v>43204.5</v>
      </c>
      <c r="U12" s="14">
        <v>53354.5</v>
      </c>
      <c r="V12" s="14">
        <v>73654.5</v>
      </c>
      <c r="W12" s="14">
        <v>93954.5</v>
      </c>
      <c r="X12" s="14">
        <v>195454.5</v>
      </c>
      <c r="Y12" s="15" t="str">
        <f t="shared" si="0"/>
        <v>Lucerne</v>
      </c>
    </row>
    <row r="13" spans="1:25" ht="18.9" customHeight="1">
      <c r="A13" s="24" t="str">
        <f>'Page 9'!$A$19</f>
        <v>Altdorf</v>
      </c>
      <c r="B13" s="14">
        <v>100</v>
      </c>
      <c r="C13" s="14">
        <v>100</v>
      </c>
      <c r="D13" s="14">
        <v>100</v>
      </c>
      <c r="E13" s="14">
        <v>837.401</v>
      </c>
      <c r="F13" s="14">
        <v>1589.8509999999999</v>
      </c>
      <c r="G13" s="14">
        <v>2342.3010000000004</v>
      </c>
      <c r="H13" s="14">
        <v>3094.751</v>
      </c>
      <c r="I13" s="14">
        <v>3756.9069999999997</v>
      </c>
      <c r="J13" s="14">
        <v>4434.112</v>
      </c>
      <c r="K13" s="14">
        <v>5773.473</v>
      </c>
      <c r="L13" s="14">
        <v>7218.177</v>
      </c>
      <c r="M13" s="14">
        <v>8723.077000000001</v>
      </c>
      <c r="N13" s="14">
        <v>10227.976999999999</v>
      </c>
      <c r="O13" s="14">
        <v>11732.877</v>
      </c>
      <c r="P13" s="14">
        <v>15495.127</v>
      </c>
      <c r="Q13" s="14">
        <v>19257.376999999997</v>
      </c>
      <c r="R13" s="14">
        <v>23019.626999999997</v>
      </c>
      <c r="S13" s="14">
        <v>26781.876999999997</v>
      </c>
      <c r="T13" s="14">
        <v>34306.377</v>
      </c>
      <c r="U13" s="14">
        <v>41830.877</v>
      </c>
      <c r="V13" s="14">
        <v>56879.877</v>
      </c>
      <c r="W13" s="14">
        <v>71928.87700000001</v>
      </c>
      <c r="X13" s="14">
        <v>147173.877</v>
      </c>
      <c r="Y13" s="15" t="str">
        <f t="shared" si="0"/>
        <v>Altdorf</v>
      </c>
    </row>
    <row r="14" spans="1:25" ht="18.9" customHeight="1">
      <c r="A14" s="24" t="str">
        <f>'Page 9'!$A$20</f>
        <v>Schwyz</v>
      </c>
      <c r="B14" s="14">
        <v>331.85</v>
      </c>
      <c r="C14" s="14">
        <v>523.1</v>
      </c>
      <c r="D14" s="14">
        <v>737.45</v>
      </c>
      <c r="E14" s="14">
        <v>1203.9499999999998</v>
      </c>
      <c r="F14" s="14">
        <v>1669.55</v>
      </c>
      <c r="G14" s="14">
        <v>2117.2</v>
      </c>
      <c r="H14" s="14">
        <v>2629.95</v>
      </c>
      <c r="I14" s="14">
        <v>3169.3</v>
      </c>
      <c r="J14" s="14">
        <v>3757.6000000000004</v>
      </c>
      <c r="K14" s="14">
        <v>4933.2</v>
      </c>
      <c r="L14" s="14">
        <v>6183.95</v>
      </c>
      <c r="M14" s="14">
        <v>7481.549999999999</v>
      </c>
      <c r="N14" s="14">
        <v>8765.65</v>
      </c>
      <c r="O14" s="14">
        <v>10063.3</v>
      </c>
      <c r="P14" s="14">
        <v>13287.1</v>
      </c>
      <c r="Q14" s="14">
        <v>16591.25</v>
      </c>
      <c r="R14" s="14">
        <v>19935.5</v>
      </c>
      <c r="S14" s="14">
        <v>23279.75</v>
      </c>
      <c r="T14" s="14">
        <v>29856.75</v>
      </c>
      <c r="U14" s="14">
        <v>36116.5</v>
      </c>
      <c r="V14" s="14">
        <v>48636</v>
      </c>
      <c r="W14" s="14">
        <v>61155.5</v>
      </c>
      <c r="X14" s="14">
        <v>123753.00000000001</v>
      </c>
      <c r="Y14" s="15" t="str">
        <f t="shared" si="0"/>
        <v>Schwyz</v>
      </c>
    </row>
    <row r="15" spans="1:25" ht="18.9" customHeight="1">
      <c r="A15" s="24" t="str">
        <f>'Page 9'!$A$21</f>
        <v>Sarnen</v>
      </c>
      <c r="B15" s="14">
        <v>203.85</v>
      </c>
      <c r="C15" s="14">
        <v>584.4</v>
      </c>
      <c r="D15" s="14">
        <v>951.3</v>
      </c>
      <c r="E15" s="14">
        <v>1685.2</v>
      </c>
      <c r="F15" s="14">
        <v>2351.1000000000004</v>
      </c>
      <c r="G15" s="14">
        <v>3003.3500000000004</v>
      </c>
      <c r="H15" s="14">
        <v>3723.7000000000003</v>
      </c>
      <c r="I15" s="14">
        <v>4443.9</v>
      </c>
      <c r="J15" s="14">
        <v>5164.2</v>
      </c>
      <c r="K15" s="14">
        <v>6496</v>
      </c>
      <c r="L15" s="14">
        <v>7814.249999999999</v>
      </c>
      <c r="M15" s="14">
        <v>9173.250000000002</v>
      </c>
      <c r="N15" s="14">
        <v>10532.25</v>
      </c>
      <c r="O15" s="14">
        <v>11891.25</v>
      </c>
      <c r="P15" s="14">
        <v>15288.75</v>
      </c>
      <c r="Q15" s="14">
        <v>18686.25</v>
      </c>
      <c r="R15" s="14">
        <v>22083.75</v>
      </c>
      <c r="S15" s="14">
        <v>25481.25</v>
      </c>
      <c r="T15" s="14">
        <v>32276.25</v>
      </c>
      <c r="U15" s="14">
        <v>39071.25</v>
      </c>
      <c r="V15" s="14">
        <v>52661.25</v>
      </c>
      <c r="W15" s="14">
        <v>66251.25</v>
      </c>
      <c r="X15" s="14">
        <v>134201.25</v>
      </c>
      <c r="Y15" s="15" t="str">
        <f t="shared" si="0"/>
        <v>Sarnen</v>
      </c>
    </row>
    <row r="16" spans="1:25" ht="18.9" customHeight="1">
      <c r="A16" s="24" t="str">
        <f>'Page 9'!$A$22</f>
        <v>Stans</v>
      </c>
      <c r="B16" s="14">
        <v>76.65</v>
      </c>
      <c r="C16" s="14">
        <v>186.45</v>
      </c>
      <c r="D16" s="14">
        <v>387.95</v>
      </c>
      <c r="E16" s="14">
        <v>975.25</v>
      </c>
      <c r="F16" s="14">
        <v>1700.1499999999999</v>
      </c>
      <c r="G16" s="14">
        <v>2393.6</v>
      </c>
      <c r="H16" s="14">
        <v>3120.1</v>
      </c>
      <c r="I16" s="14">
        <v>3908.35</v>
      </c>
      <c r="J16" s="14">
        <v>4696.75</v>
      </c>
      <c r="K16" s="14">
        <v>6311.15</v>
      </c>
      <c r="L16" s="14">
        <v>7926.15</v>
      </c>
      <c r="M16" s="14">
        <v>9595.45</v>
      </c>
      <c r="N16" s="14">
        <v>11247.749999999998</v>
      </c>
      <c r="O16" s="14">
        <v>12900.05</v>
      </c>
      <c r="P16" s="14">
        <v>17103.4</v>
      </c>
      <c r="Q16" s="14">
        <v>21408.899999999998</v>
      </c>
      <c r="R16" s="14">
        <v>25319.55</v>
      </c>
      <c r="S16" s="14">
        <v>28983.949999999997</v>
      </c>
      <c r="T16" s="14">
        <v>36312.7</v>
      </c>
      <c r="U16" s="14">
        <v>43641.45</v>
      </c>
      <c r="V16" s="14">
        <v>58298.95</v>
      </c>
      <c r="W16" s="14">
        <v>72956.45000000001</v>
      </c>
      <c r="X16" s="14">
        <v>146243.95</v>
      </c>
      <c r="Y16" s="15" t="str">
        <f t="shared" si="0"/>
        <v>Stans</v>
      </c>
    </row>
    <row r="17" spans="1:25" ht="18.9" customHeight="1">
      <c r="A17" s="24" t="str">
        <f>'Page 9'!$A$23</f>
        <v>Glarus</v>
      </c>
      <c r="B17" s="14">
        <v>300</v>
      </c>
      <c r="C17" s="14">
        <v>550</v>
      </c>
      <c r="D17" s="14">
        <v>800.0000000000001</v>
      </c>
      <c r="E17" s="14">
        <v>1412.5</v>
      </c>
      <c r="F17" s="14">
        <v>2100</v>
      </c>
      <c r="G17" s="14">
        <v>3106.25</v>
      </c>
      <c r="H17" s="14">
        <v>3821.25</v>
      </c>
      <c r="I17" s="14">
        <v>4536.25</v>
      </c>
      <c r="J17" s="14">
        <v>5332.5</v>
      </c>
      <c r="K17" s="14">
        <v>7087.5</v>
      </c>
      <c r="L17" s="14">
        <v>8887.5</v>
      </c>
      <c r="M17" s="14">
        <v>10706.25</v>
      </c>
      <c r="N17" s="14">
        <v>12506.25</v>
      </c>
      <c r="O17" s="14">
        <v>14325</v>
      </c>
      <c r="P17" s="14">
        <v>19280.000000000004</v>
      </c>
      <c r="Q17" s="14">
        <v>24280</v>
      </c>
      <c r="R17" s="14">
        <v>29681.25</v>
      </c>
      <c r="S17" s="14">
        <v>35150</v>
      </c>
      <c r="T17" s="14">
        <v>46087.5</v>
      </c>
      <c r="U17" s="14">
        <v>57895</v>
      </c>
      <c r="V17" s="14">
        <v>81645</v>
      </c>
      <c r="W17" s="14">
        <v>105484.99999999999</v>
      </c>
      <c r="X17" s="14">
        <v>211734.99999999997</v>
      </c>
      <c r="Y17" s="15" t="str">
        <f t="shared" si="0"/>
        <v>Glarus</v>
      </c>
    </row>
    <row r="18" spans="1:25" ht="18.9" customHeight="1">
      <c r="A18" s="24" t="str">
        <f>'Page 9'!$A$24</f>
        <v>Zug</v>
      </c>
      <c r="B18" s="14">
        <v>30.35</v>
      </c>
      <c r="C18" s="14">
        <v>93.95</v>
      </c>
      <c r="D18" s="14">
        <v>191.64999999999998</v>
      </c>
      <c r="E18" s="14">
        <v>424.4</v>
      </c>
      <c r="F18" s="14">
        <v>675.9999999999999</v>
      </c>
      <c r="G18" s="14">
        <v>1048.2</v>
      </c>
      <c r="H18" s="14">
        <v>1344.1999999999998</v>
      </c>
      <c r="I18" s="14">
        <v>1645.4</v>
      </c>
      <c r="J18" s="14">
        <v>2019.85</v>
      </c>
      <c r="K18" s="14">
        <v>2939.7</v>
      </c>
      <c r="L18" s="14">
        <v>3822.45</v>
      </c>
      <c r="M18" s="14">
        <v>4971.000000000001</v>
      </c>
      <c r="N18" s="14">
        <v>6507.950000000001</v>
      </c>
      <c r="O18" s="14">
        <v>8517.05</v>
      </c>
      <c r="P18" s="14">
        <v>12729.9</v>
      </c>
      <c r="Q18" s="14">
        <v>16326.300000000001</v>
      </c>
      <c r="R18" s="14">
        <v>19309.949999999997</v>
      </c>
      <c r="S18" s="14">
        <v>22246.300000000003</v>
      </c>
      <c r="T18" s="14">
        <v>28166.300000000003</v>
      </c>
      <c r="U18" s="14">
        <v>34086.3</v>
      </c>
      <c r="V18" s="14">
        <v>45926.3</v>
      </c>
      <c r="W18" s="14">
        <v>57766.3</v>
      </c>
      <c r="X18" s="14">
        <v>116966.29999999999</v>
      </c>
      <c r="Y18" s="15" t="str">
        <f t="shared" si="0"/>
        <v>Zug</v>
      </c>
    </row>
    <row r="19" spans="1:25" ht="18.9" customHeight="1">
      <c r="A19" s="24" t="str">
        <f>'Page 9'!$A$25</f>
        <v>Fribourg</v>
      </c>
      <c r="B19" s="14">
        <v>0</v>
      </c>
      <c r="C19" s="14">
        <v>169.3</v>
      </c>
      <c r="D19" s="14">
        <v>342.8</v>
      </c>
      <c r="E19" s="14">
        <v>870.25</v>
      </c>
      <c r="F19" s="14">
        <v>1590.3000000000002</v>
      </c>
      <c r="G19" s="14">
        <v>2401.5</v>
      </c>
      <c r="H19" s="14">
        <v>3334.1</v>
      </c>
      <c r="I19" s="14">
        <v>4544.8</v>
      </c>
      <c r="J19" s="14">
        <v>5922.650000000001</v>
      </c>
      <c r="K19" s="14">
        <v>8686.4</v>
      </c>
      <c r="L19" s="14">
        <v>11055.4</v>
      </c>
      <c r="M19" s="14">
        <v>13627.500000000002</v>
      </c>
      <c r="N19" s="14">
        <v>16062.75</v>
      </c>
      <c r="O19" s="14">
        <v>18560.1</v>
      </c>
      <c r="P19" s="14">
        <v>25320.149999999998</v>
      </c>
      <c r="Q19" s="14">
        <v>32667.699999999997</v>
      </c>
      <c r="R19" s="14">
        <v>40316</v>
      </c>
      <c r="S19" s="14">
        <v>47919.200000000004</v>
      </c>
      <c r="T19" s="14">
        <v>60882.55</v>
      </c>
      <c r="U19" s="14">
        <v>73322.79999999999</v>
      </c>
      <c r="V19" s="14">
        <v>98203.29999999999</v>
      </c>
      <c r="W19" s="14">
        <v>123083.79999999999</v>
      </c>
      <c r="X19" s="14">
        <v>247486.30000000002</v>
      </c>
      <c r="Y19" s="15" t="str">
        <f t="shared" si="0"/>
        <v>Fribourg</v>
      </c>
    </row>
    <row r="20" spans="1:25" ht="18.9" customHeight="1">
      <c r="A20" s="24" t="str">
        <f>'Page 9'!$A$26</f>
        <v>Solothurn</v>
      </c>
      <c r="B20" s="14">
        <v>60</v>
      </c>
      <c r="C20" s="14">
        <v>360</v>
      </c>
      <c r="D20" s="14">
        <v>708</v>
      </c>
      <c r="E20" s="14">
        <v>1668.0000000000002</v>
      </c>
      <c r="F20" s="14">
        <v>3245.3999999999996</v>
      </c>
      <c r="G20" s="14">
        <v>4131.85</v>
      </c>
      <c r="H20" s="14">
        <v>5203.650000000001</v>
      </c>
      <c r="I20" s="14">
        <v>6302.65</v>
      </c>
      <c r="J20" s="14">
        <v>7401.599999999999</v>
      </c>
      <c r="K20" s="14">
        <v>9693.600000000002</v>
      </c>
      <c r="L20" s="14">
        <v>12007.199999999999</v>
      </c>
      <c r="M20" s="14">
        <v>14406.25</v>
      </c>
      <c r="N20" s="14">
        <v>16835.5</v>
      </c>
      <c r="O20" s="14">
        <v>19264.800000000003</v>
      </c>
      <c r="P20" s="14">
        <v>26085</v>
      </c>
      <c r="Q20" s="14">
        <v>32985</v>
      </c>
      <c r="R20" s="14">
        <v>39885</v>
      </c>
      <c r="S20" s="14">
        <v>46785</v>
      </c>
      <c r="T20" s="14">
        <v>60585</v>
      </c>
      <c r="U20" s="14">
        <v>74385</v>
      </c>
      <c r="V20" s="14">
        <v>99915.00000000001</v>
      </c>
      <c r="W20" s="14">
        <v>125115.00000000001</v>
      </c>
      <c r="X20" s="14">
        <v>251115</v>
      </c>
      <c r="Y20" s="15" t="str">
        <f t="shared" si="0"/>
        <v>Solothurn</v>
      </c>
    </row>
    <row r="21" spans="1:25" ht="18.9" customHeight="1">
      <c r="A21" s="24" t="str">
        <f>'Page 9'!$A$27</f>
        <v>Basel</v>
      </c>
      <c r="B21" s="194">
        <v>0</v>
      </c>
      <c r="C21" s="194">
        <v>0</v>
      </c>
      <c r="D21" s="194">
        <v>0</v>
      </c>
      <c r="E21" s="194">
        <v>422.95</v>
      </c>
      <c r="F21" s="194">
        <v>1666.95</v>
      </c>
      <c r="G21" s="194">
        <v>2910.95</v>
      </c>
      <c r="H21" s="194">
        <v>4154.95</v>
      </c>
      <c r="I21" s="194">
        <v>5398.95</v>
      </c>
      <c r="J21" s="194">
        <v>6642.95</v>
      </c>
      <c r="K21" s="194">
        <v>9130.95</v>
      </c>
      <c r="L21" s="194">
        <v>11618.95</v>
      </c>
      <c r="M21" s="194">
        <v>14106.95</v>
      </c>
      <c r="N21" s="194">
        <v>16594.95</v>
      </c>
      <c r="O21" s="194">
        <v>19082.95</v>
      </c>
      <c r="P21" s="194">
        <v>25302.95</v>
      </c>
      <c r="Q21" s="194">
        <v>31522.95</v>
      </c>
      <c r="R21" s="194">
        <v>37742.95</v>
      </c>
      <c r="S21" s="194">
        <v>43962.95</v>
      </c>
      <c r="T21" s="194">
        <v>57257.35</v>
      </c>
      <c r="U21" s="194">
        <v>71297.35</v>
      </c>
      <c r="V21" s="194">
        <v>99377.35</v>
      </c>
      <c r="W21" s="194">
        <v>127457.35</v>
      </c>
      <c r="X21" s="194">
        <v>267857.35</v>
      </c>
      <c r="Y21" s="15" t="str">
        <f t="shared" si="0"/>
        <v>Basel</v>
      </c>
    </row>
    <row r="22" spans="1:25" ht="18.9" customHeight="1">
      <c r="A22" s="24" t="str">
        <f>'Page 9'!$A$28</f>
        <v>Liestal</v>
      </c>
      <c r="B22" s="194">
        <v>0</v>
      </c>
      <c r="C22" s="194">
        <v>0</v>
      </c>
      <c r="D22" s="194">
        <v>0</v>
      </c>
      <c r="E22" s="194">
        <v>225.29999999999998</v>
      </c>
      <c r="F22" s="194">
        <v>1132.55</v>
      </c>
      <c r="G22" s="194">
        <v>2631.5</v>
      </c>
      <c r="H22" s="194">
        <v>3630.25</v>
      </c>
      <c r="I22" s="194">
        <v>4726.95</v>
      </c>
      <c r="J22" s="194">
        <v>5883.6</v>
      </c>
      <c r="K22" s="194">
        <v>8305.25</v>
      </c>
      <c r="L22" s="194">
        <v>10850.9</v>
      </c>
      <c r="M22" s="194">
        <v>13502.25</v>
      </c>
      <c r="N22" s="194">
        <v>16245.55</v>
      </c>
      <c r="O22" s="194">
        <v>19070.35</v>
      </c>
      <c r="P22" s="194">
        <v>26367.15</v>
      </c>
      <c r="Q22" s="194">
        <v>33769.3</v>
      </c>
      <c r="R22" s="194">
        <v>41245.1</v>
      </c>
      <c r="S22" s="194">
        <v>48783.600000000006</v>
      </c>
      <c r="T22" s="194">
        <v>64019.100000000006</v>
      </c>
      <c r="U22" s="194">
        <v>79430.59999999999</v>
      </c>
      <c r="V22" s="194">
        <v>110670.6</v>
      </c>
      <c r="W22" s="194">
        <v>142350.8</v>
      </c>
      <c r="X22" s="194">
        <v>305045.05</v>
      </c>
      <c r="Y22" s="15" t="str">
        <f t="shared" si="0"/>
        <v>Liestal</v>
      </c>
    </row>
    <row r="23" spans="1:25" ht="18.9" customHeight="1">
      <c r="A23" s="24" t="str">
        <f>'Page 9'!$A$29</f>
        <v>Schaffhausen</v>
      </c>
      <c r="B23" s="14">
        <v>276.3</v>
      </c>
      <c r="C23" s="14">
        <v>521.5999999999999</v>
      </c>
      <c r="D23" s="14">
        <v>867.25</v>
      </c>
      <c r="E23" s="14">
        <v>1623.25</v>
      </c>
      <c r="F23" s="14">
        <v>2399.2499999999995</v>
      </c>
      <c r="G23" s="14">
        <v>3190.9</v>
      </c>
      <c r="H23" s="14">
        <v>4033.85</v>
      </c>
      <c r="I23" s="14">
        <v>4890.200000000001</v>
      </c>
      <c r="J23" s="14">
        <v>5851.300000000001</v>
      </c>
      <c r="K23" s="14">
        <v>7842.7</v>
      </c>
      <c r="L23" s="14">
        <v>10072.7</v>
      </c>
      <c r="M23" s="14">
        <v>12492.25</v>
      </c>
      <c r="N23" s="14">
        <v>14945.25</v>
      </c>
      <c r="O23" s="14">
        <v>17398.25</v>
      </c>
      <c r="P23" s="14">
        <v>23530.75</v>
      </c>
      <c r="Q23" s="14">
        <v>29819.35</v>
      </c>
      <c r="R23" s="14">
        <v>36509.35</v>
      </c>
      <c r="S23" s="14">
        <v>43199.35</v>
      </c>
      <c r="T23" s="14">
        <v>54804.5</v>
      </c>
      <c r="U23" s="14">
        <v>65843</v>
      </c>
      <c r="V23" s="14">
        <v>87920</v>
      </c>
      <c r="W23" s="14">
        <v>109997</v>
      </c>
      <c r="X23" s="14">
        <v>220381.99999999997</v>
      </c>
      <c r="Y23" s="15" t="str">
        <f t="shared" si="0"/>
        <v>Schaffhausen</v>
      </c>
    </row>
    <row r="24" spans="1:25" ht="18.9" customHeight="1">
      <c r="A24" s="24" t="str">
        <f>'Page 9'!$A$30</f>
        <v>Herisau</v>
      </c>
      <c r="B24" s="14">
        <v>638.4000000000001</v>
      </c>
      <c r="C24" s="14">
        <v>980.4</v>
      </c>
      <c r="D24" s="14">
        <v>1322.4</v>
      </c>
      <c r="E24" s="14">
        <v>2006.4</v>
      </c>
      <c r="F24" s="14">
        <v>2678.25</v>
      </c>
      <c r="G24" s="14">
        <v>3430.6499999999996</v>
      </c>
      <c r="H24" s="14">
        <v>4233.200000000001</v>
      </c>
      <c r="I24" s="14">
        <v>5085.900000000001</v>
      </c>
      <c r="J24" s="14">
        <v>5979.7</v>
      </c>
      <c r="K24" s="14">
        <v>7858.400000000001</v>
      </c>
      <c r="L24" s="14">
        <v>9834.400000000001</v>
      </c>
      <c r="M24" s="14">
        <v>11863.6</v>
      </c>
      <c r="N24" s="14">
        <v>13938.400000000001</v>
      </c>
      <c r="O24" s="14">
        <v>16066.4</v>
      </c>
      <c r="P24" s="14">
        <v>21409.2</v>
      </c>
      <c r="Q24" s="14">
        <v>26919.2</v>
      </c>
      <c r="R24" s="14">
        <v>32429.2</v>
      </c>
      <c r="S24" s="14">
        <v>37939.2</v>
      </c>
      <c r="T24" s="14">
        <v>48959.2</v>
      </c>
      <c r="U24" s="14">
        <v>58884.8</v>
      </c>
      <c r="V24" s="14">
        <v>78644.8</v>
      </c>
      <c r="W24" s="14">
        <v>98404.8</v>
      </c>
      <c r="X24" s="14">
        <v>197204.8</v>
      </c>
      <c r="Y24" s="15" t="str">
        <f t="shared" si="0"/>
        <v>Herisau</v>
      </c>
    </row>
    <row r="25" spans="1:25" ht="18.9" customHeight="1">
      <c r="A25" s="24" t="str">
        <f>'Page 9'!$A$31</f>
        <v>Appenzell</v>
      </c>
      <c r="B25" s="14">
        <v>576</v>
      </c>
      <c r="C25" s="14">
        <v>816</v>
      </c>
      <c r="D25" s="14">
        <v>1094.4</v>
      </c>
      <c r="E25" s="14">
        <v>1701.15</v>
      </c>
      <c r="F25" s="14">
        <v>2337.6</v>
      </c>
      <c r="G25" s="14">
        <v>3006.75</v>
      </c>
      <c r="H25" s="14">
        <v>3744</v>
      </c>
      <c r="I25" s="14">
        <v>4513</v>
      </c>
      <c r="J25" s="14">
        <v>5312.6</v>
      </c>
      <c r="K25" s="14">
        <v>6879.4000000000015</v>
      </c>
      <c r="L25" s="14">
        <v>8446.05</v>
      </c>
      <c r="M25" s="14">
        <v>10058.85</v>
      </c>
      <c r="N25" s="14">
        <v>11717.8</v>
      </c>
      <c r="O25" s="14">
        <v>13428.449999999999</v>
      </c>
      <c r="P25" s="14">
        <v>17748.449999999997</v>
      </c>
      <c r="Q25" s="14">
        <v>22005.15</v>
      </c>
      <c r="R25" s="14">
        <v>26085.15</v>
      </c>
      <c r="S25" s="14">
        <v>30165.15</v>
      </c>
      <c r="T25" s="14">
        <v>37877.8</v>
      </c>
      <c r="U25" s="14">
        <v>45557.8</v>
      </c>
      <c r="V25" s="14">
        <v>60917.8</v>
      </c>
      <c r="W25" s="14">
        <v>76277.8</v>
      </c>
      <c r="X25" s="14">
        <v>153077.80000000002</v>
      </c>
      <c r="Y25" s="15" t="str">
        <f t="shared" si="0"/>
        <v>Appenzell</v>
      </c>
    </row>
    <row r="26" spans="1:25" ht="18.9" customHeight="1">
      <c r="A26" s="24" t="str">
        <f>'Page 9'!$A$32</f>
        <v>St. Gall</v>
      </c>
      <c r="B26" s="14">
        <v>286</v>
      </c>
      <c r="C26" s="14">
        <v>572</v>
      </c>
      <c r="D26" s="14">
        <v>935</v>
      </c>
      <c r="E26" s="14">
        <v>1661</v>
      </c>
      <c r="F26" s="14">
        <v>2436.4999999999995</v>
      </c>
      <c r="G26" s="14">
        <v>3266.9999999999995</v>
      </c>
      <c r="H26" s="14">
        <v>4367</v>
      </c>
      <c r="I26" s="14">
        <v>5467</v>
      </c>
      <c r="J26" s="14">
        <v>6567</v>
      </c>
      <c r="K26" s="14">
        <v>8770.300000000001</v>
      </c>
      <c r="L26" s="14">
        <v>11300.3</v>
      </c>
      <c r="M26" s="14">
        <v>13830.300000000001</v>
      </c>
      <c r="N26" s="14">
        <v>16360.3</v>
      </c>
      <c r="O26" s="14">
        <v>18912.8</v>
      </c>
      <c r="P26" s="14">
        <v>25375.299999999996</v>
      </c>
      <c r="Q26" s="14">
        <v>31837.8</v>
      </c>
      <c r="R26" s="14">
        <v>38300.299999999996</v>
      </c>
      <c r="S26" s="14">
        <v>44762.799999999996</v>
      </c>
      <c r="T26" s="14">
        <v>57687.799999999996</v>
      </c>
      <c r="U26" s="14">
        <v>69447.15</v>
      </c>
      <c r="V26" s="14">
        <v>92822.15</v>
      </c>
      <c r="W26" s="14">
        <v>116197.15</v>
      </c>
      <c r="X26" s="14">
        <v>233072.15</v>
      </c>
      <c r="Y26" s="15" t="str">
        <f t="shared" si="0"/>
        <v>St. Gall</v>
      </c>
    </row>
    <row r="27" spans="1:25" ht="18.9" customHeight="1">
      <c r="A27" s="24" t="str">
        <f>'Page 9'!$A$33</f>
        <v>Chur</v>
      </c>
      <c r="B27" s="14">
        <v>0</v>
      </c>
      <c r="C27" s="14">
        <v>134</v>
      </c>
      <c r="D27" s="14">
        <v>418</v>
      </c>
      <c r="E27" s="14">
        <v>1164</v>
      </c>
      <c r="F27" s="14">
        <v>1978</v>
      </c>
      <c r="G27" s="14">
        <v>2709</v>
      </c>
      <c r="H27" s="14">
        <v>3520</v>
      </c>
      <c r="I27" s="14">
        <v>4453</v>
      </c>
      <c r="J27" s="14">
        <v>5465</v>
      </c>
      <c r="K27" s="14">
        <v>7453</v>
      </c>
      <c r="L27" s="14">
        <v>9476</v>
      </c>
      <c r="M27" s="14">
        <v>11542</v>
      </c>
      <c r="N27" s="14">
        <v>13596</v>
      </c>
      <c r="O27" s="14">
        <v>15682</v>
      </c>
      <c r="P27" s="14">
        <v>20864</v>
      </c>
      <c r="Q27" s="14">
        <v>26047</v>
      </c>
      <c r="R27" s="14">
        <v>31382</v>
      </c>
      <c r="S27" s="14">
        <v>36759</v>
      </c>
      <c r="T27" s="14">
        <v>47512</v>
      </c>
      <c r="U27" s="14">
        <v>58266</v>
      </c>
      <c r="V27" s="14">
        <v>79773</v>
      </c>
      <c r="W27" s="14">
        <v>101280</v>
      </c>
      <c r="X27" s="14">
        <v>208815</v>
      </c>
      <c r="Y27" s="15" t="str">
        <f t="shared" si="0"/>
        <v>Chur</v>
      </c>
    </row>
    <row r="28" spans="1:25" ht="18.9" customHeight="1">
      <c r="A28" s="24" t="str">
        <f>'Page 9'!$A$34</f>
        <v>Aarau</v>
      </c>
      <c r="B28" s="14">
        <v>0</v>
      </c>
      <c r="C28" s="14">
        <v>99.9</v>
      </c>
      <c r="D28" s="14">
        <v>210.90000000000003</v>
      </c>
      <c r="E28" s="14">
        <v>965.6999999999999</v>
      </c>
      <c r="F28" s="14">
        <v>1698.2999999999997</v>
      </c>
      <c r="G28" s="14">
        <v>2608.5</v>
      </c>
      <c r="H28" s="14">
        <v>3629.7000000000003</v>
      </c>
      <c r="I28" s="14">
        <v>4517.7</v>
      </c>
      <c r="J28" s="14">
        <v>5489.000000000001</v>
      </c>
      <c r="K28" s="14">
        <v>7475.900000000001</v>
      </c>
      <c r="L28" s="14">
        <v>9540.5</v>
      </c>
      <c r="M28" s="14">
        <v>11705</v>
      </c>
      <c r="N28" s="14">
        <v>13869.5</v>
      </c>
      <c r="O28" s="14">
        <v>16034</v>
      </c>
      <c r="P28" s="14">
        <v>21700.5</v>
      </c>
      <c r="Q28" s="14">
        <v>27389.300000000003</v>
      </c>
      <c r="R28" s="14">
        <v>33222.299999999996</v>
      </c>
      <c r="S28" s="14">
        <v>39188.6</v>
      </c>
      <c r="T28" s="14">
        <v>51121.1</v>
      </c>
      <c r="U28" s="14">
        <v>63053.6</v>
      </c>
      <c r="V28" s="14">
        <v>87784.40000000001</v>
      </c>
      <c r="W28" s="14">
        <v>112759.4</v>
      </c>
      <c r="X28" s="14">
        <v>237634.40000000002</v>
      </c>
      <c r="Y28" s="15" t="str">
        <f t="shared" si="0"/>
        <v>Aarau</v>
      </c>
    </row>
    <row r="29" spans="1:25" ht="18.9" customHeight="1">
      <c r="A29" s="24" t="str">
        <f>'Page 9'!$A$35</f>
        <v>Frauenfeld</v>
      </c>
      <c r="B29" s="194">
        <v>0</v>
      </c>
      <c r="C29" s="194">
        <v>39.099999999999994</v>
      </c>
      <c r="D29" s="194">
        <v>237.14999999999998</v>
      </c>
      <c r="E29" s="194">
        <v>1015.6000000000001</v>
      </c>
      <c r="F29" s="194">
        <v>2020</v>
      </c>
      <c r="G29" s="194">
        <v>2990.85</v>
      </c>
      <c r="H29" s="194">
        <v>3992.45</v>
      </c>
      <c r="I29" s="194">
        <v>4929.900000000001</v>
      </c>
      <c r="J29" s="194">
        <v>5886.900000000001</v>
      </c>
      <c r="K29" s="194">
        <v>7761.75</v>
      </c>
      <c r="L29" s="194">
        <v>9636.7</v>
      </c>
      <c r="M29" s="194">
        <v>11531.099999999999</v>
      </c>
      <c r="N29" s="194">
        <v>13541.25</v>
      </c>
      <c r="O29" s="194">
        <v>15633.75</v>
      </c>
      <c r="P29" s="194">
        <v>20865</v>
      </c>
      <c r="Q29" s="194">
        <v>26096.249999999996</v>
      </c>
      <c r="R29" s="194">
        <v>31633.05</v>
      </c>
      <c r="S29" s="194">
        <v>37213.049999999996</v>
      </c>
      <c r="T29" s="194">
        <v>48373.049999999996</v>
      </c>
      <c r="U29" s="194">
        <v>59533.049999999996</v>
      </c>
      <c r="V29" s="194">
        <v>81853.05</v>
      </c>
      <c r="W29" s="194">
        <v>104173.05</v>
      </c>
      <c r="X29" s="194">
        <v>215773.05000000002</v>
      </c>
      <c r="Y29" s="15" t="str">
        <f t="shared" si="0"/>
        <v>Frauenfeld</v>
      </c>
    </row>
    <row r="30" spans="1:25" ht="18.9" customHeight="1">
      <c r="A30" s="24" t="str">
        <f>'Page 9'!$A$36</f>
        <v>Bellinzona</v>
      </c>
      <c r="B30" s="14">
        <v>20</v>
      </c>
      <c r="C30" s="14">
        <v>20</v>
      </c>
      <c r="D30" s="14">
        <v>20</v>
      </c>
      <c r="E30" s="14">
        <v>151.6</v>
      </c>
      <c r="F30" s="14">
        <v>829.05</v>
      </c>
      <c r="G30" s="14">
        <v>1269.75</v>
      </c>
      <c r="H30" s="14">
        <v>2279.3999999999996</v>
      </c>
      <c r="I30" s="14">
        <v>3386.3</v>
      </c>
      <c r="J30" s="14">
        <v>4801.299999999999</v>
      </c>
      <c r="K30" s="14">
        <v>6877.299999999999</v>
      </c>
      <c r="L30" s="14">
        <v>9041.400000000001</v>
      </c>
      <c r="M30" s="14">
        <v>11343.95</v>
      </c>
      <c r="N30" s="14">
        <v>13620.75</v>
      </c>
      <c r="O30" s="14">
        <v>16019.2</v>
      </c>
      <c r="P30" s="14">
        <v>22233.6</v>
      </c>
      <c r="Q30" s="14">
        <v>28666.4</v>
      </c>
      <c r="R30" s="14">
        <v>35099.25</v>
      </c>
      <c r="S30" s="14">
        <v>41558.05</v>
      </c>
      <c r="T30" s="14">
        <v>54984.3</v>
      </c>
      <c r="U30" s="14">
        <v>68905.35</v>
      </c>
      <c r="V30" s="14">
        <v>97172.3</v>
      </c>
      <c r="W30" s="14">
        <v>126570.5</v>
      </c>
      <c r="X30" s="14">
        <v>273561.5</v>
      </c>
      <c r="Y30" s="15" t="str">
        <f t="shared" si="0"/>
        <v>Bellinzona</v>
      </c>
    </row>
    <row r="31" spans="1:25" ht="18.9" customHeight="1">
      <c r="A31" s="24" t="str">
        <f>'Page 9'!$A$37</f>
        <v>Lausanne</v>
      </c>
      <c r="B31" s="194">
        <v>0</v>
      </c>
      <c r="C31" s="194">
        <v>0</v>
      </c>
      <c r="D31" s="194">
        <v>0</v>
      </c>
      <c r="E31" s="194">
        <v>182.1</v>
      </c>
      <c r="F31" s="194">
        <v>1095.1</v>
      </c>
      <c r="G31" s="194">
        <v>2461.1</v>
      </c>
      <c r="H31" s="194">
        <v>4004.55</v>
      </c>
      <c r="I31" s="194">
        <v>5573.65</v>
      </c>
      <c r="J31" s="194">
        <v>7334.25</v>
      </c>
      <c r="K31" s="194">
        <v>9722.95</v>
      </c>
      <c r="L31" s="194">
        <v>12034.6</v>
      </c>
      <c r="M31" s="194">
        <v>14512.050000000001</v>
      </c>
      <c r="N31" s="194">
        <v>17080.550000000003</v>
      </c>
      <c r="O31" s="194">
        <v>19882.55</v>
      </c>
      <c r="P31" s="194">
        <v>27035.800000000003</v>
      </c>
      <c r="Q31" s="194">
        <v>34498.45</v>
      </c>
      <c r="R31" s="194">
        <v>42243.65</v>
      </c>
      <c r="S31" s="194">
        <v>50298.25</v>
      </c>
      <c r="T31" s="194">
        <v>67123.1</v>
      </c>
      <c r="U31" s="194">
        <v>84885.4</v>
      </c>
      <c r="V31" s="194">
        <v>118920</v>
      </c>
      <c r="W31" s="194">
        <v>148920</v>
      </c>
      <c r="X31" s="194">
        <v>298920</v>
      </c>
      <c r="Y31" s="15" t="str">
        <f t="shared" si="0"/>
        <v>Lausanne</v>
      </c>
    </row>
    <row r="32" spans="1:25" ht="18.9" customHeight="1">
      <c r="A32" s="24" t="str">
        <f>'Page 9'!$A$38</f>
        <v>Sion</v>
      </c>
      <c r="B32" s="14">
        <v>34</v>
      </c>
      <c r="C32" s="14">
        <v>462.9</v>
      </c>
      <c r="D32" s="14">
        <v>690.3499999999999</v>
      </c>
      <c r="E32" s="14">
        <v>1379.05</v>
      </c>
      <c r="F32" s="14">
        <v>2165.7999999999997</v>
      </c>
      <c r="G32" s="14">
        <v>2982.8999999999996</v>
      </c>
      <c r="H32" s="14">
        <v>3793.35</v>
      </c>
      <c r="I32" s="14">
        <v>4671.900000000001</v>
      </c>
      <c r="J32" s="14">
        <v>5636.6</v>
      </c>
      <c r="K32" s="14">
        <v>7780</v>
      </c>
      <c r="L32" s="14">
        <v>10047.650000000001</v>
      </c>
      <c r="M32" s="14">
        <v>12548.7</v>
      </c>
      <c r="N32" s="14">
        <v>15154.8</v>
      </c>
      <c r="O32" s="14">
        <v>18086.949999999997</v>
      </c>
      <c r="P32" s="14">
        <v>25900.250000000004</v>
      </c>
      <c r="Q32" s="14">
        <v>34020.8</v>
      </c>
      <c r="R32" s="14">
        <v>41001.049999999996</v>
      </c>
      <c r="S32" s="14">
        <v>47423.399999999994</v>
      </c>
      <c r="T32" s="14">
        <v>60441.45</v>
      </c>
      <c r="U32" s="14">
        <v>73890.95</v>
      </c>
      <c r="V32" s="14">
        <v>100938.7</v>
      </c>
      <c r="W32" s="14">
        <v>126268.7</v>
      </c>
      <c r="X32" s="14">
        <v>252918.7</v>
      </c>
      <c r="Y32" s="15" t="str">
        <f t="shared" si="0"/>
        <v>Sion</v>
      </c>
    </row>
    <row r="33" spans="1:25" ht="18.9" customHeight="1">
      <c r="A33" s="24" t="str">
        <f>'Page 9'!$A$39</f>
        <v>Neuchâtel</v>
      </c>
      <c r="B33" s="14">
        <v>422.4</v>
      </c>
      <c r="C33" s="14">
        <v>652.8</v>
      </c>
      <c r="D33" s="14">
        <v>1036.8</v>
      </c>
      <c r="E33" s="14">
        <v>2035.2</v>
      </c>
      <c r="F33" s="14">
        <v>2864.6400000000003</v>
      </c>
      <c r="G33" s="14">
        <v>3997.4399999999996</v>
      </c>
      <c r="H33" s="14">
        <v>5170.56</v>
      </c>
      <c r="I33" s="14">
        <v>6574.08</v>
      </c>
      <c r="J33" s="14">
        <v>8025.6</v>
      </c>
      <c r="K33" s="14">
        <v>10752</v>
      </c>
      <c r="L33" s="14">
        <v>13632</v>
      </c>
      <c r="M33" s="14">
        <v>16550.4</v>
      </c>
      <c r="N33" s="14">
        <v>19622.4</v>
      </c>
      <c r="O33" s="14">
        <v>22694.4</v>
      </c>
      <c r="P33" s="14">
        <v>30604.8</v>
      </c>
      <c r="Q33" s="14">
        <v>38764.8</v>
      </c>
      <c r="R33" s="14">
        <v>47347.2</v>
      </c>
      <c r="S33" s="14">
        <v>54844.8</v>
      </c>
      <c r="T33" s="14">
        <v>68764.8</v>
      </c>
      <c r="U33" s="14">
        <v>82684.8</v>
      </c>
      <c r="V33" s="14">
        <v>110524.8</v>
      </c>
      <c r="W33" s="14">
        <v>138364.8</v>
      </c>
      <c r="X33" s="14">
        <v>277564.8</v>
      </c>
      <c r="Y33" s="15" t="str">
        <f t="shared" si="0"/>
        <v>Neuchâtel</v>
      </c>
    </row>
    <row r="34" spans="1:25" ht="18.9" customHeight="1">
      <c r="A34" s="24" t="str">
        <f>'Page 9'!$A$40</f>
        <v>Geneva</v>
      </c>
      <c r="B34" s="14">
        <v>25</v>
      </c>
      <c r="C34" s="14">
        <v>25</v>
      </c>
      <c r="D34" s="14">
        <v>25</v>
      </c>
      <c r="E34" s="14">
        <v>396.2</v>
      </c>
      <c r="F34" s="14">
        <v>1205</v>
      </c>
      <c r="G34" s="14">
        <v>2130.1499999999996</v>
      </c>
      <c r="H34" s="14">
        <v>3210.4</v>
      </c>
      <c r="I34" s="14">
        <v>4271.7</v>
      </c>
      <c r="J34" s="14">
        <v>5518.55</v>
      </c>
      <c r="K34" s="14">
        <v>8125.450000000001</v>
      </c>
      <c r="L34" s="14">
        <v>10746.15</v>
      </c>
      <c r="M34" s="14">
        <v>13370.55</v>
      </c>
      <c r="N34" s="14">
        <v>16078.65</v>
      </c>
      <c r="O34" s="14">
        <v>18786.7</v>
      </c>
      <c r="P34" s="14">
        <v>25556.85</v>
      </c>
      <c r="Q34" s="14">
        <v>32528.3</v>
      </c>
      <c r="R34" s="14">
        <v>39569.7</v>
      </c>
      <c r="S34" s="14">
        <v>46859.8</v>
      </c>
      <c r="T34" s="14">
        <v>61710.45</v>
      </c>
      <c r="U34" s="14">
        <v>76931.75</v>
      </c>
      <c r="V34" s="14">
        <v>108380.15</v>
      </c>
      <c r="W34" s="14">
        <v>140711.85</v>
      </c>
      <c r="X34" s="14">
        <v>307082.5</v>
      </c>
      <c r="Y34" s="15" t="str">
        <f t="shared" si="0"/>
        <v>Geneva</v>
      </c>
    </row>
    <row r="35" spans="1:25" ht="18.9" customHeight="1">
      <c r="A35" s="24" t="str">
        <f>'Page 9'!$A$41</f>
        <v>Delémont</v>
      </c>
      <c r="B35" s="194">
        <v>0</v>
      </c>
      <c r="C35" s="194">
        <v>0</v>
      </c>
      <c r="D35" s="194">
        <v>172.65</v>
      </c>
      <c r="E35" s="194">
        <v>627.05</v>
      </c>
      <c r="F35" s="194">
        <v>1455.5</v>
      </c>
      <c r="G35" s="194">
        <v>3200.35</v>
      </c>
      <c r="H35" s="194">
        <v>5092.55</v>
      </c>
      <c r="I35" s="194">
        <v>6192.7</v>
      </c>
      <c r="J35" s="194">
        <v>7292.85</v>
      </c>
      <c r="K35" s="194">
        <v>9937.849999999999</v>
      </c>
      <c r="L35" s="194">
        <v>12616.35</v>
      </c>
      <c r="M35" s="194">
        <v>15294.95</v>
      </c>
      <c r="N35" s="194">
        <v>17973.45</v>
      </c>
      <c r="O35" s="194">
        <v>20976.8</v>
      </c>
      <c r="P35" s="194">
        <v>28510.149999999998</v>
      </c>
      <c r="Q35" s="194">
        <v>36043.549999999996</v>
      </c>
      <c r="R35" s="194">
        <v>43576.950000000004</v>
      </c>
      <c r="S35" s="194">
        <v>51167.74999999999</v>
      </c>
      <c r="T35" s="194">
        <v>66952</v>
      </c>
      <c r="U35" s="194">
        <v>82736.25</v>
      </c>
      <c r="V35" s="194">
        <v>114304.70000000001</v>
      </c>
      <c r="W35" s="194">
        <v>146062.65</v>
      </c>
      <c r="X35" s="194">
        <v>306296.60000000003</v>
      </c>
      <c r="Y35" s="15" t="str">
        <f t="shared" si="0"/>
        <v>Delémont</v>
      </c>
    </row>
    <row r="36" spans="1:25" ht="18.9" customHeight="1">
      <c r="A36" s="24"/>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15"/>
    </row>
    <row r="37" spans="1:25" ht="18.9" customHeight="1">
      <c r="A37" s="24" t="str">
        <f>'Page 9'!$A$43</f>
        <v>Direct federal tax</v>
      </c>
      <c r="B37" s="194">
        <v>0</v>
      </c>
      <c r="C37" s="194">
        <v>0</v>
      </c>
      <c r="D37" s="194">
        <v>0</v>
      </c>
      <c r="E37" s="194">
        <v>60.8</v>
      </c>
      <c r="F37" s="194">
        <v>99.3</v>
      </c>
      <c r="G37" s="194">
        <v>138.7</v>
      </c>
      <c r="H37" s="194">
        <v>182.7</v>
      </c>
      <c r="I37" s="194">
        <v>244.3</v>
      </c>
      <c r="J37" s="194">
        <v>376.3</v>
      </c>
      <c r="K37" s="194">
        <v>647.5</v>
      </c>
      <c r="L37" s="194">
        <v>944.5</v>
      </c>
      <c r="M37" s="194">
        <v>1387.1</v>
      </c>
      <c r="N37" s="194">
        <v>2042.5</v>
      </c>
      <c r="O37" s="194">
        <v>2702.5</v>
      </c>
      <c r="P37" s="194">
        <v>4766.1</v>
      </c>
      <c r="Q37" s="194">
        <v>7247.7</v>
      </c>
      <c r="R37" s="194">
        <v>9997.7</v>
      </c>
      <c r="S37" s="194">
        <v>13218.5</v>
      </c>
      <c r="T37" s="194">
        <v>19818.5</v>
      </c>
      <c r="U37" s="194">
        <v>26418.5</v>
      </c>
      <c r="V37" s="194">
        <v>39618.5</v>
      </c>
      <c r="W37" s="194">
        <v>52818.5</v>
      </c>
      <c r="X37" s="194">
        <v>114701.1</v>
      </c>
      <c r="Y37" s="15" t="str">
        <f>A37</f>
        <v>Direct federal tax</v>
      </c>
    </row>
    <row r="38" spans="1:25" ht="18.9" customHeight="1">
      <c r="A38" s="197"/>
      <c r="B38" s="202"/>
      <c r="C38" s="202"/>
      <c r="D38" s="202"/>
      <c r="E38" s="202"/>
      <c r="F38" s="202"/>
      <c r="G38" s="202"/>
      <c r="H38" s="202"/>
      <c r="I38" s="202"/>
      <c r="J38" s="203"/>
      <c r="K38" s="202"/>
      <c r="L38" s="202"/>
      <c r="M38" s="14"/>
      <c r="N38" s="14"/>
      <c r="O38" s="14"/>
      <c r="P38" s="14"/>
      <c r="Q38" s="14"/>
      <c r="R38" s="14"/>
      <c r="S38" s="14"/>
      <c r="T38" s="14"/>
      <c r="U38" s="14"/>
      <c r="V38" s="14"/>
      <c r="W38" s="15"/>
      <c r="Y38" s="15"/>
    </row>
    <row r="39" spans="1:25" ht="18.9" customHeight="1">
      <c r="A39" s="197"/>
      <c r="B39" s="945" t="s">
        <v>124</v>
      </c>
      <c r="C39" s="946"/>
      <c r="D39" s="946"/>
      <c r="E39" s="946"/>
      <c r="F39" s="946"/>
      <c r="G39" s="946"/>
      <c r="H39" s="946"/>
      <c r="I39" s="946"/>
      <c r="J39" s="946"/>
      <c r="K39" s="946"/>
      <c r="L39" s="947"/>
      <c r="M39" s="945" t="str">
        <f>B39</f>
        <v>Tax burden in percent of the social security and retirement income</v>
      </c>
      <c r="N39" s="946"/>
      <c r="O39" s="946"/>
      <c r="P39" s="946"/>
      <c r="Q39" s="946"/>
      <c r="R39" s="946"/>
      <c r="S39" s="946"/>
      <c r="T39" s="946"/>
      <c r="U39" s="946"/>
      <c r="V39" s="946"/>
      <c r="W39" s="946"/>
      <c r="X39" s="947"/>
      <c r="Y39" s="15"/>
    </row>
    <row r="40" spans="1:25" ht="18.9" customHeight="1">
      <c r="A40" s="24" t="str">
        <f>'Page 9'!$A$16</f>
        <v>Zurich</v>
      </c>
      <c r="B40" s="10">
        <v>2.184</v>
      </c>
      <c r="C40" s="10">
        <v>2.857714285714286</v>
      </c>
      <c r="D40" s="10">
        <v>3.547</v>
      </c>
      <c r="E40" s="10">
        <v>4.456800000000001</v>
      </c>
      <c r="F40" s="10">
        <v>5.316333333333334</v>
      </c>
      <c r="G40" s="10">
        <v>6.199714285714286</v>
      </c>
      <c r="H40" s="10">
        <v>7.000250000000001</v>
      </c>
      <c r="I40" s="10">
        <v>7.663777777777779</v>
      </c>
      <c r="J40" s="10">
        <v>8.3878</v>
      </c>
      <c r="K40" s="10">
        <v>9.673166666666667</v>
      </c>
      <c r="L40" s="10">
        <v>10.919857142857143</v>
      </c>
      <c r="M40" s="10">
        <v>11.944</v>
      </c>
      <c r="N40" s="10">
        <v>12.916888888888888</v>
      </c>
      <c r="O40" s="10">
        <v>13.695200000000002</v>
      </c>
      <c r="P40" s="10">
        <v>15.344560000000001</v>
      </c>
      <c r="Q40" s="10">
        <v>16.781466666666667</v>
      </c>
      <c r="R40" s="10">
        <v>17.9984</v>
      </c>
      <c r="S40" s="10">
        <v>18.9962</v>
      </c>
      <c r="T40" s="10">
        <v>20.71696</v>
      </c>
      <c r="U40" s="10">
        <v>22.178466666666665</v>
      </c>
      <c r="V40" s="10">
        <v>24.108849999999997</v>
      </c>
      <c r="W40" s="10">
        <v>25.267079999999996</v>
      </c>
      <c r="X40" s="10">
        <v>27.58354</v>
      </c>
      <c r="Y40" s="15" t="str">
        <f>A40</f>
        <v>Zurich</v>
      </c>
    </row>
    <row r="41" spans="1:25" ht="18.9" customHeight="1">
      <c r="A41" s="24" t="str">
        <f>'Page 9'!$A$17</f>
        <v>Berne</v>
      </c>
      <c r="B41" s="10">
        <v>1.8036666666666665</v>
      </c>
      <c r="C41" s="10">
        <v>3.4760000000000004</v>
      </c>
      <c r="D41" s="10">
        <v>5.0605</v>
      </c>
      <c r="E41" s="10">
        <v>7.492800000000001</v>
      </c>
      <c r="F41" s="10">
        <v>9.514666666666667</v>
      </c>
      <c r="G41" s="10">
        <v>11.218428571428571</v>
      </c>
      <c r="H41" s="10">
        <v>12.446875</v>
      </c>
      <c r="I41" s="10">
        <v>13.362222222222222</v>
      </c>
      <c r="J41" s="10">
        <v>14.154900000000001</v>
      </c>
      <c r="K41" s="10">
        <v>15.343916666666669</v>
      </c>
      <c r="L41" s="10">
        <v>16.275857142857145</v>
      </c>
      <c r="M41" s="10">
        <v>17.231375</v>
      </c>
      <c r="N41" s="10">
        <v>17.974555555555558</v>
      </c>
      <c r="O41" s="10">
        <v>18.75565</v>
      </c>
      <c r="P41" s="10">
        <v>20.395880000000002</v>
      </c>
      <c r="Q41" s="10">
        <v>21.605666666666668</v>
      </c>
      <c r="R41" s="10">
        <v>22.5694</v>
      </c>
      <c r="S41" s="10">
        <v>23.375</v>
      </c>
      <c r="T41" s="10">
        <v>24.635420000000003</v>
      </c>
      <c r="U41" s="10">
        <v>25.552716666666665</v>
      </c>
      <c r="V41" s="10">
        <v>26.800875</v>
      </c>
      <c r="W41" s="10">
        <v>27.602289999999996</v>
      </c>
      <c r="X41" s="10">
        <v>29.349145000000004</v>
      </c>
      <c r="Y41" s="15" t="str">
        <f aca="true" t="shared" si="1" ref="Y41:Y65">A41</f>
        <v>Berne</v>
      </c>
    </row>
    <row r="42" spans="1:25" ht="18.9" customHeight="1">
      <c r="A42" s="24" t="str">
        <f>'Page 9'!$A$18</f>
        <v>Lucerne</v>
      </c>
      <c r="B42" s="10">
        <v>1.442</v>
      </c>
      <c r="C42" s="10">
        <v>2.456</v>
      </c>
      <c r="D42" s="10">
        <v>3.6890000000000005</v>
      </c>
      <c r="E42" s="10">
        <v>5.7860000000000005</v>
      </c>
      <c r="F42" s="10">
        <v>7.738333333333333</v>
      </c>
      <c r="G42" s="10">
        <v>9.032857142857143</v>
      </c>
      <c r="H42" s="10">
        <v>10.00375</v>
      </c>
      <c r="I42" s="10">
        <v>10.758888888888889</v>
      </c>
      <c r="J42" s="10">
        <v>11.398</v>
      </c>
      <c r="K42" s="10">
        <v>12.298333333333334</v>
      </c>
      <c r="L42" s="10">
        <v>12.94142857142857</v>
      </c>
      <c r="M42" s="10">
        <v>13.445625</v>
      </c>
      <c r="N42" s="10">
        <v>13.837777777777777</v>
      </c>
      <c r="O42" s="10">
        <v>14.204</v>
      </c>
      <c r="P42" s="10">
        <v>14.9864</v>
      </c>
      <c r="Q42" s="10">
        <v>15.551200000000001</v>
      </c>
      <c r="R42" s="10">
        <v>16.038085714285717</v>
      </c>
      <c r="S42" s="10">
        <v>16.52725</v>
      </c>
      <c r="T42" s="10">
        <v>17.2818</v>
      </c>
      <c r="U42" s="10">
        <v>17.78483333333333</v>
      </c>
      <c r="V42" s="10">
        <v>18.413625</v>
      </c>
      <c r="W42" s="10">
        <v>18.7909</v>
      </c>
      <c r="X42" s="10">
        <v>19.54545</v>
      </c>
      <c r="Y42" s="15" t="str">
        <f t="shared" si="1"/>
        <v>Lucerne</v>
      </c>
    </row>
    <row r="43" spans="1:25" ht="18.9" customHeight="1">
      <c r="A43" s="24" t="str">
        <f>'Page 9'!$A$19</f>
        <v>Altdorf</v>
      </c>
      <c r="B43" s="10">
        <v>0.6666666666666667</v>
      </c>
      <c r="C43" s="10">
        <v>0.5714285714285714</v>
      </c>
      <c r="D43" s="10">
        <v>0.5</v>
      </c>
      <c r="E43" s="10">
        <v>3.349604</v>
      </c>
      <c r="F43" s="10">
        <v>5.299503333333333</v>
      </c>
      <c r="G43" s="10">
        <v>6.692288571428573</v>
      </c>
      <c r="H43" s="10">
        <v>7.7368775</v>
      </c>
      <c r="I43" s="10">
        <v>8.348682222222221</v>
      </c>
      <c r="J43" s="10">
        <v>8.868224</v>
      </c>
      <c r="K43" s="10">
        <v>9.622455</v>
      </c>
      <c r="L43" s="10">
        <v>10.311681428571429</v>
      </c>
      <c r="M43" s="10">
        <v>10.90384625</v>
      </c>
      <c r="N43" s="10">
        <v>11.364418888888887</v>
      </c>
      <c r="O43" s="10">
        <v>11.732877</v>
      </c>
      <c r="P43" s="10">
        <v>12.396101600000001</v>
      </c>
      <c r="Q43" s="10">
        <v>12.83825133333333</v>
      </c>
      <c r="R43" s="10">
        <v>13.154072571428568</v>
      </c>
      <c r="S43" s="10">
        <v>13.390938499999999</v>
      </c>
      <c r="T43" s="10">
        <v>13.7225508</v>
      </c>
      <c r="U43" s="10">
        <v>13.943625666666668</v>
      </c>
      <c r="V43" s="10">
        <v>14.21996925</v>
      </c>
      <c r="W43" s="10">
        <v>14.3857754</v>
      </c>
      <c r="X43" s="10">
        <v>14.717387700000002</v>
      </c>
      <c r="Y43" s="15" t="str">
        <f t="shared" si="1"/>
        <v>Altdorf</v>
      </c>
    </row>
    <row r="44" spans="1:25" ht="18.9" customHeight="1">
      <c r="A44" s="24" t="str">
        <f>'Page 9'!$A$20</f>
        <v>Schwyz</v>
      </c>
      <c r="B44" s="10">
        <v>2.2123333333333335</v>
      </c>
      <c r="C44" s="10">
        <v>2.9891428571428573</v>
      </c>
      <c r="D44" s="10">
        <v>3.68725</v>
      </c>
      <c r="E44" s="10">
        <v>4.815799999999999</v>
      </c>
      <c r="F44" s="10">
        <v>5.565166666666666</v>
      </c>
      <c r="G44" s="10">
        <v>6.049142857142856</v>
      </c>
      <c r="H44" s="10">
        <v>6.574875</v>
      </c>
      <c r="I44" s="10">
        <v>7.042888888888889</v>
      </c>
      <c r="J44" s="10">
        <v>7.515200000000001</v>
      </c>
      <c r="K44" s="10">
        <v>8.222</v>
      </c>
      <c r="L44" s="10">
        <v>8.834214285714285</v>
      </c>
      <c r="M44" s="10">
        <v>9.351937499999998</v>
      </c>
      <c r="N44" s="10">
        <v>9.739611111111111</v>
      </c>
      <c r="O44" s="10">
        <v>10.063299999999998</v>
      </c>
      <c r="P44" s="10">
        <v>10.62968</v>
      </c>
      <c r="Q44" s="10">
        <v>11.060833333333333</v>
      </c>
      <c r="R44" s="10">
        <v>11.391714285714286</v>
      </c>
      <c r="S44" s="10">
        <v>11.639875</v>
      </c>
      <c r="T44" s="10">
        <v>11.9427</v>
      </c>
      <c r="U44" s="10">
        <v>12.038833333333333</v>
      </c>
      <c r="V44" s="10">
        <v>12.159</v>
      </c>
      <c r="W44" s="10">
        <v>12.2311</v>
      </c>
      <c r="X44" s="10">
        <v>12.375300000000001</v>
      </c>
      <c r="Y44" s="15" t="str">
        <f t="shared" si="1"/>
        <v>Schwyz</v>
      </c>
    </row>
    <row r="45" spans="1:25" ht="18.9" customHeight="1">
      <c r="A45" s="24" t="str">
        <f>'Page 9'!$A$21</f>
        <v>Sarnen</v>
      </c>
      <c r="B45" s="10">
        <v>1.359</v>
      </c>
      <c r="C45" s="10">
        <v>3.339428571428571</v>
      </c>
      <c r="D45" s="10">
        <v>4.7565</v>
      </c>
      <c r="E45" s="10">
        <v>6.740799999999999</v>
      </c>
      <c r="F45" s="10">
        <v>7.837000000000001</v>
      </c>
      <c r="G45" s="10">
        <v>8.581000000000001</v>
      </c>
      <c r="H45" s="10">
        <v>9.30925</v>
      </c>
      <c r="I45" s="10">
        <v>9.875333333333334</v>
      </c>
      <c r="J45" s="10">
        <v>10.3284</v>
      </c>
      <c r="K45" s="10">
        <v>10.826666666666666</v>
      </c>
      <c r="L45" s="10">
        <v>11.163214285714284</v>
      </c>
      <c r="M45" s="10">
        <v>11.466562500000002</v>
      </c>
      <c r="N45" s="10">
        <v>11.7025</v>
      </c>
      <c r="O45" s="10">
        <v>11.891250000000001</v>
      </c>
      <c r="P45" s="10">
        <v>12.231</v>
      </c>
      <c r="Q45" s="10">
        <v>12.457500000000001</v>
      </c>
      <c r="R45" s="10">
        <v>12.619285714285713</v>
      </c>
      <c r="S45" s="10">
        <v>12.740625</v>
      </c>
      <c r="T45" s="10">
        <v>12.910499999999999</v>
      </c>
      <c r="U45" s="10">
        <v>13.02375</v>
      </c>
      <c r="V45" s="10">
        <v>13.1653125</v>
      </c>
      <c r="W45" s="10">
        <v>13.25025</v>
      </c>
      <c r="X45" s="10">
        <v>13.420124999999999</v>
      </c>
      <c r="Y45" s="15" t="str">
        <f t="shared" si="1"/>
        <v>Sarnen</v>
      </c>
    </row>
    <row r="46" spans="1:25" ht="18.9" customHeight="1">
      <c r="A46" s="24" t="str">
        <f>'Page 9'!$A$22</f>
        <v>Stans</v>
      </c>
      <c r="B46" s="10">
        <v>0.511</v>
      </c>
      <c r="C46" s="10">
        <v>1.0654285714285714</v>
      </c>
      <c r="D46" s="10">
        <v>1.9397499999999999</v>
      </c>
      <c r="E46" s="10">
        <v>3.9010000000000002</v>
      </c>
      <c r="F46" s="10">
        <v>5.667166666666666</v>
      </c>
      <c r="G46" s="10">
        <v>6.838857142857142</v>
      </c>
      <c r="H46" s="10">
        <v>7.80025</v>
      </c>
      <c r="I46" s="10">
        <v>8.685222222222222</v>
      </c>
      <c r="J46" s="10">
        <v>9.393500000000001</v>
      </c>
      <c r="K46" s="10">
        <v>10.518583333333332</v>
      </c>
      <c r="L46" s="10">
        <v>11.323071428571428</v>
      </c>
      <c r="M46" s="10">
        <v>11.994312500000001</v>
      </c>
      <c r="N46" s="10">
        <v>12.497499999999997</v>
      </c>
      <c r="O46" s="10">
        <v>12.900049999999998</v>
      </c>
      <c r="P46" s="10">
        <v>13.682720000000002</v>
      </c>
      <c r="Q46" s="10">
        <v>14.272599999999999</v>
      </c>
      <c r="R46" s="10">
        <v>14.468314285714284</v>
      </c>
      <c r="S46" s="10">
        <v>14.491974999999998</v>
      </c>
      <c r="T46" s="10">
        <v>14.525079999999999</v>
      </c>
      <c r="U46" s="10">
        <v>14.54715</v>
      </c>
      <c r="V46" s="10">
        <v>14.574737499999998</v>
      </c>
      <c r="W46" s="10">
        <v>14.59129</v>
      </c>
      <c r="X46" s="10">
        <v>14.624395000000002</v>
      </c>
      <c r="Y46" s="15" t="str">
        <f t="shared" si="1"/>
        <v>Stans</v>
      </c>
    </row>
    <row r="47" spans="1:25" ht="18.9" customHeight="1">
      <c r="A47" s="24" t="str">
        <f>'Page 9'!$A$23</f>
        <v>Glarus</v>
      </c>
      <c r="B47" s="10">
        <v>2</v>
      </c>
      <c r="C47" s="10">
        <v>3.1428571428571432</v>
      </c>
      <c r="D47" s="10">
        <v>4.000000000000001</v>
      </c>
      <c r="E47" s="10">
        <v>5.65</v>
      </c>
      <c r="F47" s="10">
        <v>7.000000000000001</v>
      </c>
      <c r="G47" s="10">
        <v>8.875</v>
      </c>
      <c r="H47" s="10">
        <v>9.553125</v>
      </c>
      <c r="I47" s="10">
        <v>10.080555555555556</v>
      </c>
      <c r="J47" s="10">
        <v>10.665</v>
      </c>
      <c r="K47" s="10">
        <v>11.8125</v>
      </c>
      <c r="L47" s="10">
        <v>12.696428571428573</v>
      </c>
      <c r="M47" s="10">
        <v>13.3828125</v>
      </c>
      <c r="N47" s="10">
        <v>13.895833333333332</v>
      </c>
      <c r="O47" s="10">
        <v>14.325</v>
      </c>
      <c r="P47" s="10">
        <v>15.424000000000001</v>
      </c>
      <c r="Q47" s="10">
        <v>16.186666666666667</v>
      </c>
      <c r="R47" s="10">
        <v>16.960714285714285</v>
      </c>
      <c r="S47" s="10">
        <v>17.575</v>
      </c>
      <c r="T47" s="10">
        <v>18.435000000000002</v>
      </c>
      <c r="U47" s="10">
        <v>19.298333333333336</v>
      </c>
      <c r="V47" s="10">
        <v>20.41125</v>
      </c>
      <c r="W47" s="10">
        <v>21.096999999999998</v>
      </c>
      <c r="X47" s="10">
        <v>21.173499999999997</v>
      </c>
      <c r="Y47" s="15" t="str">
        <f t="shared" si="1"/>
        <v>Glarus</v>
      </c>
    </row>
    <row r="48" spans="1:25" ht="18.9" customHeight="1">
      <c r="A48" s="24" t="str">
        <f>'Page 9'!$A$24</f>
        <v>Zug</v>
      </c>
      <c r="B48" s="10">
        <v>0.20233333333333337</v>
      </c>
      <c r="C48" s="10">
        <v>0.5368571428571429</v>
      </c>
      <c r="D48" s="10">
        <v>0.9582499999999999</v>
      </c>
      <c r="E48" s="10">
        <v>1.6975999999999998</v>
      </c>
      <c r="F48" s="10">
        <v>2.253333333333333</v>
      </c>
      <c r="G48" s="10">
        <v>2.9948571428571427</v>
      </c>
      <c r="H48" s="10">
        <v>3.3604999999999996</v>
      </c>
      <c r="I48" s="10">
        <v>3.656444444444445</v>
      </c>
      <c r="J48" s="10">
        <v>4.0397</v>
      </c>
      <c r="K48" s="10">
        <v>4.8995</v>
      </c>
      <c r="L48" s="10">
        <v>5.460642857142857</v>
      </c>
      <c r="M48" s="10">
        <v>6.213750000000001</v>
      </c>
      <c r="N48" s="10">
        <v>7.231055555555556</v>
      </c>
      <c r="O48" s="10">
        <v>8.51705</v>
      </c>
      <c r="P48" s="10">
        <v>10.183919999999999</v>
      </c>
      <c r="Q48" s="10">
        <v>10.884200000000002</v>
      </c>
      <c r="R48" s="10">
        <v>11.034257142857141</v>
      </c>
      <c r="S48" s="10">
        <v>11.12315</v>
      </c>
      <c r="T48" s="10">
        <v>11.26652</v>
      </c>
      <c r="U48" s="10">
        <v>11.362100000000002</v>
      </c>
      <c r="V48" s="10">
        <v>11.481575000000001</v>
      </c>
      <c r="W48" s="10">
        <v>11.55326</v>
      </c>
      <c r="X48" s="10">
        <v>11.696629999999999</v>
      </c>
      <c r="Y48" s="15" t="str">
        <f t="shared" si="1"/>
        <v>Zug</v>
      </c>
    </row>
    <row r="49" spans="1:25" ht="18.9" customHeight="1">
      <c r="A49" s="24" t="str">
        <f>'Page 9'!$A$25</f>
        <v>Fribourg</v>
      </c>
      <c r="B49" s="10">
        <v>0</v>
      </c>
      <c r="C49" s="10">
        <v>0.9674285714285715</v>
      </c>
      <c r="D49" s="10">
        <v>1.714</v>
      </c>
      <c r="E49" s="10">
        <v>3.481</v>
      </c>
      <c r="F49" s="10">
        <v>5.301000000000001</v>
      </c>
      <c r="G49" s="10">
        <v>6.861428571428571</v>
      </c>
      <c r="H49" s="10">
        <v>8.33525</v>
      </c>
      <c r="I49" s="10">
        <v>10.099555555555556</v>
      </c>
      <c r="J49" s="10">
        <v>11.845300000000002</v>
      </c>
      <c r="K49" s="10">
        <v>14.477333333333334</v>
      </c>
      <c r="L49" s="10">
        <v>15.793428571428572</v>
      </c>
      <c r="M49" s="10">
        <v>17.034375</v>
      </c>
      <c r="N49" s="10">
        <v>17.8475</v>
      </c>
      <c r="O49" s="10">
        <v>18.5601</v>
      </c>
      <c r="P49" s="10">
        <v>20.256119999999996</v>
      </c>
      <c r="Q49" s="10">
        <v>21.778466666666667</v>
      </c>
      <c r="R49" s="10">
        <v>23.037714285714287</v>
      </c>
      <c r="S49" s="10">
        <v>23.959600000000002</v>
      </c>
      <c r="T49" s="10">
        <v>24.35302</v>
      </c>
      <c r="U49" s="10">
        <v>24.44093333333333</v>
      </c>
      <c r="V49" s="10">
        <v>24.550825</v>
      </c>
      <c r="W49" s="10">
        <v>24.61676</v>
      </c>
      <c r="X49" s="10">
        <v>24.748630000000002</v>
      </c>
      <c r="Y49" s="15" t="str">
        <f t="shared" si="1"/>
        <v>Fribourg</v>
      </c>
    </row>
    <row r="50" spans="1:25" ht="18.9" customHeight="1">
      <c r="A50" s="24" t="str">
        <f>'Page 9'!$A$26</f>
        <v>Solothurn</v>
      </c>
      <c r="B50" s="10">
        <v>0.4</v>
      </c>
      <c r="C50" s="10">
        <v>2.057142857142857</v>
      </c>
      <c r="D50" s="10">
        <v>3.54</v>
      </c>
      <c r="E50" s="10">
        <v>6.6720000000000015</v>
      </c>
      <c r="F50" s="10">
        <v>10.817999999999998</v>
      </c>
      <c r="G50" s="10">
        <v>11.805285714285715</v>
      </c>
      <c r="H50" s="10">
        <v>13.009125000000003</v>
      </c>
      <c r="I50" s="10">
        <v>14.005888888888887</v>
      </c>
      <c r="J50" s="10">
        <v>14.8032</v>
      </c>
      <c r="K50" s="10">
        <v>16.156000000000002</v>
      </c>
      <c r="L50" s="10">
        <v>17.153142857142857</v>
      </c>
      <c r="M50" s="10">
        <v>18.0078125</v>
      </c>
      <c r="N50" s="10">
        <v>18.706111111111113</v>
      </c>
      <c r="O50" s="10">
        <v>19.264800000000005</v>
      </c>
      <c r="P50" s="10">
        <v>20.868000000000002</v>
      </c>
      <c r="Q50" s="10">
        <v>21.990000000000002</v>
      </c>
      <c r="R50" s="10">
        <v>22.791428571428572</v>
      </c>
      <c r="S50" s="10">
        <v>23.3925</v>
      </c>
      <c r="T50" s="10">
        <v>24.234</v>
      </c>
      <c r="U50" s="10">
        <v>24.795</v>
      </c>
      <c r="V50" s="10">
        <v>24.97875</v>
      </c>
      <c r="W50" s="10">
        <v>25.023</v>
      </c>
      <c r="X50" s="10">
        <v>25.1115</v>
      </c>
      <c r="Y50" s="15" t="str">
        <f t="shared" si="1"/>
        <v>Solothurn</v>
      </c>
    </row>
    <row r="51" spans="1:25" ht="18.9" customHeight="1">
      <c r="A51" s="24" t="str">
        <f>'Page 9'!$A$27</f>
        <v>Basel</v>
      </c>
      <c r="B51" s="216">
        <v>0</v>
      </c>
      <c r="C51" s="216">
        <v>0</v>
      </c>
      <c r="D51" s="216">
        <v>0</v>
      </c>
      <c r="E51" s="216">
        <v>1.6918</v>
      </c>
      <c r="F51" s="216">
        <v>5.556500000000001</v>
      </c>
      <c r="G51" s="216">
        <v>8.317</v>
      </c>
      <c r="H51" s="216">
        <v>10.387375</v>
      </c>
      <c r="I51" s="216">
        <v>11.997666666666666</v>
      </c>
      <c r="J51" s="216">
        <v>13.2859</v>
      </c>
      <c r="K51" s="216">
        <v>15.21825</v>
      </c>
      <c r="L51" s="216">
        <v>16.5985</v>
      </c>
      <c r="M51" s="216">
        <v>17.6336875</v>
      </c>
      <c r="N51" s="216">
        <v>18.438833333333335</v>
      </c>
      <c r="O51" s="216">
        <v>19.08295</v>
      </c>
      <c r="P51" s="216">
        <v>20.24236</v>
      </c>
      <c r="Q51" s="216">
        <v>21.0153</v>
      </c>
      <c r="R51" s="216">
        <v>21.5674</v>
      </c>
      <c r="S51" s="216">
        <v>21.981474999999996</v>
      </c>
      <c r="T51" s="216">
        <v>22.90294</v>
      </c>
      <c r="U51" s="216">
        <v>23.765783333333335</v>
      </c>
      <c r="V51" s="216">
        <v>24.8443375</v>
      </c>
      <c r="W51" s="216">
        <v>25.49147</v>
      </c>
      <c r="X51" s="216">
        <v>26.785735</v>
      </c>
      <c r="Y51" s="15" t="str">
        <f t="shared" si="1"/>
        <v>Basel</v>
      </c>
    </row>
    <row r="52" spans="1:25" ht="18.9" customHeight="1">
      <c r="A52" s="24" t="str">
        <f>'Page 9'!$A$28</f>
        <v>Liestal</v>
      </c>
      <c r="B52" s="216">
        <v>0</v>
      </c>
      <c r="C52" s="216">
        <v>0</v>
      </c>
      <c r="D52" s="216">
        <v>0</v>
      </c>
      <c r="E52" s="216">
        <v>0.9011999999999999</v>
      </c>
      <c r="F52" s="216">
        <v>3.7751666666666663</v>
      </c>
      <c r="G52" s="216">
        <v>7.518571428571429</v>
      </c>
      <c r="H52" s="216">
        <v>9.075625</v>
      </c>
      <c r="I52" s="216">
        <v>10.504333333333333</v>
      </c>
      <c r="J52" s="216">
        <v>11.7672</v>
      </c>
      <c r="K52" s="216">
        <v>13.842083333333333</v>
      </c>
      <c r="L52" s="216">
        <v>15.501285714285714</v>
      </c>
      <c r="M52" s="216">
        <v>16.8778125</v>
      </c>
      <c r="N52" s="216">
        <v>18.05061111111111</v>
      </c>
      <c r="O52" s="216">
        <v>19.07035</v>
      </c>
      <c r="P52" s="216">
        <v>21.09372</v>
      </c>
      <c r="Q52" s="216">
        <v>22.51286666666667</v>
      </c>
      <c r="R52" s="216">
        <v>23.568628571428572</v>
      </c>
      <c r="S52" s="216">
        <v>24.391800000000003</v>
      </c>
      <c r="T52" s="216">
        <v>25.607640000000004</v>
      </c>
      <c r="U52" s="216">
        <v>26.476866666666666</v>
      </c>
      <c r="V52" s="216">
        <v>27.66765</v>
      </c>
      <c r="W52" s="216">
        <v>28.47016</v>
      </c>
      <c r="X52" s="216">
        <v>30.504504999999998</v>
      </c>
      <c r="Y52" s="15" t="str">
        <f t="shared" si="1"/>
        <v>Liestal</v>
      </c>
    </row>
    <row r="53" spans="1:25" ht="18.9" customHeight="1">
      <c r="A53" s="24" t="str">
        <f>'Page 9'!$A$29</f>
        <v>Schaffhausen</v>
      </c>
      <c r="B53" s="10">
        <v>1.8420000000000003</v>
      </c>
      <c r="C53" s="10">
        <v>2.980571428571428</v>
      </c>
      <c r="D53" s="10">
        <v>4.33625</v>
      </c>
      <c r="E53" s="10">
        <v>6.493</v>
      </c>
      <c r="F53" s="10">
        <v>7.997499999999999</v>
      </c>
      <c r="G53" s="10">
        <v>9.116857142857143</v>
      </c>
      <c r="H53" s="10">
        <v>10.084624999999999</v>
      </c>
      <c r="I53" s="10">
        <v>10.867111111111113</v>
      </c>
      <c r="J53" s="10">
        <v>11.702600000000002</v>
      </c>
      <c r="K53" s="10">
        <v>13.071166666666667</v>
      </c>
      <c r="L53" s="10">
        <v>14.38957142857143</v>
      </c>
      <c r="M53" s="10">
        <v>15.6153125</v>
      </c>
      <c r="N53" s="10">
        <v>16.605833333333333</v>
      </c>
      <c r="O53" s="10">
        <v>17.39825</v>
      </c>
      <c r="P53" s="10">
        <v>18.8246</v>
      </c>
      <c r="Q53" s="10">
        <v>19.879566666666665</v>
      </c>
      <c r="R53" s="10">
        <v>20.862485714285715</v>
      </c>
      <c r="S53" s="10">
        <v>21.599674999999998</v>
      </c>
      <c r="T53" s="10">
        <v>21.9218</v>
      </c>
      <c r="U53" s="10">
        <v>21.947666666666667</v>
      </c>
      <c r="V53" s="10">
        <v>21.98</v>
      </c>
      <c r="W53" s="10">
        <v>21.999399999999998</v>
      </c>
      <c r="X53" s="10">
        <v>22.038199999999996</v>
      </c>
      <c r="Y53" s="15" t="str">
        <f t="shared" si="1"/>
        <v>Schaffhausen</v>
      </c>
    </row>
    <row r="54" spans="1:25" ht="18.9" customHeight="1">
      <c r="A54" s="24" t="str">
        <f>'Page 9'!$A$30</f>
        <v>Herisau</v>
      </c>
      <c r="B54" s="10">
        <v>4.256000000000001</v>
      </c>
      <c r="C54" s="10">
        <v>5.602285714285713</v>
      </c>
      <c r="D54" s="10">
        <v>6.612</v>
      </c>
      <c r="E54" s="10">
        <v>8.0256</v>
      </c>
      <c r="F54" s="10">
        <v>8.927499999999998</v>
      </c>
      <c r="G54" s="10">
        <v>9.801857142857141</v>
      </c>
      <c r="H54" s="10">
        <v>10.583000000000002</v>
      </c>
      <c r="I54" s="10">
        <v>11.302000000000001</v>
      </c>
      <c r="J54" s="10">
        <v>11.959399999999999</v>
      </c>
      <c r="K54" s="10">
        <v>13.097333333333333</v>
      </c>
      <c r="L54" s="10">
        <v>14.04914285714286</v>
      </c>
      <c r="M54" s="10">
        <v>14.829500000000001</v>
      </c>
      <c r="N54" s="10">
        <v>15.487111111111112</v>
      </c>
      <c r="O54" s="10">
        <v>16.0664</v>
      </c>
      <c r="P54" s="10">
        <v>17.12736</v>
      </c>
      <c r="Q54" s="10">
        <v>17.946133333333332</v>
      </c>
      <c r="R54" s="10">
        <v>18.53097142857143</v>
      </c>
      <c r="S54" s="10">
        <v>18.969599999999996</v>
      </c>
      <c r="T54" s="10">
        <v>19.583679999999998</v>
      </c>
      <c r="U54" s="10">
        <v>19.62826666666667</v>
      </c>
      <c r="V54" s="10">
        <v>19.6612</v>
      </c>
      <c r="W54" s="10">
        <v>19.68096</v>
      </c>
      <c r="X54" s="10">
        <v>19.72048</v>
      </c>
      <c r="Y54" s="15" t="str">
        <f t="shared" si="1"/>
        <v>Herisau</v>
      </c>
    </row>
    <row r="55" spans="1:25" ht="18.9" customHeight="1">
      <c r="A55" s="24" t="str">
        <f>'Page 9'!$A$31</f>
        <v>Appenzell</v>
      </c>
      <c r="B55" s="10">
        <v>3.84</v>
      </c>
      <c r="C55" s="10">
        <v>4.662857142857143</v>
      </c>
      <c r="D55" s="10">
        <v>5.472</v>
      </c>
      <c r="E55" s="10">
        <v>6.804600000000001</v>
      </c>
      <c r="F55" s="10">
        <v>7.792000000000001</v>
      </c>
      <c r="G55" s="10">
        <v>8.590714285714286</v>
      </c>
      <c r="H55" s="10">
        <v>9.36</v>
      </c>
      <c r="I55" s="10">
        <v>10.028888888888888</v>
      </c>
      <c r="J55" s="10">
        <v>10.625200000000001</v>
      </c>
      <c r="K55" s="10">
        <v>11.46566666666667</v>
      </c>
      <c r="L55" s="10">
        <v>12.065785714285713</v>
      </c>
      <c r="M55" s="10">
        <v>12.573562500000001</v>
      </c>
      <c r="N55" s="10">
        <v>13.019777777777778</v>
      </c>
      <c r="O55" s="10">
        <v>13.42845</v>
      </c>
      <c r="P55" s="10">
        <v>14.198759999999996</v>
      </c>
      <c r="Q55" s="10">
        <v>14.6701</v>
      </c>
      <c r="R55" s="10">
        <v>14.9058</v>
      </c>
      <c r="S55" s="10">
        <v>15.082575</v>
      </c>
      <c r="T55" s="10">
        <v>15.15112</v>
      </c>
      <c r="U55" s="10">
        <v>15.185933333333335</v>
      </c>
      <c r="V55" s="10">
        <v>15.22945</v>
      </c>
      <c r="W55" s="10">
        <v>15.255560000000001</v>
      </c>
      <c r="X55" s="10">
        <v>15.307780000000001</v>
      </c>
      <c r="Y55" s="15" t="str">
        <f t="shared" si="1"/>
        <v>Appenzell</v>
      </c>
    </row>
    <row r="56" spans="1:25" ht="18.9" customHeight="1">
      <c r="A56" s="24" t="str">
        <f>'Page 9'!$A$32</f>
        <v>St. Gall</v>
      </c>
      <c r="B56" s="10">
        <v>1.9066666666666665</v>
      </c>
      <c r="C56" s="10">
        <v>3.2685714285714282</v>
      </c>
      <c r="D56" s="10">
        <v>4.675</v>
      </c>
      <c r="E56" s="10">
        <v>6.644</v>
      </c>
      <c r="F56" s="10">
        <v>8.121666666666664</v>
      </c>
      <c r="G56" s="10">
        <v>9.334285714285713</v>
      </c>
      <c r="H56" s="10">
        <v>10.917499999999999</v>
      </c>
      <c r="I56" s="10">
        <v>12.148888888888889</v>
      </c>
      <c r="J56" s="10">
        <v>13.134</v>
      </c>
      <c r="K56" s="10">
        <v>14.617166666666668</v>
      </c>
      <c r="L56" s="10">
        <v>16.143285714285714</v>
      </c>
      <c r="M56" s="10">
        <v>17.287875000000003</v>
      </c>
      <c r="N56" s="10">
        <v>18.17811111111111</v>
      </c>
      <c r="O56" s="10">
        <v>18.9128</v>
      </c>
      <c r="P56" s="10">
        <v>20.30024</v>
      </c>
      <c r="Q56" s="10">
        <v>21.2252</v>
      </c>
      <c r="R56" s="10">
        <v>21.88588571428571</v>
      </c>
      <c r="S56" s="10">
        <v>22.3814</v>
      </c>
      <c r="T56" s="10">
        <v>23.07512</v>
      </c>
      <c r="U56" s="10">
        <v>23.14905</v>
      </c>
      <c r="V56" s="10">
        <v>23.2055375</v>
      </c>
      <c r="W56" s="10">
        <v>23.23943</v>
      </c>
      <c r="X56" s="10">
        <v>23.307215</v>
      </c>
      <c r="Y56" s="15" t="str">
        <f t="shared" si="1"/>
        <v>St. Gall</v>
      </c>
    </row>
    <row r="57" spans="1:25" ht="18.9" customHeight="1">
      <c r="A57" s="24" t="str">
        <f>'Page 9'!$A$33</f>
        <v>Chur</v>
      </c>
      <c r="B57" s="10">
        <v>0</v>
      </c>
      <c r="C57" s="10">
        <v>0.7657142857142857</v>
      </c>
      <c r="D57" s="10">
        <v>2.09</v>
      </c>
      <c r="E57" s="10">
        <v>4.656</v>
      </c>
      <c r="F57" s="10">
        <v>6.593333333333333</v>
      </c>
      <c r="G57" s="10">
        <v>7.739999999999999</v>
      </c>
      <c r="H57" s="10">
        <v>8.799999999999999</v>
      </c>
      <c r="I57" s="10">
        <v>9.895555555555555</v>
      </c>
      <c r="J57" s="10">
        <v>10.93</v>
      </c>
      <c r="K57" s="10">
        <v>12.421666666666667</v>
      </c>
      <c r="L57" s="10">
        <v>13.537142857142856</v>
      </c>
      <c r="M57" s="10">
        <v>14.427499999999998</v>
      </c>
      <c r="N57" s="10">
        <v>15.106666666666666</v>
      </c>
      <c r="O57" s="10">
        <v>15.681999999999999</v>
      </c>
      <c r="P57" s="10">
        <v>16.691200000000002</v>
      </c>
      <c r="Q57" s="10">
        <v>17.36466666666667</v>
      </c>
      <c r="R57" s="10">
        <v>17.93257142857143</v>
      </c>
      <c r="S57" s="10">
        <v>18.3795</v>
      </c>
      <c r="T57" s="10">
        <v>19.0048</v>
      </c>
      <c r="U57" s="10">
        <v>19.422</v>
      </c>
      <c r="V57" s="10">
        <v>19.943250000000003</v>
      </c>
      <c r="W57" s="10">
        <v>20.256</v>
      </c>
      <c r="X57" s="10">
        <v>20.8815</v>
      </c>
      <c r="Y57" s="15" t="str">
        <f t="shared" si="1"/>
        <v>Chur</v>
      </c>
    </row>
    <row r="58" spans="1:25" ht="18.9" customHeight="1">
      <c r="A58" s="24" t="str">
        <f>'Page 9'!$A$34</f>
        <v>Aarau</v>
      </c>
      <c r="B58" s="10">
        <v>0</v>
      </c>
      <c r="C58" s="10">
        <v>0.570857142857143</v>
      </c>
      <c r="D58" s="10">
        <v>1.0545000000000002</v>
      </c>
      <c r="E58" s="10">
        <v>3.8627999999999996</v>
      </c>
      <c r="F58" s="10">
        <v>5.661</v>
      </c>
      <c r="G58" s="10">
        <v>7.452857142857143</v>
      </c>
      <c r="H58" s="10">
        <v>9.074250000000001</v>
      </c>
      <c r="I58" s="10">
        <v>10.039333333333333</v>
      </c>
      <c r="J58" s="10">
        <v>10.978000000000002</v>
      </c>
      <c r="K58" s="10">
        <v>12.459833333333334</v>
      </c>
      <c r="L58" s="10">
        <v>13.629285714285713</v>
      </c>
      <c r="M58" s="10">
        <v>14.631250000000001</v>
      </c>
      <c r="N58" s="10">
        <v>15.410555555555556</v>
      </c>
      <c r="O58" s="10">
        <v>16.034000000000002</v>
      </c>
      <c r="P58" s="10">
        <v>17.360400000000002</v>
      </c>
      <c r="Q58" s="10">
        <v>18.259533333333337</v>
      </c>
      <c r="R58" s="10">
        <v>18.984171428571425</v>
      </c>
      <c r="S58" s="10">
        <v>19.5943</v>
      </c>
      <c r="T58" s="10">
        <v>20.448439999999998</v>
      </c>
      <c r="U58" s="10">
        <v>21.017866666666666</v>
      </c>
      <c r="V58" s="10">
        <v>21.9461</v>
      </c>
      <c r="W58" s="10">
        <v>22.55188</v>
      </c>
      <c r="X58" s="10">
        <v>23.763440000000003</v>
      </c>
      <c r="Y58" s="15" t="str">
        <f t="shared" si="1"/>
        <v>Aarau</v>
      </c>
    </row>
    <row r="59" spans="1:25" ht="18.9" customHeight="1">
      <c r="A59" s="24" t="str">
        <f>'Page 9'!$A$35</f>
        <v>Frauenfeld</v>
      </c>
      <c r="B59" s="216">
        <v>0</v>
      </c>
      <c r="C59" s="216">
        <v>0.2234285714285714</v>
      </c>
      <c r="D59" s="216">
        <v>1.1857499999999999</v>
      </c>
      <c r="E59" s="216">
        <v>4.062400000000001</v>
      </c>
      <c r="F59" s="216">
        <v>6.7333333333333325</v>
      </c>
      <c r="G59" s="216">
        <v>8.545285714285713</v>
      </c>
      <c r="H59" s="216">
        <v>9.981124999999999</v>
      </c>
      <c r="I59" s="216">
        <v>10.955333333333336</v>
      </c>
      <c r="J59" s="216">
        <v>11.773800000000001</v>
      </c>
      <c r="K59" s="216">
        <v>12.93625</v>
      </c>
      <c r="L59" s="216">
        <v>13.766714285714288</v>
      </c>
      <c r="M59" s="216">
        <v>14.413874999999997</v>
      </c>
      <c r="N59" s="216">
        <v>15.045833333333333</v>
      </c>
      <c r="O59" s="216">
        <v>15.63375</v>
      </c>
      <c r="P59" s="216">
        <v>16.692</v>
      </c>
      <c r="Q59" s="216">
        <v>17.397499999999997</v>
      </c>
      <c r="R59" s="216">
        <v>18.07602857142857</v>
      </c>
      <c r="S59" s="216">
        <v>18.606524999999998</v>
      </c>
      <c r="T59" s="216">
        <v>19.34922</v>
      </c>
      <c r="U59" s="216">
        <v>19.84435</v>
      </c>
      <c r="V59" s="216">
        <v>20.463262500000003</v>
      </c>
      <c r="W59" s="216">
        <v>20.83461</v>
      </c>
      <c r="X59" s="216">
        <v>21.577305000000003</v>
      </c>
      <c r="Y59" s="15" t="str">
        <f t="shared" si="1"/>
        <v>Frauenfeld</v>
      </c>
    </row>
    <row r="60" spans="1:25" ht="18.9" customHeight="1">
      <c r="A60" s="24" t="str">
        <f>'Page 9'!$A$36</f>
        <v>Bellinzona</v>
      </c>
      <c r="B60" s="10">
        <v>0.13333333333333333</v>
      </c>
      <c r="C60" s="10">
        <v>0.1142857142857143</v>
      </c>
      <c r="D60" s="10">
        <v>0.1</v>
      </c>
      <c r="E60" s="10">
        <v>0.6064</v>
      </c>
      <c r="F60" s="10">
        <v>2.7635</v>
      </c>
      <c r="G60" s="10">
        <v>3.627857142857143</v>
      </c>
      <c r="H60" s="10">
        <v>5.698499999999999</v>
      </c>
      <c r="I60" s="10">
        <v>7.525111111111111</v>
      </c>
      <c r="J60" s="10">
        <v>9.602599999999999</v>
      </c>
      <c r="K60" s="10">
        <v>11.462166666666665</v>
      </c>
      <c r="L60" s="10">
        <v>12.916285714285717</v>
      </c>
      <c r="M60" s="10">
        <v>14.179937500000001</v>
      </c>
      <c r="N60" s="10">
        <v>15.134166666666667</v>
      </c>
      <c r="O60" s="10">
        <v>16.0192</v>
      </c>
      <c r="P60" s="10">
        <v>17.78688</v>
      </c>
      <c r="Q60" s="10">
        <v>19.110933333333335</v>
      </c>
      <c r="R60" s="10">
        <v>20.056714285714285</v>
      </c>
      <c r="S60" s="10">
        <v>20.779025</v>
      </c>
      <c r="T60" s="10">
        <v>21.99372</v>
      </c>
      <c r="U60" s="10">
        <v>22.96845</v>
      </c>
      <c r="V60" s="10">
        <v>24.293075</v>
      </c>
      <c r="W60" s="10">
        <v>25.3141</v>
      </c>
      <c r="X60" s="10">
        <v>27.35615</v>
      </c>
      <c r="Y60" s="15" t="str">
        <f t="shared" si="1"/>
        <v>Bellinzona</v>
      </c>
    </row>
    <row r="61" spans="1:25" ht="18.9" customHeight="1">
      <c r="A61" s="24" t="str">
        <f>'Page 9'!$A$37</f>
        <v>Lausanne</v>
      </c>
      <c r="B61" s="216">
        <v>0</v>
      </c>
      <c r="C61" s="216">
        <v>0</v>
      </c>
      <c r="D61" s="216">
        <v>0</v>
      </c>
      <c r="E61" s="216">
        <v>0.7283999999999999</v>
      </c>
      <c r="F61" s="216">
        <v>3.650333333333333</v>
      </c>
      <c r="G61" s="216">
        <v>7.031714285714285</v>
      </c>
      <c r="H61" s="216">
        <v>10.011375000000001</v>
      </c>
      <c r="I61" s="216">
        <v>12.385888888888887</v>
      </c>
      <c r="J61" s="216">
        <v>14.668500000000002</v>
      </c>
      <c r="K61" s="216">
        <v>16.20491666666667</v>
      </c>
      <c r="L61" s="216">
        <v>17.192285714285717</v>
      </c>
      <c r="M61" s="216">
        <v>18.140062500000003</v>
      </c>
      <c r="N61" s="216">
        <v>18.97838888888889</v>
      </c>
      <c r="O61" s="216">
        <v>19.88255</v>
      </c>
      <c r="P61" s="216">
        <v>21.62864</v>
      </c>
      <c r="Q61" s="216">
        <v>22.998966666666664</v>
      </c>
      <c r="R61" s="216">
        <v>24.13922857142857</v>
      </c>
      <c r="S61" s="216">
        <v>25.149125</v>
      </c>
      <c r="T61" s="216">
        <v>26.84924</v>
      </c>
      <c r="U61" s="216">
        <v>28.295133333333332</v>
      </c>
      <c r="V61" s="216">
        <v>29.73</v>
      </c>
      <c r="W61" s="216">
        <v>29.784</v>
      </c>
      <c r="X61" s="216">
        <v>29.892000000000003</v>
      </c>
      <c r="Y61" s="15" t="str">
        <f t="shared" si="1"/>
        <v>Lausanne</v>
      </c>
    </row>
    <row r="62" spans="1:25" ht="18.9" customHeight="1">
      <c r="A62" s="24" t="str">
        <f>'Page 9'!$A$38</f>
        <v>Sion</v>
      </c>
      <c r="B62" s="10">
        <v>0.22666666666666668</v>
      </c>
      <c r="C62" s="10">
        <v>2.645142857142857</v>
      </c>
      <c r="D62" s="10">
        <v>3.451749999999999</v>
      </c>
      <c r="E62" s="10">
        <v>5.5161999999999995</v>
      </c>
      <c r="F62" s="10">
        <v>7.219333333333331</v>
      </c>
      <c r="G62" s="10">
        <v>8.522571428571428</v>
      </c>
      <c r="H62" s="10">
        <v>9.483374999999999</v>
      </c>
      <c r="I62" s="10">
        <v>10.382000000000001</v>
      </c>
      <c r="J62" s="10">
        <v>11.273200000000001</v>
      </c>
      <c r="K62" s="10">
        <v>12.966666666666669</v>
      </c>
      <c r="L62" s="10">
        <v>14.353785714285717</v>
      </c>
      <c r="M62" s="10">
        <v>15.685875000000001</v>
      </c>
      <c r="N62" s="10">
        <v>16.838666666666665</v>
      </c>
      <c r="O62" s="10">
        <v>18.086949999999995</v>
      </c>
      <c r="P62" s="10">
        <v>20.720200000000002</v>
      </c>
      <c r="Q62" s="10">
        <v>22.680533333333337</v>
      </c>
      <c r="R62" s="10">
        <v>23.429171428571426</v>
      </c>
      <c r="S62" s="10">
        <v>23.711699999999997</v>
      </c>
      <c r="T62" s="10">
        <v>24.176579999999998</v>
      </c>
      <c r="U62" s="10">
        <v>24.630316666666666</v>
      </c>
      <c r="V62" s="10">
        <v>25.234675</v>
      </c>
      <c r="W62" s="10">
        <v>25.253739999999997</v>
      </c>
      <c r="X62" s="10">
        <v>25.29187</v>
      </c>
      <c r="Y62" s="15" t="str">
        <f t="shared" si="1"/>
        <v>Sion</v>
      </c>
    </row>
    <row r="63" spans="1:25" ht="18.9" customHeight="1">
      <c r="A63" s="24" t="str">
        <f>'Page 9'!$A$39</f>
        <v>Neuchâtel</v>
      </c>
      <c r="B63" s="10">
        <v>2.816</v>
      </c>
      <c r="C63" s="10">
        <v>3.7302857142857135</v>
      </c>
      <c r="D63" s="10">
        <v>5.183999999999999</v>
      </c>
      <c r="E63" s="10">
        <v>8.1408</v>
      </c>
      <c r="F63" s="10">
        <v>9.548800000000002</v>
      </c>
      <c r="G63" s="10">
        <v>11.421257142857142</v>
      </c>
      <c r="H63" s="10">
        <v>12.926400000000001</v>
      </c>
      <c r="I63" s="10">
        <v>14.609066666666667</v>
      </c>
      <c r="J63" s="10">
        <v>16.0512</v>
      </c>
      <c r="K63" s="10">
        <v>17.919999999999998</v>
      </c>
      <c r="L63" s="10">
        <v>19.474285714285713</v>
      </c>
      <c r="M63" s="10">
        <v>20.688000000000002</v>
      </c>
      <c r="N63" s="10">
        <v>21.802666666666667</v>
      </c>
      <c r="O63" s="10">
        <v>22.6944</v>
      </c>
      <c r="P63" s="10">
        <v>24.483839999999997</v>
      </c>
      <c r="Q63" s="10">
        <v>25.8432</v>
      </c>
      <c r="R63" s="10">
        <v>27.055542857142857</v>
      </c>
      <c r="S63" s="10">
        <v>27.422400000000003</v>
      </c>
      <c r="T63" s="10">
        <v>27.50592</v>
      </c>
      <c r="U63" s="10">
        <v>27.561600000000002</v>
      </c>
      <c r="V63" s="10">
        <v>27.6312</v>
      </c>
      <c r="W63" s="10">
        <v>27.672959999999996</v>
      </c>
      <c r="X63" s="10">
        <v>27.75648</v>
      </c>
      <c r="Y63" s="15" t="str">
        <f t="shared" si="1"/>
        <v>Neuchâtel</v>
      </c>
    </row>
    <row r="64" spans="1:25" ht="18.9" customHeight="1">
      <c r="A64" s="24" t="str">
        <f>'Page 9'!$A$40</f>
        <v>Geneva</v>
      </c>
      <c r="B64" s="10">
        <v>0.16666666666666669</v>
      </c>
      <c r="C64" s="10">
        <v>0.14285714285714285</v>
      </c>
      <c r="D64" s="10">
        <v>0.125</v>
      </c>
      <c r="E64" s="10">
        <v>1.5848</v>
      </c>
      <c r="F64" s="10">
        <v>4.016666666666667</v>
      </c>
      <c r="G64" s="10">
        <v>6.086142857142856</v>
      </c>
      <c r="H64" s="10">
        <v>8.026</v>
      </c>
      <c r="I64" s="10">
        <v>9.492666666666667</v>
      </c>
      <c r="J64" s="10">
        <v>11.037099999999999</v>
      </c>
      <c r="K64" s="10">
        <v>13.542416666666668</v>
      </c>
      <c r="L64" s="10">
        <v>15.351642857142856</v>
      </c>
      <c r="M64" s="10">
        <v>16.7131875</v>
      </c>
      <c r="N64" s="10">
        <v>17.865166666666667</v>
      </c>
      <c r="O64" s="10">
        <v>18.7867</v>
      </c>
      <c r="P64" s="10">
        <v>20.44548</v>
      </c>
      <c r="Q64" s="10">
        <v>21.685533333333332</v>
      </c>
      <c r="R64" s="10">
        <v>22.61125714285714</v>
      </c>
      <c r="S64" s="10">
        <v>23.4299</v>
      </c>
      <c r="T64" s="10">
        <v>24.68418</v>
      </c>
      <c r="U64" s="10">
        <v>25.643916666666666</v>
      </c>
      <c r="V64" s="10">
        <v>27.095037499999997</v>
      </c>
      <c r="W64" s="10">
        <v>28.14237</v>
      </c>
      <c r="X64" s="10">
        <v>30.70825</v>
      </c>
      <c r="Y64" s="15" t="str">
        <f t="shared" si="1"/>
        <v>Geneva</v>
      </c>
    </row>
    <row r="65" spans="1:25" ht="18.9" customHeight="1">
      <c r="A65" s="24" t="str">
        <f>'Page 9'!$A$41</f>
        <v>Delémont</v>
      </c>
      <c r="B65" s="216">
        <v>0</v>
      </c>
      <c r="C65" s="216">
        <v>0</v>
      </c>
      <c r="D65" s="216">
        <v>0.86325</v>
      </c>
      <c r="E65" s="216">
        <v>2.5081999999999995</v>
      </c>
      <c r="F65" s="216">
        <v>4.851666666666667</v>
      </c>
      <c r="G65" s="216">
        <v>9.143857142857142</v>
      </c>
      <c r="H65" s="216">
        <v>12.731375</v>
      </c>
      <c r="I65" s="216">
        <v>13.761555555555555</v>
      </c>
      <c r="J65" s="216">
        <v>14.585700000000001</v>
      </c>
      <c r="K65" s="216">
        <v>16.56308333333333</v>
      </c>
      <c r="L65" s="216">
        <v>18.023357142857144</v>
      </c>
      <c r="M65" s="216">
        <v>19.1186875</v>
      </c>
      <c r="N65" s="216">
        <v>19.9705</v>
      </c>
      <c r="O65" s="216">
        <v>20.976799999999997</v>
      </c>
      <c r="P65" s="216">
        <v>22.80812</v>
      </c>
      <c r="Q65" s="216">
        <v>24.02903333333333</v>
      </c>
      <c r="R65" s="216">
        <v>24.901114285714286</v>
      </c>
      <c r="S65" s="216">
        <v>25.583874999999995</v>
      </c>
      <c r="T65" s="216">
        <v>26.7808</v>
      </c>
      <c r="U65" s="216">
        <v>27.578750000000003</v>
      </c>
      <c r="V65" s="216">
        <v>28.576175000000003</v>
      </c>
      <c r="W65" s="216">
        <v>29.212529999999997</v>
      </c>
      <c r="X65" s="216">
        <v>30.62966</v>
      </c>
      <c r="Y65" s="15" t="str">
        <f t="shared" si="1"/>
        <v>Delémont</v>
      </c>
    </row>
    <row r="66" spans="1:25" ht="18.9" customHeight="1">
      <c r="A66" s="24"/>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15"/>
    </row>
    <row r="67" spans="1:25" ht="18.9" customHeight="1">
      <c r="A67" s="24" t="str">
        <f>'Page 9'!$A$43</f>
        <v>Direct federal tax</v>
      </c>
      <c r="B67" s="216">
        <v>0</v>
      </c>
      <c r="C67" s="216">
        <v>0</v>
      </c>
      <c r="D67" s="216">
        <v>0</v>
      </c>
      <c r="E67" s="216">
        <v>0.24319999999999997</v>
      </c>
      <c r="F67" s="216">
        <v>0.331</v>
      </c>
      <c r="G67" s="216">
        <v>0.3962857142857142</v>
      </c>
      <c r="H67" s="216">
        <v>0.45674999999999993</v>
      </c>
      <c r="I67" s="216">
        <v>0.542888888888889</v>
      </c>
      <c r="J67" s="216">
        <v>0.7526</v>
      </c>
      <c r="K67" s="216">
        <v>1.0791666666666666</v>
      </c>
      <c r="L67" s="216">
        <v>1.3492857142857144</v>
      </c>
      <c r="M67" s="216">
        <v>1.733875</v>
      </c>
      <c r="N67" s="216">
        <v>2.2694444444444444</v>
      </c>
      <c r="O67" s="216">
        <v>2.7025</v>
      </c>
      <c r="P67" s="216">
        <v>3.8128800000000003</v>
      </c>
      <c r="Q67" s="216">
        <v>4.8318</v>
      </c>
      <c r="R67" s="216">
        <v>5.7129714285714295</v>
      </c>
      <c r="S67" s="216">
        <v>6.609249999999999</v>
      </c>
      <c r="T67" s="216">
        <v>7.9274</v>
      </c>
      <c r="U67" s="216">
        <v>8.806166666666666</v>
      </c>
      <c r="V67" s="216">
        <v>9.904625</v>
      </c>
      <c r="W67" s="216">
        <v>10.563699999999999</v>
      </c>
      <c r="X67" s="216">
        <v>11.47011</v>
      </c>
      <c r="Y67" s="15" t="str">
        <f>A67</f>
        <v>Direct federal tax</v>
      </c>
    </row>
    <row r="68" spans="2:12" ht="18.9" customHeight="1">
      <c r="B68" s="204"/>
      <c r="C68" s="204"/>
      <c r="D68" s="204"/>
      <c r="E68" s="204"/>
      <c r="F68" s="204"/>
      <c r="G68" s="204"/>
      <c r="H68" s="204"/>
      <c r="I68" s="204"/>
      <c r="J68" s="204"/>
      <c r="K68" s="204"/>
      <c r="L68" s="204"/>
    </row>
    <row r="69" spans="2:12" ht="18.9" customHeight="1">
      <c r="B69" s="204"/>
      <c r="C69" s="204"/>
      <c r="D69" s="204"/>
      <c r="E69" s="204"/>
      <c r="F69" s="204"/>
      <c r="G69" s="204"/>
      <c r="H69" s="204"/>
      <c r="I69" s="204"/>
      <c r="J69" s="204"/>
      <c r="K69" s="204"/>
      <c r="L69" s="204"/>
    </row>
    <row r="70" spans="2:12" ht="18.9" customHeight="1">
      <c r="B70" s="204"/>
      <c r="C70" s="204"/>
      <c r="D70" s="204"/>
      <c r="E70" s="204"/>
      <c r="F70" s="204"/>
      <c r="G70" s="204"/>
      <c r="H70" s="204"/>
      <c r="I70" s="204"/>
      <c r="J70" s="204"/>
      <c r="K70" s="204"/>
      <c r="L70" s="204"/>
    </row>
    <row r="71" spans="2:12" ht="18.9" customHeight="1">
      <c r="B71" s="204"/>
      <c r="C71" s="204"/>
      <c r="D71" s="204"/>
      <c r="E71" s="204"/>
      <c r="F71" s="204"/>
      <c r="G71" s="204"/>
      <c r="H71" s="204"/>
      <c r="I71" s="204"/>
      <c r="J71" s="204"/>
      <c r="K71" s="204"/>
      <c r="L71" s="204"/>
    </row>
    <row r="72" spans="2:12" ht="18.9" customHeight="1">
      <c r="B72" s="204"/>
      <c r="C72" s="204"/>
      <c r="D72" s="204"/>
      <c r="E72" s="204"/>
      <c r="F72" s="204"/>
      <c r="G72" s="204"/>
      <c r="H72" s="204"/>
      <c r="I72" s="204"/>
      <c r="J72" s="204"/>
      <c r="K72" s="204"/>
      <c r="L72" s="204"/>
    </row>
    <row r="73" spans="2:12" ht="18.9" customHeight="1">
      <c r="B73" s="204"/>
      <c r="C73" s="204"/>
      <c r="D73" s="204"/>
      <c r="E73" s="204"/>
      <c r="F73" s="204"/>
      <c r="G73" s="204"/>
      <c r="H73" s="204"/>
      <c r="I73" s="204"/>
      <c r="J73" s="204"/>
      <c r="K73" s="204"/>
      <c r="L73" s="204"/>
    </row>
    <row r="74" spans="2:12" ht="18.9" customHeight="1">
      <c r="B74" s="204"/>
      <c r="C74" s="204"/>
      <c r="D74" s="204"/>
      <c r="E74" s="204"/>
      <c r="F74" s="204"/>
      <c r="G74" s="204"/>
      <c r="H74" s="204"/>
      <c r="I74" s="204"/>
      <c r="J74" s="204"/>
      <c r="K74" s="204"/>
      <c r="L74" s="204"/>
    </row>
    <row r="75" spans="2:12" ht="18.9" customHeight="1">
      <c r="B75" s="204"/>
      <c r="C75" s="204"/>
      <c r="D75" s="204"/>
      <c r="E75" s="204"/>
      <c r="F75" s="204"/>
      <c r="G75" s="204"/>
      <c r="H75" s="204"/>
      <c r="I75" s="204"/>
      <c r="J75" s="204"/>
      <c r="K75" s="204"/>
      <c r="L75" s="204"/>
    </row>
    <row r="76" spans="2:12" ht="12.75">
      <c r="B76" s="204"/>
      <c r="C76" s="204"/>
      <c r="D76" s="204"/>
      <c r="E76" s="204"/>
      <c r="F76" s="204"/>
      <c r="G76" s="204"/>
      <c r="H76" s="204"/>
      <c r="I76" s="204"/>
      <c r="J76" s="204"/>
      <c r="K76" s="204"/>
      <c r="L76" s="204"/>
    </row>
    <row r="77" spans="2:12" ht="12.75">
      <c r="B77" s="204"/>
      <c r="C77" s="204"/>
      <c r="D77" s="204"/>
      <c r="E77" s="204"/>
      <c r="F77" s="204"/>
      <c r="G77" s="204"/>
      <c r="H77" s="204"/>
      <c r="I77" s="204"/>
      <c r="J77" s="204"/>
      <c r="K77" s="204"/>
      <c r="L77" s="204"/>
    </row>
    <row r="78" spans="2:12" ht="12.75">
      <c r="B78" s="204"/>
      <c r="C78" s="204"/>
      <c r="D78" s="204"/>
      <c r="E78" s="204"/>
      <c r="F78" s="204"/>
      <c r="G78" s="204"/>
      <c r="H78" s="204"/>
      <c r="I78" s="204"/>
      <c r="J78" s="204"/>
      <c r="K78" s="204"/>
      <c r="L78" s="204"/>
    </row>
    <row r="79" spans="2:12" ht="12.75">
      <c r="B79" s="204"/>
      <c r="C79" s="204"/>
      <c r="D79" s="204"/>
      <c r="E79" s="204"/>
      <c r="F79" s="204"/>
      <c r="G79" s="204"/>
      <c r="H79" s="204"/>
      <c r="I79" s="204"/>
      <c r="J79" s="204"/>
      <c r="K79" s="204"/>
      <c r="L79" s="204"/>
    </row>
    <row r="80" spans="2:12" ht="12.75">
      <c r="B80" s="204"/>
      <c r="C80" s="204"/>
      <c r="D80" s="204"/>
      <c r="E80" s="204"/>
      <c r="F80" s="204"/>
      <c r="G80" s="204"/>
      <c r="H80" s="204"/>
      <c r="I80" s="204"/>
      <c r="J80" s="204"/>
      <c r="K80" s="204"/>
      <c r="L80" s="204"/>
    </row>
    <row r="81" spans="2:12" ht="12.75">
      <c r="B81" s="204"/>
      <c r="C81" s="204"/>
      <c r="D81" s="204"/>
      <c r="E81" s="204"/>
      <c r="F81" s="204"/>
      <c r="G81" s="204"/>
      <c r="H81" s="204"/>
      <c r="I81" s="204"/>
      <c r="J81" s="204"/>
      <c r="K81" s="204"/>
      <c r="L81" s="204"/>
    </row>
    <row r="82" spans="2:12" ht="12.75">
      <c r="B82" s="204"/>
      <c r="C82" s="204"/>
      <c r="D82" s="204"/>
      <c r="E82" s="204"/>
      <c r="F82" s="204"/>
      <c r="G82" s="204"/>
      <c r="H82" s="204"/>
      <c r="I82" s="204"/>
      <c r="J82" s="204"/>
      <c r="K82" s="204"/>
      <c r="L82" s="204"/>
    </row>
    <row r="83" spans="2:12" ht="12.75">
      <c r="B83" s="204"/>
      <c r="C83" s="204"/>
      <c r="D83" s="204"/>
      <c r="E83" s="204"/>
      <c r="F83" s="204"/>
      <c r="G83" s="204"/>
      <c r="H83" s="204"/>
      <c r="I83" s="204"/>
      <c r="J83" s="204"/>
      <c r="K83" s="204"/>
      <c r="L83" s="204"/>
    </row>
    <row r="84" spans="2:12" ht="12.75">
      <c r="B84" s="204"/>
      <c r="C84" s="204"/>
      <c r="D84" s="204"/>
      <c r="E84" s="204"/>
      <c r="F84" s="204"/>
      <c r="G84" s="204"/>
      <c r="H84" s="204"/>
      <c r="I84" s="204"/>
      <c r="J84" s="204"/>
      <c r="K84" s="204"/>
      <c r="L84" s="204"/>
    </row>
    <row r="85" spans="2:12" ht="12.75">
      <c r="B85" s="204"/>
      <c r="C85" s="204"/>
      <c r="D85" s="204"/>
      <c r="E85" s="204"/>
      <c r="F85" s="204"/>
      <c r="G85" s="204"/>
      <c r="H85" s="204"/>
      <c r="I85" s="204"/>
      <c r="J85" s="204"/>
      <c r="K85" s="204"/>
      <c r="L85" s="204"/>
    </row>
    <row r="86" spans="2:12" ht="12.75">
      <c r="B86" s="204"/>
      <c r="C86" s="204"/>
      <c r="D86" s="204"/>
      <c r="E86" s="204"/>
      <c r="F86" s="204"/>
      <c r="G86" s="204"/>
      <c r="H86" s="204"/>
      <c r="I86" s="204"/>
      <c r="J86" s="204"/>
      <c r="K86" s="204"/>
      <c r="L86" s="204"/>
    </row>
    <row r="87" spans="2:12" ht="12.75">
      <c r="B87" s="204"/>
      <c r="C87" s="204"/>
      <c r="D87" s="204"/>
      <c r="E87" s="204"/>
      <c r="F87" s="204"/>
      <c r="G87" s="204"/>
      <c r="H87" s="204"/>
      <c r="I87" s="204"/>
      <c r="J87" s="204"/>
      <c r="K87" s="204"/>
      <c r="L87" s="204"/>
    </row>
    <row r="88" spans="2:12" ht="12.75">
      <c r="B88" s="204"/>
      <c r="C88" s="204"/>
      <c r="D88" s="204"/>
      <c r="E88" s="204"/>
      <c r="F88" s="204"/>
      <c r="G88" s="204"/>
      <c r="H88" s="204"/>
      <c r="I88" s="204"/>
      <c r="J88" s="204"/>
      <c r="K88" s="204"/>
      <c r="L88" s="204"/>
    </row>
    <row r="89" spans="2:12" ht="12.75">
      <c r="B89" s="204"/>
      <c r="C89" s="204"/>
      <c r="D89" s="204"/>
      <c r="E89" s="204"/>
      <c r="F89" s="204"/>
      <c r="G89" s="204"/>
      <c r="H89" s="204"/>
      <c r="I89" s="204"/>
      <c r="J89" s="204"/>
      <c r="K89" s="204"/>
      <c r="L89" s="204"/>
    </row>
    <row r="90" spans="2:12" ht="12.75">
      <c r="B90" s="204"/>
      <c r="C90" s="204"/>
      <c r="D90" s="204"/>
      <c r="E90" s="204"/>
      <c r="F90" s="204"/>
      <c r="G90" s="204"/>
      <c r="H90" s="204"/>
      <c r="I90" s="204"/>
      <c r="J90" s="204"/>
      <c r="K90" s="204"/>
      <c r="L90" s="204"/>
    </row>
    <row r="91" spans="2:12" ht="12.75">
      <c r="B91" s="204"/>
      <c r="C91" s="204"/>
      <c r="D91" s="204"/>
      <c r="E91" s="204"/>
      <c r="F91" s="204"/>
      <c r="G91" s="204"/>
      <c r="H91" s="204"/>
      <c r="I91" s="204"/>
      <c r="J91" s="204"/>
      <c r="K91" s="204"/>
      <c r="L91" s="204"/>
    </row>
    <row r="92" spans="2:12" ht="12.75">
      <c r="B92" s="204"/>
      <c r="C92" s="204"/>
      <c r="D92" s="204"/>
      <c r="E92" s="204"/>
      <c r="F92" s="204"/>
      <c r="G92" s="204"/>
      <c r="H92" s="204"/>
      <c r="I92" s="204"/>
      <c r="J92" s="204"/>
      <c r="K92" s="204"/>
      <c r="L92" s="204"/>
    </row>
    <row r="93" spans="2:12" ht="12.75">
      <c r="B93" s="204"/>
      <c r="C93" s="204"/>
      <c r="D93" s="204"/>
      <c r="E93" s="204"/>
      <c r="F93" s="204"/>
      <c r="G93" s="204"/>
      <c r="H93" s="204"/>
      <c r="I93" s="204"/>
      <c r="J93" s="204"/>
      <c r="K93" s="204"/>
      <c r="L93" s="204"/>
    </row>
    <row r="94" spans="2:12" ht="12.75">
      <c r="B94" s="204"/>
      <c r="C94" s="204"/>
      <c r="D94" s="204"/>
      <c r="E94" s="204"/>
      <c r="F94" s="204"/>
      <c r="G94" s="204"/>
      <c r="H94" s="204"/>
      <c r="I94" s="204"/>
      <c r="J94" s="204"/>
      <c r="K94" s="204"/>
      <c r="L94" s="204"/>
    </row>
    <row r="95" spans="2:12" ht="12.75">
      <c r="B95" s="204"/>
      <c r="C95" s="204"/>
      <c r="D95" s="204"/>
      <c r="E95" s="204"/>
      <c r="F95" s="204"/>
      <c r="G95" s="204"/>
      <c r="H95" s="204"/>
      <c r="I95" s="204"/>
      <c r="J95" s="204"/>
      <c r="K95" s="204"/>
      <c r="L95" s="204"/>
    </row>
    <row r="96" spans="2:12" ht="12.75">
      <c r="B96" s="204"/>
      <c r="C96" s="204"/>
      <c r="D96" s="204"/>
      <c r="E96" s="204"/>
      <c r="F96" s="204"/>
      <c r="G96" s="204"/>
      <c r="H96" s="204"/>
      <c r="I96" s="204"/>
      <c r="J96" s="204"/>
      <c r="K96" s="204"/>
      <c r="L96" s="204"/>
    </row>
    <row r="97" spans="2:12" ht="12.75">
      <c r="B97" s="204"/>
      <c r="C97" s="204"/>
      <c r="D97" s="204"/>
      <c r="E97" s="204"/>
      <c r="F97" s="204"/>
      <c r="G97" s="204"/>
      <c r="H97" s="204"/>
      <c r="I97" s="204"/>
      <c r="J97" s="204"/>
      <c r="K97" s="204"/>
      <c r="L97" s="204"/>
    </row>
    <row r="98" spans="2:12" ht="12.75">
      <c r="B98" s="204"/>
      <c r="C98" s="204"/>
      <c r="D98" s="204"/>
      <c r="E98" s="204"/>
      <c r="F98" s="204"/>
      <c r="G98" s="204"/>
      <c r="H98" s="204"/>
      <c r="I98" s="204"/>
      <c r="J98" s="204"/>
      <c r="K98" s="204"/>
      <c r="L98" s="204"/>
    </row>
    <row r="99" spans="2:12" ht="12.75">
      <c r="B99" s="204"/>
      <c r="C99" s="204"/>
      <c r="D99" s="204"/>
      <c r="E99" s="204"/>
      <c r="F99" s="204"/>
      <c r="G99" s="204"/>
      <c r="H99" s="204"/>
      <c r="I99" s="204"/>
      <c r="J99" s="204"/>
      <c r="K99" s="204"/>
      <c r="L99" s="204"/>
    </row>
    <row r="100" spans="2:12" ht="12.75">
      <c r="B100" s="204"/>
      <c r="C100" s="204"/>
      <c r="D100" s="204"/>
      <c r="E100" s="204"/>
      <c r="F100" s="204"/>
      <c r="G100" s="204"/>
      <c r="H100" s="204"/>
      <c r="I100" s="204"/>
      <c r="J100" s="204"/>
      <c r="K100" s="204"/>
      <c r="L100" s="204"/>
    </row>
    <row r="101" spans="2:12" ht="12.75">
      <c r="B101" s="204"/>
      <c r="C101" s="204"/>
      <c r="D101" s="204"/>
      <c r="E101" s="204"/>
      <c r="F101" s="204"/>
      <c r="G101" s="204"/>
      <c r="H101" s="204"/>
      <c r="I101" s="204"/>
      <c r="J101" s="204"/>
      <c r="K101" s="204"/>
      <c r="L101" s="204"/>
    </row>
    <row r="102" spans="2:12" ht="12.75">
      <c r="B102" s="204"/>
      <c r="C102" s="204"/>
      <c r="D102" s="204"/>
      <c r="E102" s="204"/>
      <c r="F102" s="204"/>
      <c r="G102" s="204"/>
      <c r="H102" s="204"/>
      <c r="I102" s="204"/>
      <c r="J102" s="204"/>
      <c r="K102" s="204"/>
      <c r="L102" s="204"/>
    </row>
    <row r="103" spans="2:12" ht="12.75">
      <c r="B103" s="204"/>
      <c r="C103" s="204"/>
      <c r="D103" s="204"/>
      <c r="E103" s="204"/>
      <c r="F103" s="204"/>
      <c r="G103" s="204"/>
      <c r="H103" s="204"/>
      <c r="I103" s="204"/>
      <c r="J103" s="204"/>
      <c r="K103" s="204"/>
      <c r="L103" s="204"/>
    </row>
    <row r="104" spans="2:12" ht="12.75">
      <c r="B104" s="204"/>
      <c r="C104" s="204"/>
      <c r="D104" s="204"/>
      <c r="E104" s="204"/>
      <c r="F104" s="204"/>
      <c r="G104" s="204"/>
      <c r="H104" s="204"/>
      <c r="I104" s="204"/>
      <c r="J104" s="204"/>
      <c r="K104" s="204"/>
      <c r="L104" s="204"/>
    </row>
    <row r="105" spans="2:12" ht="12.75">
      <c r="B105" s="204"/>
      <c r="C105" s="204"/>
      <c r="D105" s="204"/>
      <c r="E105" s="204"/>
      <c r="F105" s="204"/>
      <c r="G105" s="204"/>
      <c r="H105" s="204"/>
      <c r="I105" s="204"/>
      <c r="J105" s="204"/>
      <c r="K105" s="204"/>
      <c r="L105" s="204"/>
    </row>
    <row r="106" spans="2:12" ht="12.75">
      <c r="B106" s="204"/>
      <c r="C106" s="204"/>
      <c r="D106" s="204"/>
      <c r="E106" s="204"/>
      <c r="F106" s="204"/>
      <c r="G106" s="204"/>
      <c r="H106" s="204"/>
      <c r="I106" s="204"/>
      <c r="J106" s="204"/>
      <c r="K106" s="204"/>
      <c r="L106" s="204"/>
    </row>
    <row r="107" spans="2:12" ht="12.75">
      <c r="B107" s="204"/>
      <c r="C107" s="204"/>
      <c r="D107" s="204"/>
      <c r="E107" s="204"/>
      <c r="F107" s="204"/>
      <c r="G107" s="204"/>
      <c r="H107" s="204"/>
      <c r="I107" s="204"/>
      <c r="J107" s="204"/>
      <c r="K107" s="204"/>
      <c r="L107" s="204"/>
    </row>
    <row r="108" spans="2:12" ht="12.75">
      <c r="B108" s="204"/>
      <c r="C108" s="204"/>
      <c r="D108" s="204"/>
      <c r="E108" s="204"/>
      <c r="F108" s="204"/>
      <c r="G108" s="204"/>
      <c r="H108" s="204"/>
      <c r="I108" s="204"/>
      <c r="J108" s="204"/>
      <c r="K108" s="204"/>
      <c r="L108" s="204"/>
    </row>
    <row r="109" spans="2:12" ht="12.75">
      <c r="B109" s="204"/>
      <c r="C109" s="204"/>
      <c r="D109" s="204"/>
      <c r="E109" s="204"/>
      <c r="F109" s="204"/>
      <c r="G109" s="204"/>
      <c r="H109" s="204"/>
      <c r="I109" s="204"/>
      <c r="J109" s="204"/>
      <c r="K109" s="204"/>
      <c r="L109" s="204"/>
    </row>
    <row r="110" spans="2:12" ht="12.75">
      <c r="B110" s="204"/>
      <c r="C110" s="204"/>
      <c r="D110" s="204"/>
      <c r="E110" s="204"/>
      <c r="F110" s="204"/>
      <c r="G110" s="204"/>
      <c r="H110" s="204"/>
      <c r="I110" s="204"/>
      <c r="J110" s="204"/>
      <c r="K110" s="204"/>
      <c r="L110" s="204"/>
    </row>
    <row r="111" spans="2:12" ht="12.75">
      <c r="B111" s="204"/>
      <c r="C111" s="204"/>
      <c r="D111" s="204"/>
      <c r="E111" s="204"/>
      <c r="F111" s="204"/>
      <c r="G111" s="204"/>
      <c r="H111" s="204"/>
      <c r="I111" s="204"/>
      <c r="J111" s="204"/>
      <c r="K111" s="204"/>
      <c r="L111" s="204"/>
    </row>
    <row r="112" spans="2:12" ht="12.75">
      <c r="B112" s="204"/>
      <c r="C112" s="204"/>
      <c r="D112" s="204"/>
      <c r="E112" s="204"/>
      <c r="F112" s="204"/>
      <c r="G112" s="204"/>
      <c r="H112" s="204"/>
      <c r="I112" s="204"/>
      <c r="J112" s="204"/>
      <c r="K112" s="204"/>
      <c r="L112" s="204"/>
    </row>
    <row r="113" spans="2:12" ht="12.75">
      <c r="B113" s="204"/>
      <c r="C113" s="204"/>
      <c r="D113" s="204"/>
      <c r="E113" s="204"/>
      <c r="F113" s="204"/>
      <c r="G113" s="204"/>
      <c r="H113" s="204"/>
      <c r="I113" s="204"/>
      <c r="J113" s="204"/>
      <c r="K113" s="204"/>
      <c r="L113" s="204"/>
    </row>
    <row r="114" spans="2:12" ht="12.75">
      <c r="B114" s="204"/>
      <c r="C114" s="204"/>
      <c r="D114" s="204"/>
      <c r="E114" s="204"/>
      <c r="F114" s="204"/>
      <c r="G114" s="204"/>
      <c r="H114" s="204"/>
      <c r="I114" s="204"/>
      <c r="J114" s="204"/>
      <c r="K114" s="204"/>
      <c r="L114" s="204"/>
    </row>
    <row r="115" spans="2:12" ht="12.75">
      <c r="B115" s="204"/>
      <c r="C115" s="204"/>
      <c r="D115" s="204"/>
      <c r="E115" s="204"/>
      <c r="F115" s="204"/>
      <c r="G115" s="204"/>
      <c r="H115" s="204"/>
      <c r="I115" s="204"/>
      <c r="J115" s="204"/>
      <c r="K115" s="204"/>
      <c r="L115" s="204"/>
    </row>
    <row r="116" spans="2:12" ht="12.75">
      <c r="B116" s="204"/>
      <c r="C116" s="204"/>
      <c r="D116" s="204"/>
      <c r="E116" s="204"/>
      <c r="F116" s="204"/>
      <c r="G116" s="204"/>
      <c r="H116" s="204"/>
      <c r="I116" s="204"/>
      <c r="J116" s="204"/>
      <c r="K116" s="204"/>
      <c r="L116" s="204"/>
    </row>
    <row r="117" spans="2:12" ht="12.75">
      <c r="B117" s="204"/>
      <c r="C117" s="204"/>
      <c r="D117" s="204"/>
      <c r="E117" s="204"/>
      <c r="F117" s="204"/>
      <c r="G117" s="204"/>
      <c r="H117" s="204"/>
      <c r="I117" s="204"/>
      <c r="J117" s="204"/>
      <c r="K117" s="204"/>
      <c r="L117" s="204"/>
    </row>
    <row r="118" spans="2:12" ht="12.75">
      <c r="B118" s="204"/>
      <c r="C118" s="204"/>
      <c r="D118" s="204"/>
      <c r="E118" s="204"/>
      <c r="F118" s="204"/>
      <c r="G118" s="204"/>
      <c r="H118" s="204"/>
      <c r="I118" s="204"/>
      <c r="J118" s="204"/>
      <c r="K118" s="204"/>
      <c r="L118" s="204"/>
    </row>
    <row r="119" spans="2:12" ht="12.75">
      <c r="B119" s="204"/>
      <c r="C119" s="204"/>
      <c r="D119" s="204"/>
      <c r="E119" s="204"/>
      <c r="F119" s="204"/>
      <c r="G119" s="204"/>
      <c r="H119" s="204"/>
      <c r="I119" s="204"/>
      <c r="J119" s="204"/>
      <c r="K119" s="204"/>
      <c r="L119" s="204"/>
    </row>
    <row r="120" spans="2:12" ht="12.75">
      <c r="B120" s="204"/>
      <c r="C120" s="204"/>
      <c r="D120" s="204"/>
      <c r="E120" s="204"/>
      <c r="F120" s="204"/>
      <c r="G120" s="204"/>
      <c r="H120" s="204"/>
      <c r="I120" s="204"/>
      <c r="J120" s="204"/>
      <c r="K120" s="204"/>
      <c r="L120" s="204"/>
    </row>
  </sheetData>
  <mergeCells count="6">
    <mergeCell ref="M9:X9"/>
    <mergeCell ref="M39:X39"/>
    <mergeCell ref="B39:L39"/>
    <mergeCell ref="B6:L6"/>
    <mergeCell ref="M6:X6"/>
    <mergeCell ref="B9:L9"/>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3" r:id="rId1"/>
  <headerFooter alignWithMargins="0">
    <oddHeader>&amp;C&amp;"Helvetica,Fett"&amp;12 2010</oddHeader>
    <oddFooter xml:space="preserve">&amp;C&amp;"Helvetica,Standard" Eidg. Steuerverwaltung  -  Administration fédérale des contributions  -  Amministrazione federale delle contribuzioni&amp;R38 - 39 </oddFooter>
  </headerFooter>
  <colBreaks count="1" manualBreakCount="1">
    <brk id="12" max="16383" man="1"/>
  </colBreaks>
</worksheet>
</file>

<file path=xl/worksheets/sheet26.xml><?xml version="1.0" encoding="utf-8"?>
<worksheet xmlns="http://schemas.openxmlformats.org/spreadsheetml/2006/main" xmlns:r="http://schemas.openxmlformats.org/officeDocument/2006/relationships">
  <sheetPr>
    <tabColor indexed="43"/>
  </sheetPr>
  <dimension ref="A1:Q61"/>
  <sheetViews>
    <sheetView zoomScale="75" zoomScaleNormal="75" workbookViewId="0" topLeftCell="A1"/>
  </sheetViews>
  <sheetFormatPr defaultColWidth="10.28125" defaultRowHeight="12.75"/>
  <cols>
    <col min="1" max="1" width="9.140625" style="650" customWidth="1"/>
    <col min="2" max="2" width="20.28125" style="650" customWidth="1"/>
    <col min="3" max="3" width="4.57421875" style="650" customWidth="1"/>
    <col min="4" max="4" width="13.421875" style="651" customWidth="1"/>
    <col min="5" max="5" width="7.57421875" style="650" customWidth="1"/>
    <col min="6" max="6" width="10.28125" style="650" customWidth="1"/>
    <col min="7" max="7" width="8.8515625" style="650" customWidth="1"/>
    <col min="8" max="8" width="8.7109375" style="650" customWidth="1"/>
    <col min="9" max="9" width="4.140625" style="650" customWidth="1"/>
    <col min="10" max="10" width="8.57421875" style="651" customWidth="1"/>
    <col min="11" max="11" width="20.00390625" style="652" customWidth="1"/>
    <col min="12" max="12" width="4.00390625" style="651" customWidth="1"/>
    <col min="13" max="13" width="8.28125" style="651" customWidth="1"/>
    <col min="14" max="14" width="6.57421875" style="651" customWidth="1"/>
    <col min="15" max="16384" width="10.28125" style="651" customWidth="1"/>
  </cols>
  <sheetData>
    <row r="1" spans="1:13" s="781" customFormat="1" ht="18.75" customHeight="1">
      <c r="A1" s="623" t="s">
        <v>126</v>
      </c>
      <c r="B1" s="623"/>
      <c r="C1" s="623"/>
      <c r="D1" s="624"/>
      <c r="E1" s="623"/>
      <c r="F1" s="623"/>
      <c r="G1" s="623"/>
      <c r="H1" s="625"/>
      <c r="I1" s="623"/>
      <c r="J1" s="624"/>
      <c r="K1" s="774"/>
      <c r="L1" s="624"/>
      <c r="M1" s="624"/>
    </row>
    <row r="2" ht="15" customHeight="1"/>
    <row r="3" ht="15" customHeight="1"/>
    <row r="4" spans="1:17" s="630" customFormat="1" ht="18.9" customHeight="1">
      <c r="A4" s="562" t="s">
        <v>334</v>
      </c>
      <c r="B4" s="562"/>
      <c r="C4" s="562"/>
      <c r="D4" s="562"/>
      <c r="E4" s="562"/>
      <c r="F4" s="562"/>
      <c r="G4" s="562"/>
      <c r="H4" s="562"/>
      <c r="I4" s="562"/>
      <c r="J4" s="563"/>
      <c r="K4" s="564"/>
      <c r="L4" s="563"/>
      <c r="M4" s="563"/>
      <c r="P4" s="562"/>
      <c r="Q4" s="562"/>
    </row>
    <row r="5" spans="1:17" s="630" customFormat="1" ht="18.9" customHeight="1">
      <c r="A5" s="562"/>
      <c r="B5" s="562"/>
      <c r="C5" s="562"/>
      <c r="D5" s="562"/>
      <c r="E5" s="562"/>
      <c r="F5" s="562"/>
      <c r="G5" s="562"/>
      <c r="H5" s="562"/>
      <c r="I5" s="562"/>
      <c r="J5" s="563"/>
      <c r="K5" s="564"/>
      <c r="L5" s="563"/>
      <c r="M5" s="563"/>
      <c r="P5" s="559"/>
      <c r="Q5" s="559"/>
    </row>
    <row r="6" spans="1:17" s="782" customFormat="1" ht="18.9" customHeight="1">
      <c r="A6" s="600" t="s">
        <v>330</v>
      </c>
      <c r="B6" s="562"/>
      <c r="C6" s="562"/>
      <c r="D6" s="562"/>
      <c r="E6" s="562"/>
      <c r="F6" s="563"/>
      <c r="G6" s="562"/>
      <c r="H6" s="562"/>
      <c r="I6" s="562"/>
      <c r="J6" s="563"/>
      <c r="K6" s="564"/>
      <c r="L6" s="563"/>
      <c r="M6" s="563"/>
      <c r="P6" s="559"/>
      <c r="Q6" s="559"/>
    </row>
    <row r="7" spans="1:17" s="782" customFormat="1" ht="18.9" customHeight="1">
      <c r="A7" s="562"/>
      <c r="B7" s="562"/>
      <c r="C7" s="562"/>
      <c r="D7" s="562"/>
      <c r="E7" s="562"/>
      <c r="F7" s="562"/>
      <c r="G7" s="562"/>
      <c r="H7" s="562"/>
      <c r="I7" s="562"/>
      <c r="J7" s="563"/>
      <c r="K7" s="564"/>
      <c r="L7" s="563"/>
      <c r="M7" s="563"/>
      <c r="P7" s="600"/>
      <c r="Q7" s="562"/>
    </row>
    <row r="8" spans="1:17" s="782" customFormat="1" ht="18.9" customHeight="1">
      <c r="A8" s="562" t="s">
        <v>253</v>
      </c>
      <c r="B8" s="562"/>
      <c r="C8" s="562"/>
      <c r="D8" s="562"/>
      <c r="E8" s="562"/>
      <c r="F8" s="563"/>
      <c r="G8" s="563"/>
      <c r="H8" s="562"/>
      <c r="I8" s="562"/>
      <c r="J8" s="563"/>
      <c r="K8" s="564"/>
      <c r="L8" s="563"/>
      <c r="M8" s="563"/>
      <c r="P8" s="562"/>
      <c r="Q8" s="562"/>
    </row>
    <row r="9" spans="1:17" s="782" customFormat="1" ht="18.9" customHeight="1">
      <c r="A9" s="567" t="s">
        <v>335</v>
      </c>
      <c r="B9" s="568"/>
      <c r="C9" s="568"/>
      <c r="D9" s="562"/>
      <c r="E9" s="562"/>
      <c r="F9" s="563"/>
      <c r="G9" s="563"/>
      <c r="H9" s="567"/>
      <c r="I9" s="568"/>
      <c r="J9" s="563"/>
      <c r="K9" s="564"/>
      <c r="L9" s="563"/>
      <c r="M9" s="563"/>
      <c r="P9" s="562"/>
      <c r="Q9" s="562"/>
    </row>
    <row r="10" spans="1:17" s="782" customFormat="1" ht="18.9" customHeight="1">
      <c r="A10" s="562" t="s">
        <v>336</v>
      </c>
      <c r="B10" s="562"/>
      <c r="C10" s="562"/>
      <c r="D10" s="562"/>
      <c r="E10" s="562"/>
      <c r="F10" s="563"/>
      <c r="G10" s="563"/>
      <c r="H10" s="562"/>
      <c r="I10" s="562"/>
      <c r="J10" s="563"/>
      <c r="K10" s="564"/>
      <c r="L10" s="563"/>
      <c r="M10" s="563"/>
      <c r="P10" s="562"/>
      <c r="Q10" s="562"/>
    </row>
    <row r="11" spans="1:17" s="782" customFormat="1" ht="18.9" customHeight="1">
      <c r="A11" s="775" t="s">
        <v>329</v>
      </c>
      <c r="B11" s="562"/>
      <c r="C11" s="562"/>
      <c r="D11" s="562"/>
      <c r="E11" s="562"/>
      <c r="F11" s="562" t="s">
        <v>250</v>
      </c>
      <c r="G11" s="562"/>
      <c r="H11" s="775"/>
      <c r="I11" s="562"/>
      <c r="J11" s="563"/>
      <c r="K11" s="564"/>
      <c r="L11" s="563"/>
      <c r="M11" s="563"/>
      <c r="P11" s="562"/>
      <c r="Q11" s="562"/>
    </row>
    <row r="12" spans="1:17" s="782" customFormat="1" ht="18.9" customHeight="1">
      <c r="A12" s="562"/>
      <c r="B12" s="562"/>
      <c r="C12" s="562"/>
      <c r="D12" s="562"/>
      <c r="E12" s="562"/>
      <c r="F12" s="562"/>
      <c r="G12" s="562"/>
      <c r="H12" s="562"/>
      <c r="I12" s="562"/>
      <c r="J12" s="563"/>
      <c r="K12" s="564"/>
      <c r="L12" s="563"/>
      <c r="M12" s="563"/>
      <c r="P12" s="567"/>
      <c r="Q12" s="568"/>
    </row>
    <row r="13" spans="1:17" s="782" customFormat="1" ht="18.9" customHeight="1">
      <c r="A13" s="567" t="s">
        <v>331</v>
      </c>
      <c r="B13" s="568"/>
      <c r="C13" s="568"/>
      <c r="D13" s="562"/>
      <c r="E13" s="562"/>
      <c r="F13" s="563"/>
      <c r="G13" s="563"/>
      <c r="H13" s="567"/>
      <c r="I13" s="568"/>
      <c r="J13" s="563"/>
      <c r="K13" s="564"/>
      <c r="L13" s="563"/>
      <c r="M13" s="563"/>
      <c r="P13" s="562"/>
      <c r="Q13" s="562"/>
    </row>
    <row r="14" spans="1:17" s="782" customFormat="1" ht="18.9" customHeight="1">
      <c r="A14" s="562" t="s">
        <v>250</v>
      </c>
      <c r="B14" s="562"/>
      <c r="C14" s="562"/>
      <c r="D14" s="562"/>
      <c r="E14" s="562"/>
      <c r="F14" s="563"/>
      <c r="G14" s="563"/>
      <c r="H14" s="600"/>
      <c r="I14" s="562"/>
      <c r="J14" s="563"/>
      <c r="K14" s="564"/>
      <c r="L14" s="563"/>
      <c r="M14" s="563"/>
      <c r="P14" s="775"/>
      <c r="Q14" s="562"/>
    </row>
    <row r="15" spans="1:17" s="782" customFormat="1" ht="18.9" customHeight="1">
      <c r="A15" s="562"/>
      <c r="B15" s="562"/>
      <c r="C15" s="562"/>
      <c r="D15" s="562"/>
      <c r="E15" s="562"/>
      <c r="F15" s="562"/>
      <c r="G15" s="562"/>
      <c r="H15" s="562"/>
      <c r="I15" s="562"/>
      <c r="J15" s="563"/>
      <c r="K15" s="783"/>
      <c r="L15" s="563"/>
      <c r="M15" s="563"/>
      <c r="P15" s="562"/>
      <c r="Q15" s="562"/>
    </row>
    <row r="16" spans="1:17" s="782" customFormat="1" ht="18.9" customHeight="1">
      <c r="A16" s="562" t="s">
        <v>273</v>
      </c>
      <c r="B16" s="562"/>
      <c r="C16" s="562"/>
      <c r="D16" s="562"/>
      <c r="E16" s="562"/>
      <c r="F16" s="563"/>
      <c r="G16" s="562"/>
      <c r="H16" s="562"/>
      <c r="I16" s="562"/>
      <c r="J16" s="563"/>
      <c r="K16" s="564"/>
      <c r="L16" s="563"/>
      <c r="M16" s="563"/>
      <c r="P16" s="562"/>
      <c r="Q16" s="562"/>
    </row>
    <row r="17" spans="1:17" s="782" customFormat="1" ht="18.9" customHeight="1">
      <c r="A17" s="562"/>
      <c r="B17" s="562"/>
      <c r="C17" s="562"/>
      <c r="D17" s="562"/>
      <c r="E17" s="562"/>
      <c r="F17" s="562"/>
      <c r="G17" s="562"/>
      <c r="H17" s="562"/>
      <c r="I17" s="562"/>
      <c r="J17" s="563"/>
      <c r="K17" s="564"/>
      <c r="L17" s="563"/>
      <c r="M17" s="563"/>
      <c r="P17" s="567"/>
      <c r="Q17" s="568"/>
    </row>
    <row r="18" spans="1:17" s="782" customFormat="1" ht="18.9" customHeight="1">
      <c r="A18" s="562" t="s">
        <v>332</v>
      </c>
      <c r="B18" s="562"/>
      <c r="C18" s="562"/>
      <c r="D18" s="563"/>
      <c r="E18" s="563"/>
      <c r="F18" s="570">
        <v>50000</v>
      </c>
      <c r="G18" s="562" t="s">
        <v>81</v>
      </c>
      <c r="H18" s="562"/>
      <c r="I18" s="562"/>
      <c r="J18" s="562"/>
      <c r="K18" s="562"/>
      <c r="L18" s="563"/>
      <c r="M18" s="563"/>
      <c r="O18" s="784"/>
      <c r="P18" s="562"/>
      <c r="Q18" s="562"/>
    </row>
    <row r="19" spans="1:17" s="782" customFormat="1" ht="18.9" customHeight="1">
      <c r="A19" s="785"/>
      <c r="B19" s="785"/>
      <c r="C19" s="785"/>
      <c r="F19" s="786"/>
      <c r="G19" s="785"/>
      <c r="H19" s="785"/>
      <c r="I19" s="785"/>
      <c r="J19" s="785"/>
      <c r="K19" s="787"/>
      <c r="O19" s="784"/>
      <c r="P19" s="562"/>
      <c r="Q19" s="562"/>
    </row>
    <row r="20" spans="1:17" s="782" customFormat="1" ht="18.9" customHeight="1">
      <c r="A20" s="562" t="s">
        <v>255</v>
      </c>
      <c r="B20" s="562"/>
      <c r="C20" s="562"/>
      <c r="D20" s="563"/>
      <c r="E20" s="563"/>
      <c r="F20" s="570"/>
      <c r="G20" s="562"/>
      <c r="H20" s="562"/>
      <c r="I20" s="562"/>
      <c r="J20" s="562"/>
      <c r="K20" s="562"/>
      <c r="L20" s="563"/>
      <c r="M20" s="563"/>
      <c r="N20" s="563"/>
      <c r="O20" s="564"/>
      <c r="P20" s="562"/>
      <c r="Q20" s="562"/>
    </row>
    <row r="21" spans="1:17" s="782" customFormat="1" ht="18.9" customHeight="1">
      <c r="A21" s="562"/>
      <c r="B21" s="562"/>
      <c r="C21" s="562"/>
      <c r="D21" s="563"/>
      <c r="E21" s="563"/>
      <c r="F21" s="570"/>
      <c r="G21" s="562"/>
      <c r="H21" s="562"/>
      <c r="I21" s="562"/>
      <c r="J21" s="562"/>
      <c r="K21" s="562"/>
      <c r="L21" s="563"/>
      <c r="M21" s="563"/>
      <c r="N21" s="563"/>
      <c r="O21" s="564"/>
      <c r="P21" s="562"/>
      <c r="Q21" s="562"/>
    </row>
    <row r="22" spans="1:17" s="782" customFormat="1" ht="18.9" customHeight="1">
      <c r="A22" s="776"/>
      <c r="B22" s="562" t="s">
        <v>268</v>
      </c>
      <c r="C22" s="562"/>
      <c r="D22" s="563"/>
      <c r="E22" s="563"/>
      <c r="F22" s="573">
        <v>7800</v>
      </c>
      <c r="G22" s="574" t="s">
        <v>81</v>
      </c>
      <c r="H22" s="776"/>
      <c r="I22" s="562"/>
      <c r="J22" s="562"/>
      <c r="K22" s="562"/>
      <c r="L22" s="563"/>
      <c r="M22" s="563"/>
      <c r="N22" s="563"/>
      <c r="O22" s="564"/>
      <c r="P22" s="562"/>
      <c r="Q22" s="562"/>
    </row>
    <row r="23" spans="1:17" s="782" customFormat="1" ht="18.9" customHeight="1">
      <c r="A23" s="575"/>
      <c r="B23" s="562" t="s">
        <v>267</v>
      </c>
      <c r="C23" s="562"/>
      <c r="D23" s="563"/>
      <c r="E23" s="563"/>
      <c r="F23" s="576"/>
      <c r="G23" s="577"/>
      <c r="H23" s="575"/>
      <c r="I23" s="562"/>
      <c r="J23" s="562"/>
      <c r="K23" s="562"/>
      <c r="L23" s="563"/>
      <c r="M23" s="563"/>
      <c r="N23" s="563"/>
      <c r="O23" s="564"/>
      <c r="P23" s="562"/>
      <c r="Q23" s="562"/>
    </row>
    <row r="24" spans="1:17" s="782" customFormat="1" ht="18.9" customHeight="1">
      <c r="A24" s="776"/>
      <c r="B24" s="563"/>
      <c r="C24" s="563"/>
      <c r="D24" s="563"/>
      <c r="E24" s="563"/>
      <c r="F24" s="788"/>
      <c r="G24" s="789"/>
      <c r="H24" s="776"/>
      <c r="I24" s="562"/>
      <c r="J24" s="562"/>
      <c r="K24" s="562"/>
      <c r="L24" s="563"/>
      <c r="M24" s="563"/>
      <c r="N24" s="563"/>
      <c r="O24" s="564"/>
      <c r="P24" s="562"/>
      <c r="Q24" s="562"/>
    </row>
    <row r="25" spans="1:17" s="782" customFormat="1" ht="18.9" customHeight="1">
      <c r="A25" s="776"/>
      <c r="B25" s="562" t="s">
        <v>306</v>
      </c>
      <c r="C25" s="562"/>
      <c r="D25" s="563"/>
      <c r="E25" s="563"/>
      <c r="F25" s="636">
        <v>816</v>
      </c>
      <c r="G25" s="579" t="s">
        <v>81</v>
      </c>
      <c r="H25" s="776"/>
      <c r="I25" s="562"/>
      <c r="J25" s="562"/>
      <c r="K25" s="562"/>
      <c r="L25" s="563"/>
      <c r="M25" s="563"/>
      <c r="N25" s="563"/>
      <c r="O25" s="580"/>
      <c r="P25" s="562"/>
      <c r="Q25" s="562"/>
    </row>
    <row r="26" spans="1:17" s="782" customFormat="1" ht="18.9" customHeight="1">
      <c r="A26" s="776"/>
      <c r="B26" s="562"/>
      <c r="C26" s="562"/>
      <c r="D26" s="563"/>
      <c r="E26" s="563"/>
      <c r="F26" s="570">
        <f>F22-F25</f>
        <v>6984</v>
      </c>
      <c r="G26" s="562" t="s">
        <v>81</v>
      </c>
      <c r="H26" s="776"/>
      <c r="I26" s="562"/>
      <c r="J26" s="562"/>
      <c r="K26" s="568"/>
      <c r="L26" s="568"/>
      <c r="M26" s="563"/>
      <c r="N26" s="563"/>
      <c r="O26" s="568"/>
      <c r="P26" s="562"/>
      <c r="Q26" s="562"/>
    </row>
    <row r="27" spans="1:17" s="782" customFormat="1" ht="18.9" customHeight="1">
      <c r="A27" s="575"/>
      <c r="B27" s="562"/>
      <c r="C27" s="562"/>
      <c r="D27" s="563"/>
      <c r="E27" s="563"/>
      <c r="F27" s="590"/>
      <c r="G27" s="586"/>
      <c r="H27" s="562"/>
      <c r="I27" s="562"/>
      <c r="J27" s="562"/>
      <c r="K27" s="562"/>
      <c r="L27" s="563"/>
      <c r="M27" s="563"/>
      <c r="N27" s="563"/>
      <c r="O27" s="564"/>
      <c r="P27" s="562"/>
      <c r="Q27" s="562"/>
    </row>
    <row r="28" spans="1:17" s="782" customFormat="1" ht="18.9" customHeight="1">
      <c r="A28" s="575" t="s">
        <v>256</v>
      </c>
      <c r="B28" s="562"/>
      <c r="C28" s="562"/>
      <c r="D28" s="563"/>
      <c r="E28" s="563"/>
      <c r="F28" s="570">
        <f>F18-F26</f>
        <v>43016</v>
      </c>
      <c r="G28" s="562" t="s">
        <v>81</v>
      </c>
      <c r="H28" s="562"/>
      <c r="I28" s="562"/>
      <c r="J28" s="562"/>
      <c r="K28" s="562"/>
      <c r="L28" s="563"/>
      <c r="M28" s="563"/>
      <c r="N28" s="563"/>
      <c r="O28" s="564"/>
      <c r="P28" s="562"/>
      <c r="Q28" s="562"/>
    </row>
    <row r="29" spans="1:17" s="782" customFormat="1" ht="18.9" customHeight="1">
      <c r="A29" s="575"/>
      <c r="B29" s="562"/>
      <c r="C29" s="562"/>
      <c r="D29" s="563"/>
      <c r="E29" s="563"/>
      <c r="F29" s="590"/>
      <c r="G29" s="586"/>
      <c r="H29" s="562"/>
      <c r="I29" s="562"/>
      <c r="J29" s="562"/>
      <c r="K29" s="562"/>
      <c r="L29" s="563"/>
      <c r="M29" s="563"/>
      <c r="N29" s="563"/>
      <c r="O29" s="564"/>
      <c r="P29" s="562"/>
      <c r="Q29" s="562"/>
    </row>
    <row r="30" spans="1:17" s="782" customFormat="1" ht="18.9" customHeight="1">
      <c r="A30" s="587" t="s">
        <v>257</v>
      </c>
      <c r="B30" s="588"/>
      <c r="C30" s="588"/>
      <c r="D30" s="563"/>
      <c r="E30" s="563"/>
      <c r="F30" s="656">
        <v>1043</v>
      </c>
      <c r="G30" s="588" t="s">
        <v>81</v>
      </c>
      <c r="H30" s="588"/>
      <c r="I30" s="588"/>
      <c r="J30" s="588"/>
      <c r="K30" s="562"/>
      <c r="L30" s="563"/>
      <c r="M30" s="563"/>
      <c r="N30" s="563"/>
      <c r="O30" s="580"/>
      <c r="P30" s="562"/>
      <c r="Q30" s="562"/>
    </row>
    <row r="31" spans="1:17" s="782" customFormat="1" ht="18.9" customHeight="1">
      <c r="A31" s="575"/>
      <c r="B31" s="562"/>
      <c r="C31" s="562"/>
      <c r="D31" s="563"/>
      <c r="E31" s="563"/>
      <c r="F31" s="590"/>
      <c r="G31" s="586"/>
      <c r="H31" s="562"/>
      <c r="I31" s="562"/>
      <c r="J31" s="562"/>
      <c r="K31" s="562"/>
      <c r="L31" s="563"/>
      <c r="M31" s="563"/>
      <c r="N31" s="563"/>
      <c r="O31" s="564"/>
      <c r="P31" s="562"/>
      <c r="Q31" s="562"/>
    </row>
    <row r="32" spans="1:17" s="782" customFormat="1" ht="18.9" customHeight="1">
      <c r="A32" s="575" t="s">
        <v>370</v>
      </c>
      <c r="B32" s="562"/>
      <c r="C32" s="562"/>
      <c r="D32" s="563"/>
      <c r="E32" s="563"/>
      <c r="F32" s="592">
        <f>F30*1</f>
        <v>1043</v>
      </c>
      <c r="G32" s="562" t="s">
        <v>81</v>
      </c>
      <c r="H32" s="562"/>
      <c r="I32" s="562"/>
      <c r="J32" s="562"/>
      <c r="K32" s="791"/>
      <c r="L32" s="563"/>
      <c r="M32" s="563"/>
      <c r="N32" s="563"/>
      <c r="O32" s="784"/>
      <c r="P32" s="776"/>
      <c r="Q32" s="562"/>
    </row>
    <row r="33" spans="1:17" s="782" customFormat="1" ht="18.9" customHeight="1">
      <c r="A33" s="575" t="s">
        <v>371</v>
      </c>
      <c r="B33" s="562"/>
      <c r="C33" s="562"/>
      <c r="D33" s="563"/>
      <c r="E33" s="563"/>
      <c r="F33" s="592">
        <f>INT((F30*1.19+0.025)/0.05)*0.05</f>
        <v>1241.15</v>
      </c>
      <c r="G33" s="562" t="s">
        <v>81</v>
      </c>
      <c r="H33" s="562"/>
      <c r="I33" s="562"/>
      <c r="J33" s="562"/>
      <c r="K33" s="791"/>
      <c r="L33" s="563"/>
      <c r="M33" s="563"/>
      <c r="N33" s="563"/>
      <c r="O33" s="784"/>
      <c r="P33" s="575"/>
      <c r="Q33" s="562"/>
    </row>
    <row r="34" spans="1:17" s="782" customFormat="1" ht="18.9" customHeight="1">
      <c r="A34" s="575" t="s">
        <v>394</v>
      </c>
      <c r="B34" s="562"/>
      <c r="C34" s="562"/>
      <c r="D34" s="563"/>
      <c r="E34" s="563"/>
      <c r="F34" s="592">
        <f>INT((F30*0.11+0.025)/0.05)*0.05</f>
        <v>114.75</v>
      </c>
      <c r="G34" s="562" t="s">
        <v>81</v>
      </c>
      <c r="H34" s="562"/>
      <c r="I34" s="562"/>
      <c r="J34" s="562"/>
      <c r="K34" s="791"/>
      <c r="L34" s="563"/>
      <c r="M34" s="563"/>
      <c r="N34" s="563"/>
      <c r="O34" s="784"/>
      <c r="P34" s="776"/>
      <c r="Q34" s="560"/>
    </row>
    <row r="35" spans="1:17" s="782" customFormat="1" ht="18.9" customHeight="1">
      <c r="A35" s="575" t="s">
        <v>260</v>
      </c>
      <c r="B35" s="562"/>
      <c r="C35" s="562"/>
      <c r="D35" s="563"/>
      <c r="E35" s="563"/>
      <c r="F35" s="594">
        <v>48</v>
      </c>
      <c r="G35" s="562" t="s">
        <v>81</v>
      </c>
      <c r="H35" s="562"/>
      <c r="I35" s="562"/>
      <c r="J35" s="562"/>
      <c r="K35" s="562"/>
      <c r="L35" s="563"/>
      <c r="M35" s="563"/>
      <c r="N35" s="563"/>
      <c r="O35" s="784"/>
      <c r="P35" s="776"/>
      <c r="Q35" s="562"/>
    </row>
    <row r="36" spans="1:17" s="782" customFormat="1" ht="9" customHeight="1">
      <c r="A36" s="575"/>
      <c r="B36" s="562"/>
      <c r="C36" s="562"/>
      <c r="D36" s="563"/>
      <c r="E36" s="563"/>
      <c r="F36" s="590"/>
      <c r="G36" s="586"/>
      <c r="H36" s="562"/>
      <c r="I36" s="562"/>
      <c r="J36" s="562"/>
      <c r="K36" s="562"/>
      <c r="L36" s="563"/>
      <c r="M36" s="563"/>
      <c r="N36" s="563"/>
      <c r="O36" s="784"/>
      <c r="P36" s="776"/>
      <c r="Q36" s="562"/>
    </row>
    <row r="37" spans="1:17" s="782" customFormat="1" ht="18.9" customHeight="1">
      <c r="A37" s="663"/>
      <c r="B37" s="785"/>
      <c r="C37" s="785"/>
      <c r="F37" s="786"/>
      <c r="G37" s="785"/>
      <c r="H37" s="785"/>
      <c r="I37" s="785"/>
      <c r="J37" s="785"/>
      <c r="K37" s="787"/>
      <c r="N37" s="563"/>
      <c r="O37" s="784"/>
      <c r="P37" s="776"/>
      <c r="Q37" s="562"/>
    </row>
    <row r="38" spans="1:17" s="782" customFormat="1" ht="18.9" customHeight="1">
      <c r="A38" s="595" t="s">
        <v>333</v>
      </c>
      <c r="B38" s="596"/>
      <c r="C38" s="596"/>
      <c r="D38" s="657"/>
      <c r="E38" s="657"/>
      <c r="F38" s="597">
        <f>SUM(F32:F35)</f>
        <v>2446.9</v>
      </c>
      <c r="G38" s="596" t="s">
        <v>81</v>
      </c>
      <c r="H38" s="563"/>
      <c r="I38" s="563"/>
      <c r="J38" s="563"/>
      <c r="K38" s="563"/>
      <c r="L38" s="563"/>
      <c r="M38" s="563"/>
      <c r="N38" s="563"/>
      <c r="O38" s="784"/>
      <c r="P38" s="575"/>
      <c r="Q38" s="562"/>
    </row>
    <row r="39" spans="1:17" s="782" customFormat="1" ht="7.5" customHeight="1">
      <c r="A39" s="575"/>
      <c r="B39" s="562"/>
      <c r="C39" s="562"/>
      <c r="D39" s="563"/>
      <c r="E39" s="563"/>
      <c r="F39" s="590"/>
      <c r="G39" s="586"/>
      <c r="H39" s="562"/>
      <c r="I39" s="562"/>
      <c r="J39" s="562"/>
      <c r="K39" s="562"/>
      <c r="L39" s="563"/>
      <c r="M39" s="564"/>
      <c r="N39" s="563"/>
      <c r="P39" s="575"/>
      <c r="Q39" s="562"/>
    </row>
    <row r="40" spans="1:17" s="782" customFormat="1" ht="18.9" customHeight="1">
      <c r="A40" s="599" t="s">
        <v>263</v>
      </c>
      <c r="B40" s="562"/>
      <c r="C40" s="562"/>
      <c r="D40" s="563"/>
      <c r="E40" s="563"/>
      <c r="F40" s="570"/>
      <c r="G40" s="562"/>
      <c r="H40" s="562"/>
      <c r="I40" s="562"/>
      <c r="J40" s="562"/>
      <c r="K40" s="562"/>
      <c r="L40" s="563"/>
      <c r="M40" s="564"/>
      <c r="N40" s="563"/>
      <c r="P40" s="575"/>
      <c r="Q40" s="562"/>
    </row>
    <row r="41" spans="2:17" s="790" customFormat="1" ht="18.9" customHeight="1">
      <c r="B41" s="562"/>
      <c r="C41" s="562"/>
      <c r="D41" s="562"/>
      <c r="E41" s="562"/>
      <c r="F41" s="570"/>
      <c r="G41" s="562"/>
      <c r="H41" s="600"/>
      <c r="I41" s="562"/>
      <c r="J41" s="563"/>
      <c r="K41" s="562"/>
      <c r="L41" s="562"/>
      <c r="M41" s="562"/>
      <c r="N41" s="563"/>
      <c r="P41" s="575"/>
      <c r="Q41" s="562"/>
    </row>
    <row r="42" spans="1:17" s="790" customFormat="1" ht="18.9" customHeight="1">
      <c r="A42" s="575" t="s">
        <v>261</v>
      </c>
      <c r="B42" s="562"/>
      <c r="C42" s="562"/>
      <c r="D42" s="562"/>
      <c r="E42" s="562"/>
      <c r="F42" s="570"/>
      <c r="G42" s="562"/>
      <c r="H42" s="562"/>
      <c r="I42" s="562"/>
      <c r="J42" s="563"/>
      <c r="K42" s="562"/>
      <c r="L42" s="562"/>
      <c r="M42" s="562"/>
      <c r="N42" s="563"/>
      <c r="P42" s="575"/>
      <c r="Q42" s="562"/>
    </row>
    <row r="43" spans="1:17" s="782" customFormat="1" ht="18.9" customHeight="1">
      <c r="A43" s="575" t="s">
        <v>337</v>
      </c>
      <c r="B43" s="562"/>
      <c r="C43" s="562"/>
      <c r="D43" s="562"/>
      <c r="E43" s="562"/>
      <c r="F43" s="570"/>
      <c r="G43" s="562"/>
      <c r="H43" s="562"/>
      <c r="I43" s="562"/>
      <c r="J43" s="563"/>
      <c r="K43" s="562"/>
      <c r="L43" s="562"/>
      <c r="M43" s="562"/>
      <c r="N43" s="563"/>
      <c r="P43" s="587"/>
      <c r="Q43" s="588"/>
    </row>
    <row r="44" spans="1:17" s="782" customFormat="1" ht="18.9" customHeight="1">
      <c r="A44" s="575"/>
      <c r="B44" s="562"/>
      <c r="C44" s="562"/>
      <c r="D44" s="562"/>
      <c r="E44" s="562"/>
      <c r="F44" s="570"/>
      <c r="G44" s="562"/>
      <c r="H44" s="562"/>
      <c r="I44" s="562"/>
      <c r="J44" s="563"/>
      <c r="K44" s="562"/>
      <c r="L44" s="562"/>
      <c r="M44" s="562"/>
      <c r="N44" s="563"/>
      <c r="P44" s="575"/>
      <c r="Q44" s="562"/>
    </row>
    <row r="45" spans="1:17" s="782" customFormat="1" ht="18.9" customHeight="1">
      <c r="A45" s="575" t="s">
        <v>280</v>
      </c>
      <c r="B45" s="562"/>
      <c r="C45" s="562"/>
      <c r="D45" s="562"/>
      <c r="E45" s="562"/>
      <c r="F45" s="570"/>
      <c r="G45" s="562"/>
      <c r="H45" s="562"/>
      <c r="I45" s="562"/>
      <c r="J45" s="563"/>
      <c r="K45" s="562"/>
      <c r="L45" s="562"/>
      <c r="M45" s="562"/>
      <c r="N45" s="563"/>
      <c r="P45" s="575"/>
      <c r="Q45" s="562"/>
    </row>
    <row r="46" spans="1:17" s="782" customFormat="1" ht="18.9" customHeight="1">
      <c r="A46" s="575" t="s">
        <v>262</v>
      </c>
      <c r="B46" s="562"/>
      <c r="C46" s="562"/>
      <c r="D46" s="562"/>
      <c r="E46" s="562"/>
      <c r="F46" s="570"/>
      <c r="G46" s="562"/>
      <c r="H46" s="562"/>
      <c r="I46" s="562"/>
      <c r="J46" s="563"/>
      <c r="K46" s="562"/>
      <c r="L46" s="562"/>
      <c r="M46" s="562"/>
      <c r="N46" s="563"/>
      <c r="P46" s="575"/>
      <c r="Q46" s="562"/>
    </row>
    <row r="47" spans="2:17" s="782" customFormat="1" ht="18.9" customHeight="1">
      <c r="B47" s="562"/>
      <c r="C47" s="562"/>
      <c r="D47" s="562"/>
      <c r="E47" s="562"/>
      <c r="F47" s="570"/>
      <c r="G47" s="562"/>
      <c r="H47" s="562"/>
      <c r="I47" s="562"/>
      <c r="J47" s="563"/>
      <c r="K47" s="562"/>
      <c r="L47" s="562"/>
      <c r="M47" s="562"/>
      <c r="N47" s="563"/>
      <c r="P47" s="575"/>
      <c r="Q47" s="562"/>
    </row>
    <row r="48" spans="1:17" s="782" customFormat="1" ht="18.9" customHeight="1">
      <c r="A48" s="606" t="s">
        <v>271</v>
      </c>
      <c r="B48" s="562"/>
      <c r="C48" s="562"/>
      <c r="D48" s="562"/>
      <c r="E48" s="562"/>
      <c r="F48" s="570"/>
      <c r="G48" s="562"/>
      <c r="H48" s="562"/>
      <c r="I48" s="562"/>
      <c r="J48" s="563"/>
      <c r="K48" s="562"/>
      <c r="L48" s="562"/>
      <c r="M48" s="562"/>
      <c r="N48" s="563"/>
      <c r="P48" s="575"/>
      <c r="Q48" s="562"/>
    </row>
    <row r="49" spans="2:17" s="782" customFormat="1" ht="18.9" customHeight="1">
      <c r="B49" s="562"/>
      <c r="C49" s="562"/>
      <c r="D49" s="562"/>
      <c r="E49" s="562"/>
      <c r="F49" s="570"/>
      <c r="G49" s="562"/>
      <c r="H49" s="562"/>
      <c r="I49" s="562"/>
      <c r="J49" s="563"/>
      <c r="K49" s="562"/>
      <c r="L49" s="562"/>
      <c r="M49" s="562"/>
      <c r="N49" s="563"/>
      <c r="O49" s="563"/>
      <c r="P49" s="575"/>
      <c r="Q49" s="562"/>
    </row>
    <row r="50" spans="1:17" s="782" customFormat="1" ht="18.9" customHeight="1">
      <c r="A50" s="606" t="s">
        <v>251</v>
      </c>
      <c r="B50" s="610">
        <v>16935</v>
      </c>
      <c r="C50" s="660" t="s">
        <v>81</v>
      </c>
      <c r="D50" s="562"/>
      <c r="E50" s="607" t="s">
        <v>4</v>
      </c>
      <c r="F50" s="563"/>
      <c r="G50" s="562"/>
      <c r="H50" s="610">
        <v>18756</v>
      </c>
      <c r="I50" s="660" t="s">
        <v>81</v>
      </c>
      <c r="J50" s="563"/>
      <c r="K50" s="565" t="s">
        <v>6</v>
      </c>
      <c r="L50" s="562"/>
      <c r="M50" s="610">
        <v>19600</v>
      </c>
      <c r="N50" s="660" t="s">
        <v>81</v>
      </c>
      <c r="O50" s="563"/>
      <c r="P50" s="575"/>
      <c r="Q50" s="562"/>
    </row>
    <row r="51" spans="1:17" s="782" customFormat="1" ht="18.9" customHeight="1">
      <c r="A51" s="606" t="s">
        <v>85</v>
      </c>
      <c r="B51" s="610">
        <v>19500</v>
      </c>
      <c r="C51" s="660" t="s">
        <v>81</v>
      </c>
      <c r="D51" s="562"/>
      <c r="E51" s="607" t="s">
        <v>7</v>
      </c>
      <c r="F51" s="563"/>
      <c r="G51" s="562"/>
      <c r="H51" s="610">
        <v>24001</v>
      </c>
      <c r="I51" s="660" t="s">
        <v>81</v>
      </c>
      <c r="J51" s="563"/>
      <c r="K51" s="565" t="s">
        <v>8</v>
      </c>
      <c r="L51" s="562"/>
      <c r="M51" s="610">
        <v>30650.053022269352</v>
      </c>
      <c r="N51" s="660" t="s">
        <v>81</v>
      </c>
      <c r="O51" s="563"/>
      <c r="P51" s="575"/>
      <c r="Q51" s="562"/>
    </row>
    <row r="52" spans="1:17" s="782" customFormat="1" ht="18.9" customHeight="1">
      <c r="A52" s="606" t="s">
        <v>86</v>
      </c>
      <c r="B52" s="610">
        <v>18810</v>
      </c>
      <c r="C52" s="660" t="s">
        <v>81</v>
      </c>
      <c r="D52" s="562"/>
      <c r="E52" s="607" t="s">
        <v>9</v>
      </c>
      <c r="F52" s="563"/>
      <c r="G52" s="562"/>
      <c r="H52" s="610">
        <v>39100</v>
      </c>
      <c r="I52" s="660" t="s">
        <v>81</v>
      </c>
      <c r="J52" s="563"/>
      <c r="K52" s="565" t="s">
        <v>10</v>
      </c>
      <c r="L52" s="562"/>
      <c r="M52" s="610">
        <v>33500</v>
      </c>
      <c r="N52" s="660" t="s">
        <v>81</v>
      </c>
      <c r="O52" s="563"/>
      <c r="P52" s="563"/>
      <c r="Q52" s="563"/>
    </row>
    <row r="53" spans="1:16" s="782" customFormat="1" ht="18.9" customHeight="1">
      <c r="A53" s="606" t="s">
        <v>11</v>
      </c>
      <c r="B53" s="610">
        <v>25700</v>
      </c>
      <c r="C53" s="660" t="s">
        <v>81</v>
      </c>
      <c r="D53" s="562"/>
      <c r="E53" s="607" t="s">
        <v>12</v>
      </c>
      <c r="F53" s="563"/>
      <c r="G53" s="562"/>
      <c r="H53" s="610">
        <v>26895</v>
      </c>
      <c r="I53" s="660" t="s">
        <v>81</v>
      </c>
      <c r="J53" s="563"/>
      <c r="K53" s="565" t="s">
        <v>13</v>
      </c>
      <c r="L53" s="562"/>
      <c r="M53" s="610">
        <v>30355</v>
      </c>
      <c r="N53" s="660" t="s">
        <v>81</v>
      </c>
      <c r="O53" s="563"/>
      <c r="P53" s="563"/>
    </row>
    <row r="54" spans="1:16" s="782" customFormat="1" ht="18.9" customHeight="1">
      <c r="A54" s="606" t="s">
        <v>14</v>
      </c>
      <c r="B54" s="610">
        <v>12900</v>
      </c>
      <c r="C54" s="660" t="s">
        <v>81</v>
      </c>
      <c r="D54" s="562"/>
      <c r="E54" s="607" t="s">
        <v>15</v>
      </c>
      <c r="F54" s="563"/>
      <c r="G54" s="562"/>
      <c r="H54" s="610">
        <v>21474</v>
      </c>
      <c r="I54" s="660" t="s">
        <v>81</v>
      </c>
      <c r="J54" s="563"/>
      <c r="K54" s="565" t="s">
        <v>16</v>
      </c>
      <c r="L54" s="562"/>
      <c r="M54" s="610">
        <v>20900</v>
      </c>
      <c r="N54" s="660" t="s">
        <v>81</v>
      </c>
      <c r="O54" s="563"/>
      <c r="P54" s="563"/>
    </row>
    <row r="55" spans="1:16" s="782" customFormat="1" ht="18.9" customHeight="1">
      <c r="A55" s="606" t="s">
        <v>17</v>
      </c>
      <c r="B55" s="610">
        <v>19910</v>
      </c>
      <c r="C55" s="660" t="s">
        <v>81</v>
      </c>
      <c r="D55" s="562"/>
      <c r="E55" s="607" t="s">
        <v>18</v>
      </c>
      <c r="F55" s="563"/>
      <c r="G55" s="562"/>
      <c r="H55" s="610">
        <v>16100</v>
      </c>
      <c r="I55" s="660" t="s">
        <v>81</v>
      </c>
      <c r="J55" s="563"/>
      <c r="K55" s="565" t="s">
        <v>19</v>
      </c>
      <c r="L55" s="562"/>
      <c r="M55" s="610">
        <v>12900</v>
      </c>
      <c r="N55" s="660" t="s">
        <v>81</v>
      </c>
      <c r="O55" s="563"/>
      <c r="P55" s="563"/>
    </row>
    <row r="56" spans="1:16" s="782" customFormat="1" ht="18.9" customHeight="1">
      <c r="A56" s="606" t="s">
        <v>20</v>
      </c>
      <c r="B56" s="610">
        <v>20350</v>
      </c>
      <c r="C56" s="660" t="s">
        <v>81</v>
      </c>
      <c r="D56" s="562"/>
      <c r="E56" s="607" t="s">
        <v>21</v>
      </c>
      <c r="F56" s="563"/>
      <c r="G56" s="562"/>
      <c r="H56" s="610">
        <v>6200</v>
      </c>
      <c r="I56" s="660" t="s">
        <v>81</v>
      </c>
      <c r="J56" s="563"/>
      <c r="K56" s="565" t="s">
        <v>92</v>
      </c>
      <c r="L56" s="562"/>
      <c r="M56" s="610">
        <v>54970</v>
      </c>
      <c r="N56" s="660" t="s">
        <v>81</v>
      </c>
      <c r="O56" s="563"/>
      <c r="P56" s="563"/>
    </row>
    <row r="57" spans="1:16" s="782" customFormat="1" ht="18.9" customHeight="1">
      <c r="A57" s="606" t="s">
        <v>22</v>
      </c>
      <c r="B57" s="610">
        <v>18100</v>
      </c>
      <c r="C57" s="660" t="s">
        <v>81</v>
      </c>
      <c r="D57" s="562"/>
      <c r="E57" s="607" t="s">
        <v>91</v>
      </c>
      <c r="F57" s="563"/>
      <c r="G57" s="562"/>
      <c r="H57" s="610">
        <v>24617.5</v>
      </c>
      <c r="I57" s="660" t="s">
        <v>81</v>
      </c>
      <c r="J57" s="563"/>
      <c r="K57" s="565" t="s">
        <v>23</v>
      </c>
      <c r="L57" s="562"/>
      <c r="M57" s="610">
        <v>27980</v>
      </c>
      <c r="N57" s="660" t="s">
        <v>81</v>
      </c>
      <c r="O57" s="563"/>
      <c r="P57" s="563"/>
    </row>
    <row r="58" spans="1:16" s="782" customFormat="1" ht="18.9" customHeight="1">
      <c r="A58" s="606" t="s">
        <v>24</v>
      </c>
      <c r="B58" s="610">
        <v>21600</v>
      </c>
      <c r="C58" s="660" t="s">
        <v>81</v>
      </c>
      <c r="D58" s="562"/>
      <c r="E58" s="607" t="s">
        <v>25</v>
      </c>
      <c r="F58" s="563"/>
      <c r="G58" s="562"/>
      <c r="H58" s="610">
        <v>29400</v>
      </c>
      <c r="I58" s="660" t="s">
        <v>81</v>
      </c>
      <c r="J58" s="563"/>
      <c r="K58" s="565" t="s">
        <v>93</v>
      </c>
      <c r="L58" s="562"/>
      <c r="M58" s="610">
        <v>38050</v>
      </c>
      <c r="N58" s="660" t="s">
        <v>81</v>
      </c>
      <c r="O58" s="563"/>
      <c r="P58" s="563"/>
    </row>
    <row r="59" spans="2:16" s="782" customFormat="1" ht="18.9" customHeight="1">
      <c r="B59" s="562"/>
      <c r="C59" s="562"/>
      <c r="D59" s="562"/>
      <c r="E59" s="562"/>
      <c r="F59" s="562"/>
      <c r="G59" s="562"/>
      <c r="H59" s="575"/>
      <c r="I59" s="575"/>
      <c r="J59" s="661"/>
      <c r="K59" s="570"/>
      <c r="L59" s="562"/>
      <c r="M59" s="562"/>
      <c r="N59" s="563"/>
      <c r="O59" s="563"/>
      <c r="P59" s="563"/>
    </row>
    <row r="60" spans="1:16" s="782" customFormat="1" ht="18.9" customHeight="1">
      <c r="A60" s="575"/>
      <c r="B60" s="562"/>
      <c r="C60" s="562"/>
      <c r="D60" s="570"/>
      <c r="E60" s="562"/>
      <c r="F60" s="562"/>
      <c r="G60" s="562"/>
      <c r="H60" s="562"/>
      <c r="I60" s="562"/>
      <c r="J60" s="563"/>
      <c r="K60" s="564"/>
      <c r="L60" s="563"/>
      <c r="M60" s="563"/>
      <c r="N60" s="563"/>
      <c r="O60" s="563"/>
      <c r="P60" s="563"/>
    </row>
    <row r="61" spans="10:11" ht="18.9" customHeight="1">
      <c r="J61" s="666"/>
      <c r="K61" s="667"/>
    </row>
    <row r="62" ht="18.9" customHeight="1"/>
    <row r="63" ht="18.9" customHeight="1"/>
    <row r="64" ht="18.9" customHeight="1"/>
    <row r="65" ht="18.9" customHeight="1"/>
    <row r="66" ht="18.9" customHeight="1"/>
    <row r="67" ht="18.9" customHeight="1"/>
  </sheetData>
  <printOptions horizontalCentered="1"/>
  <pageMargins left="0.3937007874015748" right="0.3937007874015748" top="0.5905511811023623" bottom="0.5905511811023623" header="0.3937007874015748" footer="0.3937007874015748"/>
  <pageSetup horizontalDpi="600" verticalDpi="600" orientation="portrait" paperSize="9" scale="64" r:id="rId1"/>
  <headerFooter alignWithMargins="0">
    <oddHeader>&amp;C&amp;"Helvetica,Fett"&amp;12 2010</oddHeader>
    <oddFooter>&amp;L40&amp;C&amp;"Helvetica,Standard" Eidg. Steuerverwaltung  -  Administration fédérale des contributions  -  Amministrazione federale delle contribuzioni</oddFooter>
  </headerFooter>
</worksheet>
</file>

<file path=xl/worksheets/sheet27.xml><?xml version="1.0" encoding="utf-8"?>
<worksheet xmlns="http://schemas.openxmlformats.org/spreadsheetml/2006/main" xmlns:r="http://schemas.openxmlformats.org/officeDocument/2006/relationships">
  <dimension ref="A1:AG124"/>
  <sheetViews>
    <sheetView zoomScale="75" zoomScaleNormal="75" workbookViewId="0" topLeftCell="A1"/>
  </sheetViews>
  <sheetFormatPr defaultColWidth="12.7109375" defaultRowHeight="12.75"/>
  <cols>
    <col min="1" max="1" width="31.140625" style="4" customWidth="1"/>
    <col min="2" max="2" width="13.7109375" style="4" bestFit="1" customWidth="1"/>
    <col min="3" max="13" width="11.7109375" style="4" customWidth="1"/>
    <col min="14" max="15" width="12.7109375" style="171" customWidth="1"/>
    <col min="16" max="16" width="14.7109375" style="171" customWidth="1"/>
    <col min="17" max="18" width="5.7109375" style="173" customWidth="1"/>
    <col min="19" max="19" width="4.7109375" style="173" customWidth="1"/>
    <col min="20" max="24" width="5.7109375" style="173" customWidth="1"/>
    <col min="25" max="33" width="12.7109375" style="171" customWidth="1"/>
    <col min="34" max="16384" width="12.7109375" style="4" customWidth="1"/>
  </cols>
  <sheetData>
    <row r="1" spans="1:33" s="410" customFormat="1" ht="18.9" customHeight="1">
      <c r="A1" s="536" t="s">
        <v>228</v>
      </c>
      <c r="B1" s="411"/>
      <c r="C1" s="411"/>
      <c r="D1" s="411"/>
      <c r="E1" s="411"/>
      <c r="F1" s="411"/>
      <c r="G1" s="411"/>
      <c r="H1" s="411"/>
      <c r="I1" s="411"/>
      <c r="J1" s="411"/>
      <c r="K1" s="411"/>
      <c r="L1" s="411"/>
      <c r="M1" s="411"/>
      <c r="N1" s="408"/>
      <c r="O1" s="408"/>
      <c r="P1" s="408"/>
      <c r="Q1" s="409"/>
      <c r="R1" s="409"/>
      <c r="S1" s="409"/>
      <c r="T1" s="409"/>
      <c r="U1" s="409"/>
      <c r="V1" s="409"/>
      <c r="W1" s="409"/>
      <c r="X1" s="409"/>
      <c r="Y1" s="408"/>
      <c r="Z1" s="408"/>
      <c r="AA1" s="408"/>
      <c r="AB1" s="408"/>
      <c r="AC1" s="408"/>
      <c r="AD1" s="408"/>
      <c r="AE1" s="408"/>
      <c r="AF1" s="408"/>
      <c r="AG1" s="408"/>
    </row>
    <row r="2" spans="1:13" ht="35.25" customHeight="1">
      <c r="A2" s="951"/>
      <c r="B2" s="951"/>
      <c r="C2" s="951"/>
      <c r="D2" s="951"/>
      <c r="E2" s="951"/>
      <c r="F2" s="951"/>
      <c r="G2" s="951"/>
      <c r="H2" s="951"/>
      <c r="I2" s="951"/>
      <c r="J2" s="951"/>
      <c r="K2" s="951"/>
      <c r="L2" s="951"/>
      <c r="M2" s="951"/>
    </row>
    <row r="3" spans="2:13" ht="12.75">
      <c r="B3" s="6"/>
      <c r="C3" s="6"/>
      <c r="D3" s="6"/>
      <c r="E3" s="6"/>
      <c r="F3" s="6"/>
      <c r="G3" s="6"/>
      <c r="H3" s="6"/>
      <c r="I3" s="6"/>
      <c r="J3" s="6"/>
      <c r="K3" s="6"/>
      <c r="L3" s="6"/>
      <c r="M3" s="6"/>
    </row>
    <row r="4" spans="1:10" ht="18.9" customHeight="1">
      <c r="A4" s="7" t="str">
        <f>'Page 18'!A5</f>
        <v xml:space="preserve">Effects of social deductions </v>
      </c>
      <c r="B4" s="3"/>
      <c r="C4" s="3"/>
      <c r="D4" s="3"/>
      <c r="E4" s="3"/>
      <c r="F4" s="3"/>
      <c r="G4" s="3"/>
      <c r="H4" s="3"/>
      <c r="I4" s="3"/>
      <c r="J4" s="3"/>
    </row>
    <row r="5" spans="1:10" ht="18.9" customHeight="1">
      <c r="A5" s="958" t="str">
        <f>'Page 37'!$A$5</f>
        <v xml:space="preserve">Cantonal, municipal and church tax burden on social security and retirement income </v>
      </c>
      <c r="B5" s="958"/>
      <c r="C5" s="958"/>
      <c r="D5" s="958"/>
      <c r="E5" s="958"/>
      <c r="F5" s="958"/>
      <c r="G5" s="958"/>
      <c r="H5" s="958"/>
      <c r="I5" s="958"/>
      <c r="J5" s="958"/>
    </row>
    <row r="6" ht="18.9" customHeight="1">
      <c r="A6" s="383"/>
    </row>
    <row r="7" ht="18.9" customHeight="1">
      <c r="A7" s="3"/>
    </row>
    <row r="8" ht="18.9" customHeight="1"/>
    <row r="9" spans="1:13" ht="18.9" customHeight="1" thickBot="1">
      <c r="A9" s="6">
        <v>18</v>
      </c>
      <c r="C9" s="161"/>
      <c r="D9" s="161"/>
      <c r="E9" s="161"/>
      <c r="F9" s="161"/>
      <c r="G9" s="161"/>
      <c r="H9" s="161"/>
      <c r="I9" s="161"/>
      <c r="J9" s="161"/>
      <c r="K9" s="161"/>
      <c r="L9" s="161"/>
      <c r="M9" s="161"/>
    </row>
    <row r="10" spans="1:13" ht="18.9" customHeight="1" thickBot="1">
      <c r="A10" s="7" t="str">
        <f>'Pages 10-11'!$A$6</f>
        <v>Cantonal capitals</v>
      </c>
      <c r="B10" s="952" t="s">
        <v>125</v>
      </c>
      <c r="C10" s="953"/>
      <c r="D10" s="953"/>
      <c r="E10" s="953"/>
      <c r="F10" s="953"/>
      <c r="G10" s="953"/>
      <c r="H10" s="953"/>
      <c r="I10" s="953"/>
      <c r="J10" s="953"/>
      <c r="K10" s="953"/>
      <c r="L10" s="953"/>
      <c r="M10" s="954"/>
    </row>
    <row r="11" spans="1:33" s="164" customFormat="1" ht="18.9" customHeight="1">
      <c r="A11" s="7" t="str">
        <f>'Pages 10-11'!$A$7</f>
        <v>Confederation</v>
      </c>
      <c r="B11" s="169">
        <v>20000</v>
      </c>
      <c r="C11" s="169">
        <v>30000</v>
      </c>
      <c r="D11" s="169">
        <v>40000</v>
      </c>
      <c r="E11" s="169">
        <v>50000</v>
      </c>
      <c r="F11" s="169">
        <v>60000</v>
      </c>
      <c r="G11" s="169">
        <v>70000</v>
      </c>
      <c r="H11" s="169">
        <v>80000</v>
      </c>
      <c r="I11" s="169">
        <v>90000</v>
      </c>
      <c r="J11" s="169">
        <v>100000</v>
      </c>
      <c r="K11" s="169">
        <v>150000</v>
      </c>
      <c r="L11" s="169">
        <v>200000</v>
      </c>
      <c r="M11" s="169">
        <v>500000</v>
      </c>
      <c r="N11" s="172"/>
      <c r="O11" s="172"/>
      <c r="P11" s="172"/>
      <c r="Q11" s="174"/>
      <c r="R11" s="174"/>
      <c r="S11" s="174"/>
      <c r="T11" s="174"/>
      <c r="U11" s="174"/>
      <c r="V11" s="174"/>
      <c r="W11" s="174"/>
      <c r="X11" s="174"/>
      <c r="Y11" s="172"/>
      <c r="Z11" s="172"/>
      <c r="AA11" s="172"/>
      <c r="AB11" s="172"/>
      <c r="AC11" s="172"/>
      <c r="AD11" s="172"/>
      <c r="AE11" s="172"/>
      <c r="AF11" s="172"/>
      <c r="AG11" s="172"/>
    </row>
    <row r="12" spans="1:33" s="164" customFormat="1" ht="18.9" customHeight="1">
      <c r="A12" s="7"/>
      <c r="B12" s="163"/>
      <c r="C12" s="163"/>
      <c r="D12" s="163"/>
      <c r="E12" s="163"/>
      <c r="F12" s="163"/>
      <c r="G12" s="163"/>
      <c r="H12" s="163"/>
      <c r="I12" s="163"/>
      <c r="J12" s="163"/>
      <c r="K12" s="163"/>
      <c r="L12" s="163"/>
      <c r="M12" s="163"/>
      <c r="N12" s="172"/>
      <c r="O12" s="172"/>
      <c r="P12" s="172"/>
      <c r="Q12" s="174"/>
      <c r="R12" s="174"/>
      <c r="S12" s="174"/>
      <c r="T12" s="174"/>
      <c r="U12" s="174"/>
      <c r="V12" s="174"/>
      <c r="W12" s="174"/>
      <c r="X12" s="174"/>
      <c r="Y12" s="172"/>
      <c r="Z12" s="172"/>
      <c r="AA12" s="172"/>
      <c r="AB12" s="172"/>
      <c r="AC12" s="172"/>
      <c r="AD12" s="172"/>
      <c r="AE12" s="172"/>
      <c r="AF12" s="172"/>
      <c r="AG12" s="172"/>
    </row>
    <row r="13" spans="1:33" s="164" customFormat="1" ht="18.9" customHeight="1">
      <c r="A13" s="162"/>
      <c r="B13" s="955" t="s">
        <v>376</v>
      </c>
      <c r="C13" s="956"/>
      <c r="D13" s="956"/>
      <c r="E13" s="956"/>
      <c r="F13" s="956"/>
      <c r="G13" s="956"/>
      <c r="H13" s="956"/>
      <c r="I13" s="956"/>
      <c r="J13" s="956"/>
      <c r="K13" s="956"/>
      <c r="L13" s="956"/>
      <c r="M13" s="957"/>
      <c r="N13" s="172"/>
      <c r="O13" s="172"/>
      <c r="P13" s="172"/>
      <c r="Q13" s="174"/>
      <c r="R13" s="174"/>
      <c r="S13" s="174"/>
      <c r="T13" s="174"/>
      <c r="U13" s="174"/>
      <c r="V13" s="174"/>
      <c r="W13" s="174"/>
      <c r="X13" s="174"/>
      <c r="Y13" s="172"/>
      <c r="Z13" s="172"/>
      <c r="AA13" s="172"/>
      <c r="AB13" s="172"/>
      <c r="AC13" s="172"/>
      <c r="AD13" s="172"/>
      <c r="AE13" s="172"/>
      <c r="AF13" s="172"/>
      <c r="AG13" s="172"/>
    </row>
    <row r="14" spans="1:13" ht="18.9" customHeight="1">
      <c r="A14" s="24" t="str">
        <f>'Page 9'!$A$16</f>
        <v>Zurich</v>
      </c>
      <c r="B14" s="14">
        <v>73.6</v>
      </c>
      <c r="C14" s="14">
        <v>103.5</v>
      </c>
      <c r="D14" s="14">
        <v>358.79999999999995</v>
      </c>
      <c r="E14" s="14">
        <v>586.5</v>
      </c>
      <c r="F14" s="14">
        <v>731.3999999999996</v>
      </c>
      <c r="G14" s="14">
        <v>1028.1000000000004</v>
      </c>
      <c r="H14" s="14">
        <v>1384.6000000000004</v>
      </c>
      <c r="I14" s="14">
        <v>1610</v>
      </c>
      <c r="J14" s="14">
        <v>1837.7000000000007</v>
      </c>
      <c r="K14" s="14">
        <v>3767.4000000000015</v>
      </c>
      <c r="L14" s="14">
        <v>5388.899999999998</v>
      </c>
      <c r="M14" s="14">
        <v>16295.500000000015</v>
      </c>
    </row>
    <row r="15" spans="1:13" ht="18.9" customHeight="1">
      <c r="A15" s="24" t="str">
        <f>'Page 9'!$A$17</f>
        <v>Berne</v>
      </c>
      <c r="B15" s="14">
        <v>44.45</v>
      </c>
      <c r="C15" s="14">
        <v>765.75</v>
      </c>
      <c r="D15" s="14">
        <v>1577.8</v>
      </c>
      <c r="E15" s="14">
        <v>2176.7</v>
      </c>
      <c r="F15" s="14">
        <v>2178.5999999999995</v>
      </c>
      <c r="G15" s="14">
        <v>2345.0999999999995</v>
      </c>
      <c r="H15" s="14">
        <v>2686.2</v>
      </c>
      <c r="I15" s="14">
        <v>3126.7999999999993</v>
      </c>
      <c r="J15" s="14">
        <v>3358.399999999998</v>
      </c>
      <c r="K15" s="14">
        <v>5423.149999999998</v>
      </c>
      <c r="L15" s="14">
        <v>7455.149999999998</v>
      </c>
      <c r="M15" s="14">
        <v>17879.699999999997</v>
      </c>
    </row>
    <row r="16" spans="1:13" ht="18.9" customHeight="1">
      <c r="A16" s="24" t="str">
        <f>'Page 9'!$A$18</f>
        <v>Lucerne</v>
      </c>
      <c r="B16" s="14">
        <v>21</v>
      </c>
      <c r="C16" s="14">
        <v>619.5</v>
      </c>
      <c r="D16" s="14">
        <v>882</v>
      </c>
      <c r="E16" s="14">
        <v>1071</v>
      </c>
      <c r="F16" s="14">
        <v>1370.2999999999993</v>
      </c>
      <c r="G16" s="14">
        <v>1559.2000000000007</v>
      </c>
      <c r="H16" s="14">
        <v>1748.2000000000007</v>
      </c>
      <c r="I16" s="14">
        <v>1937.2000000000007</v>
      </c>
      <c r="J16" s="14">
        <v>2087.699999999999</v>
      </c>
      <c r="K16" s="14">
        <v>3624.300000000003</v>
      </c>
      <c r="L16" s="14">
        <v>5014.100000000002</v>
      </c>
      <c r="M16" s="14">
        <v>11307.099999999991</v>
      </c>
    </row>
    <row r="17" spans="1:13" ht="18.9" customHeight="1">
      <c r="A17" s="24" t="str">
        <f>'Page 9'!$A$19</f>
        <v>Altdorf</v>
      </c>
      <c r="B17" s="14">
        <v>0</v>
      </c>
      <c r="C17" s="14">
        <v>662.156</v>
      </c>
      <c r="D17" s="14">
        <v>978.1850000000002</v>
      </c>
      <c r="E17" s="14">
        <v>1158.7730000000001</v>
      </c>
      <c r="F17" s="14">
        <v>1309.2630000000008</v>
      </c>
      <c r="G17" s="14">
        <v>1279.165</v>
      </c>
      <c r="H17" s="14">
        <v>1384.5080000000007</v>
      </c>
      <c r="I17" s="14">
        <v>1519.9490000000005</v>
      </c>
      <c r="J17" s="14">
        <v>1700.5369999999966</v>
      </c>
      <c r="K17" s="14">
        <v>2874.3589999999967</v>
      </c>
      <c r="L17" s="14">
        <v>3671.9559999999983</v>
      </c>
      <c r="M17" s="14">
        <v>8337.146000000008</v>
      </c>
    </row>
    <row r="18" spans="1:13" ht="18.9" customHeight="1">
      <c r="A18" s="24" t="str">
        <f>'Page 9'!$A$20</f>
        <v>Schwyz</v>
      </c>
      <c r="B18" s="14">
        <v>-19.600000000000023</v>
      </c>
      <c r="C18" s="14">
        <v>160.35000000000002</v>
      </c>
      <c r="D18" s="14">
        <v>432.3499999999999</v>
      </c>
      <c r="E18" s="14">
        <v>539.5499999999997</v>
      </c>
      <c r="F18" s="14">
        <v>454.2000000000007</v>
      </c>
      <c r="G18" s="14">
        <v>657.3499999999999</v>
      </c>
      <c r="H18" s="14">
        <v>1060.4000000000005</v>
      </c>
      <c r="I18" s="14">
        <v>1206.5</v>
      </c>
      <c r="J18" s="14">
        <v>1417.4499999999998</v>
      </c>
      <c r="K18" s="14">
        <v>2023.0499999999993</v>
      </c>
      <c r="L18" s="14">
        <v>2595.850000000002</v>
      </c>
      <c r="M18" s="14">
        <v>6326.1500000000015</v>
      </c>
    </row>
    <row r="19" spans="1:13" ht="18.9" customHeight="1">
      <c r="A19" s="24" t="str">
        <f>'Page 9'!$A$21</f>
        <v>Sarnen</v>
      </c>
      <c r="B19" s="14">
        <v>27.150000000000002</v>
      </c>
      <c r="C19" s="14">
        <v>747.4499999999999</v>
      </c>
      <c r="D19" s="14">
        <v>992.1000000000001</v>
      </c>
      <c r="E19" s="14">
        <v>1195.9499999999998</v>
      </c>
      <c r="F19" s="14">
        <v>1386.1999999999998</v>
      </c>
      <c r="G19" s="14">
        <v>1413.3000000000002</v>
      </c>
      <c r="H19" s="14">
        <v>1671.5999999999995</v>
      </c>
      <c r="I19" s="14">
        <v>1739.5</v>
      </c>
      <c r="J19" s="14">
        <v>1861.7999999999993</v>
      </c>
      <c r="K19" s="14">
        <v>2609.250000000002</v>
      </c>
      <c r="L19" s="14">
        <v>3329.550000000003</v>
      </c>
      <c r="M19" s="14">
        <v>7542.449999999997</v>
      </c>
    </row>
    <row r="20" spans="1:13" ht="18.9" customHeight="1">
      <c r="A20" s="24" t="str">
        <f>'Page 9'!$A$22</f>
        <v>Stans</v>
      </c>
      <c r="B20" s="14">
        <v>0</v>
      </c>
      <c r="C20" s="14">
        <v>313.19999999999993</v>
      </c>
      <c r="D20" s="14">
        <v>716.0999999999999</v>
      </c>
      <c r="E20" s="14">
        <v>1075.0000000000002</v>
      </c>
      <c r="F20" s="14">
        <v>1308.15</v>
      </c>
      <c r="G20" s="14">
        <v>1509.4000000000005</v>
      </c>
      <c r="H20" s="14">
        <v>1651.9000000000005</v>
      </c>
      <c r="I20" s="14">
        <v>1872.0999999999995</v>
      </c>
      <c r="J20" s="14">
        <v>2204.25</v>
      </c>
      <c r="K20" s="14">
        <v>3481.149999999998</v>
      </c>
      <c r="L20" s="14">
        <v>4508.450000000001</v>
      </c>
      <c r="M20" s="14">
        <v>8549.799999999988</v>
      </c>
    </row>
    <row r="21" spans="1:13" ht="18.9" customHeight="1">
      <c r="A21" s="24" t="str">
        <f>'Page 9'!$A$23</f>
        <v>Glarus</v>
      </c>
      <c r="B21" s="14">
        <v>200.00000000000003</v>
      </c>
      <c r="C21" s="14">
        <v>340</v>
      </c>
      <c r="D21" s="14">
        <v>893.75</v>
      </c>
      <c r="E21" s="14">
        <v>1108.75</v>
      </c>
      <c r="F21" s="14">
        <v>1429.999999999999</v>
      </c>
      <c r="G21" s="14">
        <v>1608.749999999999</v>
      </c>
      <c r="H21" s="14">
        <v>1803.75</v>
      </c>
      <c r="I21" s="14">
        <v>2102.500000000001</v>
      </c>
      <c r="J21" s="14">
        <v>2456.25</v>
      </c>
      <c r="K21" s="14">
        <v>3450</v>
      </c>
      <c r="L21" s="14">
        <v>4740.000000000004</v>
      </c>
      <c r="M21" s="14">
        <v>12991.25</v>
      </c>
    </row>
    <row r="22" spans="1:13" ht="18.9" customHeight="1">
      <c r="A22" s="24" t="str">
        <f>'Page 9'!$A$24</f>
        <v>Zug</v>
      </c>
      <c r="B22" s="14">
        <v>0</v>
      </c>
      <c r="C22" s="14">
        <v>59.2</v>
      </c>
      <c r="D22" s="14">
        <v>220.5</v>
      </c>
      <c r="E22" s="14">
        <v>297.10000000000014</v>
      </c>
      <c r="F22" s="14">
        <v>432.0999999999999</v>
      </c>
      <c r="G22" s="14">
        <v>544.7</v>
      </c>
      <c r="H22" s="14">
        <v>617.9000000000001</v>
      </c>
      <c r="I22" s="14">
        <v>775.5</v>
      </c>
      <c r="J22" s="14">
        <v>1075.8999999999996</v>
      </c>
      <c r="K22" s="14">
        <v>1892.9499999999998</v>
      </c>
      <c r="L22" s="14">
        <v>4561.300000000003</v>
      </c>
      <c r="M22" s="14">
        <v>6369.950000000012</v>
      </c>
    </row>
    <row r="23" spans="1:13" ht="18.9" customHeight="1">
      <c r="A23" s="24" t="str">
        <f>'Page 9'!$A$25</f>
        <v>Fribourg</v>
      </c>
      <c r="B23" s="14">
        <v>-31.34999999999998</v>
      </c>
      <c r="C23" s="14">
        <v>-41.69999999999999</v>
      </c>
      <c r="D23" s="14">
        <v>-88.19999999999982</v>
      </c>
      <c r="E23" s="14">
        <v>361</v>
      </c>
      <c r="F23" s="14">
        <v>778.4999999999995</v>
      </c>
      <c r="G23" s="14">
        <v>1805.4499999999998</v>
      </c>
      <c r="H23" s="14">
        <v>2093.2000000000007</v>
      </c>
      <c r="I23" s="14">
        <v>2534.1499999999996</v>
      </c>
      <c r="J23" s="14">
        <v>3045.749999999998</v>
      </c>
      <c r="K23" s="14">
        <v>5133.799999999999</v>
      </c>
      <c r="L23" s="14">
        <v>6505.949999999997</v>
      </c>
      <c r="M23" s="14">
        <v>14206.75</v>
      </c>
    </row>
    <row r="24" spans="1:13" ht="18.9" customHeight="1">
      <c r="A24" s="24" t="str">
        <f>'Page 9'!$A$26</f>
        <v>Solothurn</v>
      </c>
      <c r="B24" s="14">
        <v>0</v>
      </c>
      <c r="C24" s="14">
        <v>51.95000000000016</v>
      </c>
      <c r="D24" s="14">
        <v>1092.1000000000004</v>
      </c>
      <c r="E24" s="14">
        <v>1173.9499999999998</v>
      </c>
      <c r="F24" s="14">
        <v>1469.25</v>
      </c>
      <c r="G24" s="14">
        <v>2112.199999999999</v>
      </c>
      <c r="H24" s="14">
        <v>2488.5499999999984</v>
      </c>
      <c r="I24" s="14">
        <v>2825.1500000000015</v>
      </c>
      <c r="J24" s="14">
        <v>3012.2999999999993</v>
      </c>
      <c r="K24" s="14">
        <v>4488.8499999999985</v>
      </c>
      <c r="L24" s="14">
        <v>6087.099999999991</v>
      </c>
      <c r="M24" s="14">
        <v>15064.399999999994</v>
      </c>
    </row>
    <row r="25" spans="1:13" ht="18.9" customHeight="1">
      <c r="A25" s="24" t="str">
        <f>'Page 9'!$A$27</f>
        <v>Basel</v>
      </c>
      <c r="B25" s="14">
        <v>0</v>
      </c>
      <c r="C25" s="14">
        <v>0</v>
      </c>
      <c r="D25" s="14">
        <v>230</v>
      </c>
      <c r="E25" s="14">
        <v>2437.8</v>
      </c>
      <c r="F25" s="14">
        <v>2685.15</v>
      </c>
      <c r="G25" s="14">
        <v>2958.8500000000004</v>
      </c>
      <c r="H25" s="14">
        <v>3232.499999999999</v>
      </c>
      <c r="I25" s="14">
        <v>3529.199999999999</v>
      </c>
      <c r="J25" s="14">
        <v>3802.8999999999996</v>
      </c>
      <c r="K25" s="14">
        <v>5167.5</v>
      </c>
      <c r="L25" s="14">
        <v>6480.5</v>
      </c>
      <c r="M25" s="14">
        <v>16002.5</v>
      </c>
    </row>
    <row r="26" spans="1:13" ht="18.9" customHeight="1">
      <c r="A26" s="24" t="str">
        <f>'Page 9'!$A$28</f>
        <v>Liestal</v>
      </c>
      <c r="B26" s="14">
        <v>0</v>
      </c>
      <c r="C26" s="14">
        <v>-42.599999999999966</v>
      </c>
      <c r="D26" s="14">
        <v>-27.249999999999943</v>
      </c>
      <c r="E26" s="14">
        <v>-42.25</v>
      </c>
      <c r="F26" s="14">
        <v>876.0499999999997</v>
      </c>
      <c r="G26" s="14">
        <v>1500.3000000000002</v>
      </c>
      <c r="H26" s="14">
        <v>1902.6499999999996</v>
      </c>
      <c r="I26" s="14">
        <v>2324.3</v>
      </c>
      <c r="J26" s="14">
        <v>2709.500000000002</v>
      </c>
      <c r="K26" s="14">
        <v>4493.75</v>
      </c>
      <c r="L26" s="14">
        <v>6360.350000000002</v>
      </c>
      <c r="M26" s="14">
        <v>16375.200000000012</v>
      </c>
    </row>
    <row r="27" spans="1:13" ht="18.9" customHeight="1">
      <c r="A27" s="24" t="str">
        <f>'Page 9'!$A$29</f>
        <v>Schaffhausen</v>
      </c>
      <c r="B27" s="14">
        <v>0</v>
      </c>
      <c r="C27" s="14">
        <v>170.3</v>
      </c>
      <c r="D27" s="14">
        <v>505.60000000000014</v>
      </c>
      <c r="E27" s="14">
        <v>789.6500000000005</v>
      </c>
      <c r="F27" s="14">
        <v>770.3999999999996</v>
      </c>
      <c r="G27" s="14">
        <v>972.8999999999987</v>
      </c>
      <c r="H27" s="14">
        <v>1277.5999999999995</v>
      </c>
      <c r="I27" s="14">
        <v>1594</v>
      </c>
      <c r="J27" s="14">
        <v>2170.6000000000004</v>
      </c>
      <c r="K27" s="14">
        <v>4722.5999999999985</v>
      </c>
      <c r="L27" s="14">
        <v>6156.600000000006</v>
      </c>
      <c r="M27" s="14">
        <v>12385.25</v>
      </c>
    </row>
    <row r="28" spans="1:13" ht="18.9" customHeight="1">
      <c r="A28" s="24" t="str">
        <f>'Page 9'!$A$30</f>
        <v>Herisau</v>
      </c>
      <c r="B28" s="14">
        <v>212.8</v>
      </c>
      <c r="C28" s="14">
        <v>708.3</v>
      </c>
      <c r="D28" s="14">
        <v>967.5</v>
      </c>
      <c r="E28" s="14">
        <v>895.25</v>
      </c>
      <c r="F28" s="14">
        <v>1361.1500000000005</v>
      </c>
      <c r="G28" s="14">
        <v>1744.9499999999998</v>
      </c>
      <c r="H28" s="14">
        <v>2156.8999999999996</v>
      </c>
      <c r="I28" s="14">
        <v>2409.2000000000007</v>
      </c>
      <c r="J28" s="14">
        <v>2770.2000000000007</v>
      </c>
      <c r="K28" s="14">
        <v>4085.75</v>
      </c>
      <c r="L28" s="14">
        <v>5399.800000000003</v>
      </c>
      <c r="M28" s="14">
        <v>10966.800000000003</v>
      </c>
    </row>
    <row r="29" spans="1:13" ht="18.9" customHeight="1">
      <c r="A29" s="24" t="str">
        <f>'Page 9'!$A$31</f>
        <v>Appenzell</v>
      </c>
      <c r="B29" s="14">
        <v>198.59999999999997</v>
      </c>
      <c r="C29" s="14">
        <v>442.70000000000005</v>
      </c>
      <c r="D29" s="14">
        <v>781.8000000000002</v>
      </c>
      <c r="E29" s="14">
        <v>1034</v>
      </c>
      <c r="F29" s="14">
        <v>1338.3999999999996</v>
      </c>
      <c r="G29" s="14">
        <v>1639.7000000000007</v>
      </c>
      <c r="H29" s="14">
        <v>1993.5499999999993</v>
      </c>
      <c r="I29" s="14">
        <v>2374.250000000001</v>
      </c>
      <c r="J29" s="14">
        <v>2630.6000000000004</v>
      </c>
      <c r="K29" s="14">
        <v>3386.1000000000004</v>
      </c>
      <c r="L29" s="14">
        <v>4508.1500000000015</v>
      </c>
      <c r="M29" s="14">
        <v>8767.699999999997</v>
      </c>
    </row>
    <row r="30" spans="1:13" ht="18.9" customHeight="1">
      <c r="A30" s="24" t="str">
        <f>'Page 9'!$A$32</f>
        <v>St. Gall</v>
      </c>
      <c r="B30" s="14">
        <v>0</v>
      </c>
      <c r="C30" s="14">
        <v>462</v>
      </c>
      <c r="D30" s="14">
        <v>561.0000000000002</v>
      </c>
      <c r="E30" s="14">
        <v>1182.5</v>
      </c>
      <c r="F30" s="14">
        <v>1352.999999999999</v>
      </c>
      <c r="G30" s="14">
        <v>1552.9499999999998</v>
      </c>
      <c r="H30" s="14">
        <v>2277</v>
      </c>
      <c r="I30" s="14">
        <v>2552</v>
      </c>
      <c r="J30" s="14">
        <v>2803.3499999999985</v>
      </c>
      <c r="K30" s="14">
        <v>4604.599999999995</v>
      </c>
      <c r="L30" s="14">
        <v>5997.200000000004</v>
      </c>
      <c r="M30" s="14">
        <v>14090.999999999985</v>
      </c>
    </row>
    <row r="31" spans="1:13" ht="18.9" customHeight="1">
      <c r="A31" s="24" t="str">
        <f>'Page 9'!$A$33</f>
        <v>Chur</v>
      </c>
      <c r="B31" s="14">
        <v>0</v>
      </c>
      <c r="C31" s="14">
        <v>32</v>
      </c>
      <c r="D31" s="14">
        <v>880</v>
      </c>
      <c r="E31" s="14">
        <v>1264</v>
      </c>
      <c r="F31" s="14">
        <v>1461</v>
      </c>
      <c r="G31" s="14">
        <v>1747</v>
      </c>
      <c r="H31" s="14">
        <v>2113</v>
      </c>
      <c r="I31" s="14">
        <v>2624</v>
      </c>
      <c r="J31" s="14">
        <v>2982</v>
      </c>
      <c r="K31" s="14">
        <v>4219</v>
      </c>
      <c r="L31" s="14">
        <v>4924</v>
      </c>
      <c r="M31" s="14">
        <v>12243</v>
      </c>
    </row>
    <row r="32" spans="1:13" ht="18.9" customHeight="1">
      <c r="A32" s="24" t="str">
        <f>'Page 9'!$A$34</f>
        <v>Aarau</v>
      </c>
      <c r="B32" s="14">
        <v>11.099999999999998</v>
      </c>
      <c r="C32" s="14">
        <v>328.5</v>
      </c>
      <c r="D32" s="14">
        <v>699.2999999999997</v>
      </c>
      <c r="E32" s="14">
        <v>854.6999999999998</v>
      </c>
      <c r="F32" s="14">
        <v>1216.4999999999995</v>
      </c>
      <c r="G32" s="14">
        <v>1538.4000000000015</v>
      </c>
      <c r="H32" s="14">
        <v>1918.0500000000002</v>
      </c>
      <c r="I32" s="14">
        <v>2237.7</v>
      </c>
      <c r="J32" s="14">
        <v>2652.8999999999996</v>
      </c>
      <c r="K32" s="14">
        <v>4404.450000000001</v>
      </c>
      <c r="L32" s="14">
        <v>5649.3499999999985</v>
      </c>
      <c r="M32" s="14">
        <v>13626.899999999994</v>
      </c>
    </row>
    <row r="33" spans="1:13" ht="18.9" customHeight="1">
      <c r="A33" s="24" t="str">
        <f>'Page 9'!$A$35</f>
        <v>Frauenfeld</v>
      </c>
      <c r="B33" s="14">
        <v>0</v>
      </c>
      <c r="C33" s="14">
        <v>100.4</v>
      </c>
      <c r="D33" s="14">
        <v>572.15</v>
      </c>
      <c r="E33" s="14">
        <v>1257.5000000000002</v>
      </c>
      <c r="F33" s="14">
        <v>1447.3499999999995</v>
      </c>
      <c r="G33" s="14">
        <v>1666.3499999999995</v>
      </c>
      <c r="H33" s="14">
        <v>2016.749999999999</v>
      </c>
      <c r="I33" s="14">
        <v>2451.0999999999995</v>
      </c>
      <c r="J33" s="14">
        <v>2735.5</v>
      </c>
      <c r="K33" s="14">
        <v>4062.2999999999993</v>
      </c>
      <c r="L33" s="14">
        <v>5466.950000000001</v>
      </c>
      <c r="M33" s="14">
        <v>12747.749999999985</v>
      </c>
    </row>
    <row r="34" spans="1:13" ht="18.9" customHeight="1">
      <c r="A34" s="24" t="str">
        <f>'Page 9'!$A$36</f>
        <v>Bellinzona</v>
      </c>
      <c r="B34" s="14">
        <v>0</v>
      </c>
      <c r="C34" s="14">
        <v>-282.1</v>
      </c>
      <c r="D34" s="14">
        <v>-188.54999999999995</v>
      </c>
      <c r="E34" s="14">
        <v>46.65000000000032</v>
      </c>
      <c r="F34" s="14">
        <v>666.5999999999999</v>
      </c>
      <c r="G34" s="14">
        <v>887.0999999999995</v>
      </c>
      <c r="H34" s="14">
        <v>1624.8499999999995</v>
      </c>
      <c r="I34" s="14">
        <v>1878.9000000000005</v>
      </c>
      <c r="J34" s="14">
        <v>2321.500000000001</v>
      </c>
      <c r="K34" s="14">
        <v>3839.050000000003</v>
      </c>
      <c r="L34" s="14">
        <v>5521.900000000005</v>
      </c>
      <c r="M34" s="14">
        <v>14903.199999999997</v>
      </c>
    </row>
    <row r="35" spans="1:13" ht="18.9" customHeight="1">
      <c r="A35" s="24" t="str">
        <f>'Page 9'!$A$37</f>
        <v>Lausanne</v>
      </c>
      <c r="B35" s="14">
        <v>0</v>
      </c>
      <c r="C35" s="14">
        <v>35.05</v>
      </c>
      <c r="D35" s="14">
        <v>1189.35</v>
      </c>
      <c r="E35" s="14">
        <v>2228.0499999999997</v>
      </c>
      <c r="F35" s="14">
        <v>2702</v>
      </c>
      <c r="G35" s="14">
        <v>2465.050000000001</v>
      </c>
      <c r="H35" s="14">
        <v>2200.750000000002</v>
      </c>
      <c r="I35" s="14">
        <v>2635.100000000002</v>
      </c>
      <c r="J35" s="14">
        <v>2944.4500000000007</v>
      </c>
      <c r="K35" s="14">
        <v>5518.199999999997</v>
      </c>
      <c r="L35" s="14">
        <v>7427.75</v>
      </c>
      <c r="M35" s="14">
        <v>20006.40000000001</v>
      </c>
    </row>
    <row r="36" spans="1:13" ht="18.9" customHeight="1">
      <c r="A36" s="24" t="str">
        <f>'Page 9'!$A$38</f>
        <v>Sion</v>
      </c>
      <c r="B36" s="14">
        <v>-10</v>
      </c>
      <c r="C36" s="14">
        <v>714.6</v>
      </c>
      <c r="D36" s="14">
        <v>961.3499999999997</v>
      </c>
      <c r="E36" s="14">
        <v>746.0499999999988</v>
      </c>
      <c r="F36" s="14">
        <v>1188.8499999999995</v>
      </c>
      <c r="G36" s="14">
        <v>1437.1000000000004</v>
      </c>
      <c r="H36" s="14">
        <v>1760.5</v>
      </c>
      <c r="I36" s="14">
        <v>2086.750000000001</v>
      </c>
      <c r="J36" s="14">
        <v>2523.5</v>
      </c>
      <c r="K36" s="14">
        <v>6050.149999999998</v>
      </c>
      <c r="L36" s="14">
        <v>6771.950000000004</v>
      </c>
      <c r="M36" s="14">
        <v>14463.449999999997</v>
      </c>
    </row>
    <row r="37" spans="1:13" ht="18.9" customHeight="1">
      <c r="A37" s="24" t="str">
        <f>'Page 9'!$A$39</f>
        <v>Neuchâtel</v>
      </c>
      <c r="B37" s="14">
        <v>160.14999999999998</v>
      </c>
      <c r="C37" s="14">
        <v>417.9000000000001</v>
      </c>
      <c r="D37" s="14">
        <v>806.4999999999998</v>
      </c>
      <c r="E37" s="14">
        <v>714.75</v>
      </c>
      <c r="F37" s="14">
        <v>1681.0500000000002</v>
      </c>
      <c r="G37" s="14">
        <v>2534.0499999999993</v>
      </c>
      <c r="H37" s="14">
        <v>2588.25</v>
      </c>
      <c r="I37" s="14">
        <v>3067.1499999999996</v>
      </c>
      <c r="J37" s="14">
        <v>3451.9000000000015</v>
      </c>
      <c r="K37" s="14">
        <v>5794.450000000001</v>
      </c>
      <c r="L37" s="14">
        <v>7650.050000000003</v>
      </c>
      <c r="M37" s="14">
        <v>15562.550000000017</v>
      </c>
    </row>
    <row r="38" spans="1:13" ht="18.9" customHeight="1">
      <c r="A38" s="24" t="str">
        <f>'Page 9'!$A$40</f>
        <v>Geneva</v>
      </c>
      <c r="B38" s="14">
        <v>0</v>
      </c>
      <c r="C38" s="14">
        <v>0</v>
      </c>
      <c r="D38" s="14">
        <v>0</v>
      </c>
      <c r="E38" s="14">
        <v>0</v>
      </c>
      <c r="F38" s="14">
        <v>-341.14999999999986</v>
      </c>
      <c r="G38" s="14">
        <v>273.25000000000045</v>
      </c>
      <c r="H38" s="14">
        <v>777.75</v>
      </c>
      <c r="I38" s="14">
        <v>1776.8999999999996</v>
      </c>
      <c r="J38" s="14">
        <v>2708.6000000000004</v>
      </c>
      <c r="K38" s="14">
        <v>4842.350000000002</v>
      </c>
      <c r="L38" s="14">
        <v>6447.950000000008</v>
      </c>
      <c r="M38" s="14">
        <v>15669.149999999994</v>
      </c>
    </row>
    <row r="39" spans="1:13" ht="18.9" customHeight="1">
      <c r="A39" s="24" t="str">
        <f>'Page 9'!$A$41</f>
        <v>Delémont</v>
      </c>
      <c r="B39" s="14">
        <v>0</v>
      </c>
      <c r="C39" s="14">
        <v>-143.5</v>
      </c>
      <c r="D39" s="14">
        <v>-236.20000000000005</v>
      </c>
      <c r="E39" s="14">
        <v>1575.0499999999993</v>
      </c>
      <c r="F39" s="14">
        <v>2161.8500000000013</v>
      </c>
      <c r="G39" s="14">
        <v>2517.850000000002</v>
      </c>
      <c r="H39" s="14">
        <v>2765.1499999999996</v>
      </c>
      <c r="I39" s="14">
        <v>3012.4000000000015</v>
      </c>
      <c r="J39" s="14">
        <v>3547.5999999999985</v>
      </c>
      <c r="K39" s="14">
        <v>5165.700000000001</v>
      </c>
      <c r="L39" s="14">
        <v>6687.3499999999985</v>
      </c>
      <c r="M39" s="14">
        <v>17804.59999999999</v>
      </c>
    </row>
    <row r="40" spans="1:13" ht="18.9" customHeight="1">
      <c r="A40" s="24"/>
      <c r="B40" s="15"/>
      <c r="C40" s="170"/>
      <c r="D40" s="170"/>
      <c r="E40" s="170"/>
      <c r="F40" s="170"/>
      <c r="G40" s="170"/>
      <c r="H40" s="170"/>
      <c r="I40" s="170"/>
      <c r="J40" s="170"/>
      <c r="K40" s="15"/>
      <c r="L40" s="15"/>
      <c r="M40" s="15"/>
    </row>
    <row r="41" spans="1:13" ht="18.9" customHeight="1">
      <c r="A41" s="24" t="str">
        <f>'Page 9'!$A$43</f>
        <v>Direct federal tax</v>
      </c>
      <c r="B41" s="14">
        <v>0</v>
      </c>
      <c r="C41" s="14">
        <v>0</v>
      </c>
      <c r="D41" s="14">
        <v>38</v>
      </c>
      <c r="E41" s="14">
        <v>58.2</v>
      </c>
      <c r="F41" s="14">
        <v>81.5</v>
      </c>
      <c r="G41" s="14">
        <v>198.5</v>
      </c>
      <c r="H41" s="14">
        <v>279.9</v>
      </c>
      <c r="I41" s="14">
        <v>389.70000000000005</v>
      </c>
      <c r="J41" s="14">
        <v>502.5</v>
      </c>
      <c r="K41" s="14">
        <v>1665.1</v>
      </c>
      <c r="L41" s="14">
        <v>3153.2999999999993</v>
      </c>
      <c r="M41" s="14">
        <v>7186.5</v>
      </c>
    </row>
    <row r="42" spans="1:13" ht="18.9" customHeight="1">
      <c r="A42" s="9"/>
      <c r="B42" s="8"/>
      <c r="C42" s="8"/>
      <c r="D42" s="175"/>
      <c r="E42" s="8"/>
      <c r="F42" s="8"/>
      <c r="G42" s="8"/>
      <c r="H42" s="8"/>
      <c r="I42" s="8"/>
      <c r="J42" s="8"/>
      <c r="K42" s="8"/>
      <c r="L42" s="8"/>
      <c r="M42" s="8"/>
    </row>
    <row r="43" spans="1:13" ht="18.9" customHeight="1">
      <c r="A43" s="9"/>
      <c r="B43" s="8"/>
      <c r="C43" s="165"/>
      <c r="D43" s="165"/>
      <c r="E43" s="165"/>
      <c r="F43" s="165"/>
      <c r="G43" s="165"/>
      <c r="H43" s="165"/>
      <c r="I43" s="165"/>
      <c r="J43" s="165"/>
      <c r="K43" s="8"/>
      <c r="L43" s="8"/>
      <c r="M43" s="8"/>
    </row>
    <row r="44" spans="1:33" s="164" customFormat="1" ht="18.9" customHeight="1">
      <c r="A44" s="166"/>
      <c r="B44" s="955" t="s">
        <v>377</v>
      </c>
      <c r="C44" s="956"/>
      <c r="D44" s="956"/>
      <c r="E44" s="956"/>
      <c r="F44" s="956"/>
      <c r="G44" s="956"/>
      <c r="H44" s="956"/>
      <c r="I44" s="956"/>
      <c r="J44" s="956"/>
      <c r="K44" s="956"/>
      <c r="L44" s="956"/>
      <c r="M44" s="957"/>
      <c r="N44" s="172"/>
      <c r="O44" s="172"/>
      <c r="P44" s="172"/>
      <c r="Q44" s="174"/>
      <c r="R44" s="174"/>
      <c r="S44" s="174"/>
      <c r="T44" s="174"/>
      <c r="U44" s="174"/>
      <c r="V44" s="174"/>
      <c r="W44" s="174"/>
      <c r="X44" s="174"/>
      <c r="Y44" s="172"/>
      <c r="Z44" s="172"/>
      <c r="AA44" s="172"/>
      <c r="AB44" s="172"/>
      <c r="AC44" s="172"/>
      <c r="AD44" s="172"/>
      <c r="AE44" s="172"/>
      <c r="AF44" s="172"/>
      <c r="AG44" s="172"/>
    </row>
    <row r="45" spans="1:25" ht="18.9" customHeight="1">
      <c r="A45" s="24" t="str">
        <f>'Page 9'!$A$16</f>
        <v>Zurich</v>
      </c>
      <c r="B45" s="26">
        <v>65.48042704626333</v>
      </c>
      <c r="C45" s="26">
        <v>16.989494418910045</v>
      </c>
      <c r="D45" s="26">
        <v>31.145833333333332</v>
      </c>
      <c r="E45" s="26">
        <v>31.52547839174371</v>
      </c>
      <c r="F45" s="26">
        <v>25.361489649433047</v>
      </c>
      <c r="G45" s="26">
        <v>25.78048597005944</v>
      </c>
      <c r="H45" s="26">
        <v>26.416606250238495</v>
      </c>
      <c r="I45" s="26">
        <v>24.298219136734076</v>
      </c>
      <c r="J45" s="26">
        <v>22.9408533692857</v>
      </c>
      <c r="K45" s="26">
        <v>23.958333333333343</v>
      </c>
      <c r="L45" s="26">
        <v>21.574844761527274</v>
      </c>
      <c r="M45" s="26">
        <v>16.7700763918119</v>
      </c>
      <c r="Y45" s="173"/>
    </row>
    <row r="46" spans="1:25" ht="18.9" customHeight="1">
      <c r="A46" s="24" t="str">
        <f>'Page 9'!$A$17</f>
        <v>Berne</v>
      </c>
      <c r="B46" s="26">
        <v>100</v>
      </c>
      <c r="C46" s="26">
        <v>247.97603626943007</v>
      </c>
      <c r="D46" s="26">
        <v>136.45837837837834</v>
      </c>
      <c r="E46" s="26">
        <v>85.04561526890544</v>
      </c>
      <c r="F46" s="26">
        <v>49.79088104216659</v>
      </c>
      <c r="G46" s="26">
        <v>38.91055102955083</v>
      </c>
      <c r="H46" s="26">
        <v>35.137380066319146</v>
      </c>
      <c r="I46" s="26">
        <v>33.761816581815815</v>
      </c>
      <c r="J46" s="26">
        <v>30.277268158111795</v>
      </c>
      <c r="K46" s="26">
        <v>25.77683666169965</v>
      </c>
      <c r="L46" s="26">
        <v>22.814077425534414</v>
      </c>
      <c r="M46" s="26">
        <v>16.04097155371258</v>
      </c>
      <c r="Y46" s="173"/>
    </row>
    <row r="47" spans="1:25" ht="18.9" customHeight="1">
      <c r="A47" s="24" t="str">
        <f>'Page 9'!$A$18</f>
        <v>Lucerne</v>
      </c>
      <c r="B47" s="26">
        <v>42</v>
      </c>
      <c r="C47" s="26">
        <v>248.29659318637275</v>
      </c>
      <c r="D47" s="26">
        <v>66.35071090047393</v>
      </c>
      <c r="E47" s="26">
        <v>43.47826086956521</v>
      </c>
      <c r="F47" s="26">
        <v>37.59912196460418</v>
      </c>
      <c r="G47" s="26">
        <v>31.48753988448647</v>
      </c>
      <c r="H47" s="26">
        <v>28.001217304950924</v>
      </c>
      <c r="I47" s="26">
        <v>25.710038753517026</v>
      </c>
      <c r="J47" s="26">
        <v>23.48553879383077</v>
      </c>
      <c r="K47" s="26">
        <v>22.334997226844166</v>
      </c>
      <c r="L47" s="26">
        <v>20.125066727674835</v>
      </c>
      <c r="M47" s="26">
        <v>14.218886165662944</v>
      </c>
      <c r="Y47" s="173"/>
    </row>
    <row r="48" spans="1:25" ht="18.9" customHeight="1">
      <c r="A48" s="24" t="str">
        <f>'Page 9'!$A$19</f>
        <v>Altdorf</v>
      </c>
      <c r="B48" s="26">
        <v>0</v>
      </c>
      <c r="C48" s="26">
        <v>662.156</v>
      </c>
      <c r="D48" s="26">
        <v>75.89471715943647</v>
      </c>
      <c r="E48" s="26">
        <v>44.343354445517214</v>
      </c>
      <c r="F48" s="26">
        <v>33.12456483722891</v>
      </c>
      <c r="G48" s="26">
        <v>24.172108153868976</v>
      </c>
      <c r="H48" s="26">
        <v>21.26454912197657</v>
      </c>
      <c r="I48" s="26">
        <v>19.701744466540525</v>
      </c>
      <c r="J48" s="26">
        <v>19.067065049961197</v>
      </c>
      <c r="K48" s="26">
        <v>18.917541076836997</v>
      </c>
      <c r="L48" s="26">
        <v>16.750821698778108</v>
      </c>
      <c r="M48" s="26">
        <v>13.360198555002139</v>
      </c>
      <c r="Y48" s="173"/>
    </row>
    <row r="49" spans="1:25" ht="18.9" customHeight="1">
      <c r="A49" s="24" t="str">
        <f>'Page 9'!$A$20</f>
        <v>Schwyz</v>
      </c>
      <c r="B49" s="26">
        <v>-12.988734261100081</v>
      </c>
      <c r="C49" s="26">
        <v>30.160820088404034</v>
      </c>
      <c r="D49" s="26">
        <v>39.7636346914375</v>
      </c>
      <c r="E49" s="26">
        <v>28.757595139110947</v>
      </c>
      <c r="F49" s="26">
        <v>16.955036676185706</v>
      </c>
      <c r="G49" s="26">
        <v>18.93752790861818</v>
      </c>
      <c r="H49" s="26">
        <v>25.762876579203127</v>
      </c>
      <c r="I49" s="26">
        <v>23.928521846056203</v>
      </c>
      <c r="J49" s="26">
        <v>23.736320782363332</v>
      </c>
      <c r="K49" s="26">
        <v>17.706678570021918</v>
      </c>
      <c r="L49" s="26">
        <v>14.912464633988725</v>
      </c>
      <c r="M49" s="26">
        <v>11.848631052941114</v>
      </c>
      <c r="Y49" s="173"/>
    </row>
    <row r="50" spans="1:13" ht="18.9" customHeight="1">
      <c r="A50" s="24" t="str">
        <f>'Page 9'!$A$21</f>
        <v>Sarnen</v>
      </c>
      <c r="B50" s="26">
        <v>100</v>
      </c>
      <c r="C50" s="26">
        <v>137.5</v>
      </c>
      <c r="D50" s="26">
        <v>65.18182714102691</v>
      </c>
      <c r="E50" s="26">
        <v>47.06055955613268</v>
      </c>
      <c r="F50" s="26">
        <v>38.63702877848233</v>
      </c>
      <c r="G50" s="26">
        <v>29.79791058307594</v>
      </c>
      <c r="H50" s="26">
        <v>28.53874652143478</v>
      </c>
      <c r="I50" s="26">
        <v>24.520721736678883</v>
      </c>
      <c r="J50" s="26">
        <v>22.348662177248002</v>
      </c>
      <c r="K50" s="26">
        <v>18.14720150226907</v>
      </c>
      <c r="L50" s="26">
        <v>16.279069767441875</v>
      </c>
      <c r="M50" s="26">
        <v>13.230035756853392</v>
      </c>
    </row>
    <row r="51" spans="1:13" ht="18.9" customHeight="1">
      <c r="A51" s="24" t="str">
        <f>'Page 9'!$A$22</f>
        <v>Stans</v>
      </c>
      <c r="B51" s="26">
        <v>0</v>
      </c>
      <c r="C51" s="26">
        <v>150.14381591562798</v>
      </c>
      <c r="D51" s="26">
        <v>84.44575471698111</v>
      </c>
      <c r="E51" s="26">
        <v>58.34622377812153</v>
      </c>
      <c r="F51" s="26">
        <v>44.82421875</v>
      </c>
      <c r="G51" s="26">
        <v>37.00189985904273</v>
      </c>
      <c r="H51" s="26">
        <v>31.260230681162316</v>
      </c>
      <c r="I51" s="26">
        <v>28.79245776332079</v>
      </c>
      <c r="J51" s="26">
        <v>28.457173841476404</v>
      </c>
      <c r="K51" s="26">
        <v>24.03710710931888</v>
      </c>
      <c r="L51" s="26">
        <v>20.76100746225701</v>
      </c>
      <c r="M51" s="26">
        <v>13.355275027472656</v>
      </c>
    </row>
    <row r="52" spans="1:13" ht="18.9" customHeight="1">
      <c r="A52" s="24" t="str">
        <f>'Page 9'!$A$23</f>
        <v>Glarus</v>
      </c>
      <c r="B52" s="26">
        <v>100</v>
      </c>
      <c r="C52" s="26">
        <v>39.53488372093023</v>
      </c>
      <c r="D52" s="26">
        <v>49.48096885813149</v>
      </c>
      <c r="E52" s="26">
        <v>36.75922088686283</v>
      </c>
      <c r="F52" s="26">
        <v>35.94093622368832</v>
      </c>
      <c r="G52" s="26">
        <v>31.443928658685543</v>
      </c>
      <c r="H52" s="26">
        <v>27.970536925760808</v>
      </c>
      <c r="I52" s="26">
        <v>26.963770439243362</v>
      </c>
      <c r="J52" s="26">
        <v>26.6260162601626</v>
      </c>
      <c r="K52" s="26">
        <v>19.913419913419915</v>
      </c>
      <c r="L52" s="26">
        <v>18.35786212238576</v>
      </c>
      <c r="M52" s="26">
        <v>15.45680334329779</v>
      </c>
    </row>
    <row r="53" spans="1:13" ht="18.9" customHeight="1">
      <c r="A53" s="24" t="str">
        <f>'Page 9'!$A$24</f>
        <v>Zug</v>
      </c>
      <c r="B53" s="26">
        <v>0</v>
      </c>
      <c r="C53" s="26">
        <v>75.46207775653284</v>
      </c>
      <c r="D53" s="26">
        <v>56.866537717601545</v>
      </c>
      <c r="E53" s="26">
        <v>37.33115536847398</v>
      </c>
      <c r="F53" s="26">
        <v>34.90165986834133</v>
      </c>
      <c r="G53" s="26">
        <v>33.202279723263544</v>
      </c>
      <c r="H53" s="26">
        <v>29.557522123893808</v>
      </c>
      <c r="I53" s="26">
        <v>30.831925255938774</v>
      </c>
      <c r="J53" s="26">
        <v>36.00555527667619</v>
      </c>
      <c r="K53" s="26">
        <v>29.7273740911161</v>
      </c>
      <c r="L53" s="26">
        <v>38.96765154395215</v>
      </c>
      <c r="M53" s="26">
        <v>12.74510000080035</v>
      </c>
    </row>
    <row r="54" spans="1:16" ht="18.9" customHeight="1">
      <c r="A54" s="24" t="str">
        <f>'Page 9'!$A$25</f>
        <v>Fribourg</v>
      </c>
      <c r="B54" s="26">
        <v>-21.2614445574771</v>
      </c>
      <c r="C54" s="26">
        <v>-8.04863925883034</v>
      </c>
      <c r="D54" s="26">
        <v>-6.011245527347065</v>
      </c>
      <c r="E54" s="26">
        <v>13.990079057510465</v>
      </c>
      <c r="F54" s="26">
        <v>20.630440831577683</v>
      </c>
      <c r="G54" s="26">
        <v>36.25802046410748</v>
      </c>
      <c r="H54" s="26">
        <v>32.078464426650335</v>
      </c>
      <c r="I54" s="26">
        <v>31.303579810756723</v>
      </c>
      <c r="J54" s="26">
        <v>31.15123807186031</v>
      </c>
      <c r="K54" s="26">
        <v>26.49265669670041</v>
      </c>
      <c r="L54" s="26">
        <v>21.237781082038325</v>
      </c>
      <c r="M54" s="26">
        <v>13.205348785545711</v>
      </c>
      <c r="P54" s="173"/>
    </row>
    <row r="55" spans="1:13" ht="18.9" customHeight="1">
      <c r="A55" s="24" t="str">
        <f>'Page 9'!$A$26</f>
        <v>Solothurn</v>
      </c>
      <c r="B55" s="26">
        <v>0</v>
      </c>
      <c r="C55" s="26">
        <v>6.879883459144506</v>
      </c>
      <c r="D55" s="26">
        <v>53.01456310679613</v>
      </c>
      <c r="E55" s="26">
        <v>34.07148350771284</v>
      </c>
      <c r="F55" s="26">
        <v>31.051535933553836</v>
      </c>
      <c r="G55" s="26">
        <v>34.5379030675649</v>
      </c>
      <c r="H55" s="26">
        <v>31.65872617056056</v>
      </c>
      <c r="I55" s="26">
        <v>29.20338431163785</v>
      </c>
      <c r="J55" s="26">
        <v>25.885759953252148</v>
      </c>
      <c r="K55" s="26">
        <v>20.559037645501608</v>
      </c>
      <c r="L55" s="26">
        <v>18.45313883129006</v>
      </c>
      <c r="M55" s="26">
        <v>14.103982274993193</v>
      </c>
    </row>
    <row r="56" spans="1:13" ht="18.9" customHeight="1">
      <c r="A56" s="24" t="str">
        <f>'Page 9'!$A$27</f>
        <v>Basel</v>
      </c>
      <c r="B56" s="26">
        <v>0</v>
      </c>
      <c r="C56" s="26">
        <v>0</v>
      </c>
      <c r="D56" s="26">
        <v>100</v>
      </c>
      <c r="E56" s="26">
        <v>815.3177257525084</v>
      </c>
      <c r="F56" s="26">
        <v>105.72913590455379</v>
      </c>
      <c r="G56" s="26">
        <v>62.2398216220196</v>
      </c>
      <c r="H56" s="26">
        <v>46.38864572420818</v>
      </c>
      <c r="I56" s="26">
        <v>38.53006681514475</v>
      </c>
      <c r="J56" s="26">
        <v>33.435321217876016</v>
      </c>
      <c r="K56" s="26">
        <v>23.01853509908995</v>
      </c>
      <c r="L56" s="26">
        <v>19.300816349627564</v>
      </c>
      <c r="M56" s="26">
        <v>15.899739980505988</v>
      </c>
    </row>
    <row r="57" spans="1:13" ht="18.9" customHeight="1">
      <c r="A57" s="24" t="str">
        <f>'Page 9'!$A$28</f>
        <v>Liestal</v>
      </c>
      <c r="B57" s="26">
        <v>0</v>
      </c>
      <c r="C57" s="26">
        <v>-14.122327200397802</v>
      </c>
      <c r="D57" s="26">
        <v>-6.447415118892688</v>
      </c>
      <c r="E57" s="26">
        <v>-3.453349135641015</v>
      </c>
      <c r="F57" s="26">
        <v>36.92985414383271</v>
      </c>
      <c r="G57" s="26">
        <v>39.872963563398635</v>
      </c>
      <c r="H57" s="26">
        <v>35.51144582248475</v>
      </c>
      <c r="I57" s="26">
        <v>32.60047828434776</v>
      </c>
      <c r="J57" s="26">
        <v>29.913775020148627</v>
      </c>
      <c r="K57" s="26">
        <v>22.65571629875548</v>
      </c>
      <c r="L57" s="26">
        <v>20.01349892858155</v>
      </c>
      <c r="M57" s="26">
        <v>14.664833174447601</v>
      </c>
    </row>
    <row r="58" spans="1:13" ht="18.9" customHeight="1">
      <c r="A58" s="24" t="str">
        <f>'Page 9'!$A$29</f>
        <v>Schaffhausen</v>
      </c>
      <c r="B58" s="26">
        <v>0</v>
      </c>
      <c r="C58" s="26">
        <v>34.99075405794124</v>
      </c>
      <c r="D58" s="26">
        <v>33.42920427121558</v>
      </c>
      <c r="E58" s="26">
        <v>30.03442177129493</v>
      </c>
      <c r="F58" s="26">
        <v>19.394305566044853</v>
      </c>
      <c r="G58" s="26">
        <v>17.92323351418068</v>
      </c>
      <c r="H58" s="26">
        <v>18.675222733020025</v>
      </c>
      <c r="I58" s="26">
        <v>19.114314151067838</v>
      </c>
      <c r="J58" s="26">
        <v>22.20312803674267</v>
      </c>
      <c r="K58" s="26">
        <v>25.649576363241355</v>
      </c>
      <c r="L58" s="26">
        <v>21.053351503016998</v>
      </c>
      <c r="M58" s="26">
        <v>12.745927894597369</v>
      </c>
    </row>
    <row r="59" spans="1:13" ht="18.9" customHeight="1">
      <c r="A59" s="24" t="str">
        <f>'Page 9'!$A$30</f>
        <v>Herisau</v>
      </c>
      <c r="B59" s="26">
        <v>100</v>
      </c>
      <c r="C59" s="26">
        <v>113.92954801351132</v>
      </c>
      <c r="D59" s="26">
        <v>55.908696908407975</v>
      </c>
      <c r="E59" s="26">
        <v>30.414472566672323</v>
      </c>
      <c r="F59" s="26">
        <v>35.19320517626984</v>
      </c>
      <c r="G59" s="26">
        <v>34.247946536344095</v>
      </c>
      <c r="H59" s="26">
        <v>32.76419923744132</v>
      </c>
      <c r="I59" s="26">
        <v>29.216589861751164</v>
      </c>
      <c r="J59" s="26">
        <v>27.87762906309752</v>
      </c>
      <c r="K59" s="26">
        <v>21.329884286389227</v>
      </c>
      <c r="L59" s="26">
        <v>18.828673645157025</v>
      </c>
      <c r="M59" s="26">
        <v>12.599318955732127</v>
      </c>
    </row>
    <row r="60" spans="1:13" ht="18.9" customHeight="1">
      <c r="A60" s="24" t="str">
        <f>'Page 9'!$A$31</f>
        <v>Appenzell</v>
      </c>
      <c r="B60" s="26">
        <v>75.7437070938215</v>
      </c>
      <c r="C60" s="26">
        <v>62.41364725785987</v>
      </c>
      <c r="D60" s="26">
        <v>55.56503198294244</v>
      </c>
      <c r="E60" s="26">
        <v>45.16960443832864</v>
      </c>
      <c r="F60" s="26">
        <v>41.883899233296816</v>
      </c>
      <c r="G60" s="26">
        <v>39.100989626803404</v>
      </c>
      <c r="H60" s="26">
        <v>37.95430747263207</v>
      </c>
      <c r="I60" s="26">
        <v>37.300770602421004</v>
      </c>
      <c r="J60" s="26">
        <v>34.40266788726869</v>
      </c>
      <c r="K60" s="26">
        <v>22.760790218392273</v>
      </c>
      <c r="L60" s="26">
        <v>20.171731431371196</v>
      </c>
      <c r="M60" s="26">
        <v>13.088492913267105</v>
      </c>
    </row>
    <row r="61" spans="1:13" ht="18.9" customHeight="1">
      <c r="A61" s="24" t="str">
        <f>'Page 9'!$A$32</f>
        <v>St. Gall</v>
      </c>
      <c r="B61" s="26">
        <v>0</v>
      </c>
      <c r="C61" s="26">
        <v>419.99999999999994</v>
      </c>
      <c r="D61" s="26">
        <v>55.43478260869568</v>
      </c>
      <c r="E61" s="26">
        <v>57.95148247978436</v>
      </c>
      <c r="F61" s="26">
        <v>38.43749999999997</v>
      </c>
      <c r="G61" s="26">
        <v>31.177161441864662</v>
      </c>
      <c r="H61" s="26">
        <v>35.264054514480414</v>
      </c>
      <c r="I61" s="26">
        <v>30.446194225721786</v>
      </c>
      <c r="J61" s="26">
        <v>27.13624021721768</v>
      </c>
      <c r="K61" s="26">
        <v>22.433011789924944</v>
      </c>
      <c r="L61" s="26">
        <v>18.84223259028859</v>
      </c>
      <c r="M61" s="26">
        <v>13.91226907914027</v>
      </c>
    </row>
    <row r="62" spans="1:13" ht="18.9" customHeight="1">
      <c r="A62" s="24" t="str">
        <f>'Page 9'!$A$33</f>
        <v>Chur</v>
      </c>
      <c r="B62" s="26">
        <v>0</v>
      </c>
      <c r="C62" s="26">
        <v>100</v>
      </c>
      <c r="D62" s="419">
        <v>475.6756756756757</v>
      </c>
      <c r="E62" s="26">
        <v>102.34817813765183</v>
      </c>
      <c r="F62" s="26">
        <v>60.024650780608056</v>
      </c>
      <c r="G62" s="26">
        <v>47.784463894967175</v>
      </c>
      <c r="H62" s="26">
        <v>42.52364660897565</v>
      </c>
      <c r="I62" s="26">
        <v>41.283826305852735</v>
      </c>
      <c r="J62" s="26">
        <v>37.434094903339194</v>
      </c>
      <c r="K62" s="26">
        <v>25.377443609022556</v>
      </c>
      <c r="L62" s="26">
        <v>18.847125468881575</v>
      </c>
      <c r="M62" s="26">
        <v>14.15834027199556</v>
      </c>
    </row>
    <row r="63" spans="1:13" ht="18.9" customHeight="1">
      <c r="A63" s="24" t="str">
        <f>'Page 9'!$A$34</f>
        <v>Aarau</v>
      </c>
      <c r="B63" s="26">
        <v>100</v>
      </c>
      <c r="C63" s="26">
        <v>121.26245847176081</v>
      </c>
      <c r="D63" s="26">
        <v>83.99999999999997</v>
      </c>
      <c r="E63" s="26">
        <v>49.04458598726113</v>
      </c>
      <c r="F63" s="26">
        <v>44.1192470895441</v>
      </c>
      <c r="G63" s="26">
        <v>38.562189802977926</v>
      </c>
      <c r="H63" s="26">
        <v>35.909461091297146</v>
      </c>
      <c r="I63" s="26">
        <v>32.9184871353546</v>
      </c>
      <c r="J63" s="26">
        <v>31.866666666666664</v>
      </c>
      <c r="K63" s="26">
        <v>26.153215822147803</v>
      </c>
      <c r="L63" s="26">
        <v>21.3840275109724</v>
      </c>
      <c r="M63" s="26">
        <v>15.377610161687832</v>
      </c>
    </row>
    <row r="64" spans="1:13" ht="18.9" customHeight="1">
      <c r="A64" s="24" t="str">
        <f>'Page 9'!$A$35</f>
        <v>Frauenfeld</v>
      </c>
      <c r="B64" s="26">
        <v>0</v>
      </c>
      <c r="C64" s="26">
        <v>100</v>
      </c>
      <c r="D64" s="26">
        <v>109.07444476217708</v>
      </c>
      <c r="E64" s="26">
        <v>82.94581313281226</v>
      </c>
      <c r="F64" s="26">
        <v>49.881100082712955</v>
      </c>
      <c r="G64" s="26">
        <v>38.916135360470804</v>
      </c>
      <c r="H64" s="26">
        <v>35.65840074260706</v>
      </c>
      <c r="I64" s="26">
        <v>34.73165893230366</v>
      </c>
      <c r="J64" s="26">
        <v>31.73194596695145</v>
      </c>
      <c r="K64" s="26">
        <v>23.939889502762426</v>
      </c>
      <c r="L64" s="26">
        <v>21.189276972777716</v>
      </c>
      <c r="M64" s="26">
        <v>15.176209028164257</v>
      </c>
    </row>
    <row r="65" spans="1:13" ht="18.9" customHeight="1">
      <c r="A65" s="24" t="str">
        <f>'Page 9'!$A$36</f>
        <v>Bellinzona</v>
      </c>
      <c r="B65" s="26">
        <v>0</v>
      </c>
      <c r="C65" s="26">
        <v>-87.58149642968023</v>
      </c>
      <c r="D65" s="26">
        <v>-22.307009760425903</v>
      </c>
      <c r="E65" s="26">
        <v>3.4072234598108553</v>
      </c>
      <c r="F65" s="26">
        <v>30.96936049617877</v>
      </c>
      <c r="G65" s="26">
        <v>27.255130883618023</v>
      </c>
      <c r="H65" s="26">
        <v>36.42793888509006</v>
      </c>
      <c r="I65" s="26">
        <v>30.277491298182294</v>
      </c>
      <c r="J65" s="26">
        <v>29.191343820337757</v>
      </c>
      <c r="K65" s="26">
        <v>20.650878820887307</v>
      </c>
      <c r="L65" s="26">
        <v>18.593539284698117</v>
      </c>
      <c r="M65" s="26">
        <v>14.029928166187881</v>
      </c>
    </row>
    <row r="66" spans="1:13" ht="18.9" customHeight="1">
      <c r="A66" s="24" t="str">
        <f>'Page 9'!$A$37</f>
        <v>Lausanne</v>
      </c>
      <c r="B66" s="26">
        <v>0</v>
      </c>
      <c r="C66" s="26">
        <v>100</v>
      </c>
      <c r="D66" s="26">
        <v>575.5383498669247</v>
      </c>
      <c r="E66" s="26">
        <v>130.9192937097864</v>
      </c>
      <c r="F66" s="26">
        <v>67.47914689575946</v>
      </c>
      <c r="G66" s="26">
        <v>36.8886926852628</v>
      </c>
      <c r="H66" s="26">
        <v>24.752001979485357</v>
      </c>
      <c r="I66" s="26">
        <v>25.003320998197193</v>
      </c>
      <c r="J66" s="26">
        <v>23.91965718231484</v>
      </c>
      <c r="K66" s="26">
        <v>25.269665365373374</v>
      </c>
      <c r="L66" s="26">
        <v>22.084478649911475</v>
      </c>
      <c r="M66" s="26">
        <v>16.945299437765435</v>
      </c>
    </row>
    <row r="67" spans="1:13" ht="18.9" customHeight="1">
      <c r="A67" s="24" t="str">
        <f>'Page 9'!$A$38</f>
        <v>Sion</v>
      </c>
      <c r="B67" s="26">
        <v>-29.41176470588235</v>
      </c>
      <c r="C67" s="26">
        <v>159.08281389136246</v>
      </c>
      <c r="D67" s="26">
        <v>57.25388601036268</v>
      </c>
      <c r="E67" s="26">
        <v>26.436924167257214</v>
      </c>
      <c r="F67" s="26">
        <v>33.68515002975093</v>
      </c>
      <c r="G67" s="26">
        <v>30.367576362695072</v>
      </c>
      <c r="H67" s="26">
        <v>29.325049138821328</v>
      </c>
      <c r="I67" s="26">
        <v>28.38285399508989</v>
      </c>
      <c r="J67" s="26">
        <v>28.759801239970823</v>
      </c>
      <c r="K67" s="26">
        <v>34.02879721027025</v>
      </c>
      <c r="L67" s="26">
        <v>22.176248774026238</v>
      </c>
      <c r="M67" s="26">
        <v>14.222107939323646</v>
      </c>
    </row>
    <row r="68" spans="1:13" ht="18.9" customHeight="1">
      <c r="A68" s="24" t="str">
        <f>'Page 9'!$A$39</f>
        <v>Neuchâtel</v>
      </c>
      <c r="B68" s="26">
        <v>133.6811352253756</v>
      </c>
      <c r="C68" s="26">
        <v>74.49861841518855</v>
      </c>
      <c r="D68" s="26">
        <v>55.92150880599083</v>
      </c>
      <c r="E68" s="26">
        <v>24.162060747426604</v>
      </c>
      <c r="F68" s="26">
        <v>39.49603524229075</v>
      </c>
      <c r="G68" s="26">
        <v>39.952228546202704</v>
      </c>
      <c r="H68" s="26">
        <v>29.000812347684807</v>
      </c>
      <c r="I68" s="26">
        <v>27.547973073105883</v>
      </c>
      <c r="J68" s="26">
        <v>25.689322844959122</v>
      </c>
      <c r="K68" s="26">
        <v>22.70014357881459</v>
      </c>
      <c r="L68" s="26">
        <v>19.60020957995617</v>
      </c>
      <c r="M68" s="26">
        <v>12.759634671823266</v>
      </c>
    </row>
    <row r="69" spans="1:13" ht="18.9" customHeight="1">
      <c r="A69" s="24" t="str">
        <f>'Page 9'!$A$40</f>
        <v>Geneva</v>
      </c>
      <c r="B69" s="26">
        <v>0</v>
      </c>
      <c r="C69" s="26">
        <v>0</v>
      </c>
      <c r="D69" s="26">
        <v>0</v>
      </c>
      <c r="E69" s="26">
        <v>0</v>
      </c>
      <c r="F69" s="26">
        <v>-35.36699149906696</v>
      </c>
      <c r="G69" s="26">
        <v>12.063751352067305</v>
      </c>
      <c r="H69" s="26">
        <v>19.45907402079137</v>
      </c>
      <c r="I69" s="26">
        <v>31.449557522123886</v>
      </c>
      <c r="J69" s="26">
        <v>35.341396902441254</v>
      </c>
      <c r="K69" s="26">
        <v>25.423097015023338</v>
      </c>
      <c r="L69" s="26">
        <v>20.916634497792536</v>
      </c>
      <c r="M69" s="26">
        <v>14.630795152620912</v>
      </c>
    </row>
    <row r="70" spans="1:13" ht="18.9" customHeight="1">
      <c r="A70" s="24" t="str">
        <f>'Page 9'!$A$41</f>
        <v>Delémont</v>
      </c>
      <c r="B70" s="26">
        <v>0</v>
      </c>
      <c r="C70" s="26">
        <v>-58.82352941176471</v>
      </c>
      <c r="D70" s="26">
        <v>-18.212660960752565</v>
      </c>
      <c r="E70" s="26">
        <v>55.44779271984789</v>
      </c>
      <c r="F70" s="26">
        <v>48.95881693521908</v>
      </c>
      <c r="G70" s="26">
        <v>39.917085466968985</v>
      </c>
      <c r="H70" s="26">
        <v>33.281177596302555</v>
      </c>
      <c r="I70" s="26">
        <v>29.220360355990994</v>
      </c>
      <c r="J70" s="26">
        <v>28.81884646628756</v>
      </c>
      <c r="K70" s="26">
        <v>21.88276409849087</v>
      </c>
      <c r="L70" s="26">
        <v>19.02425771726545</v>
      </c>
      <c r="M70" s="26">
        <v>15.127115656003099</v>
      </c>
    </row>
    <row r="71" spans="1:13" ht="18.9" customHeight="1">
      <c r="A71" s="24"/>
      <c r="B71" s="101"/>
      <c r="C71" s="176"/>
      <c r="D71" s="176"/>
      <c r="E71" s="176"/>
      <c r="F71" s="176"/>
      <c r="G71" s="176"/>
      <c r="H71" s="176"/>
      <c r="I71" s="176"/>
      <c r="J71" s="176"/>
      <c r="K71" s="101"/>
      <c r="L71" s="101"/>
      <c r="M71" s="101"/>
    </row>
    <row r="72" spans="1:13" ht="18.9" customHeight="1">
      <c r="A72" s="24" t="str">
        <f>'Page 9'!$A$43</f>
        <v>Direct federal tax</v>
      </c>
      <c r="B72" s="26">
        <v>0</v>
      </c>
      <c r="C72" s="26">
        <v>0</v>
      </c>
      <c r="D72" s="26">
        <v>100</v>
      </c>
      <c r="E72" s="26">
        <v>72.93233082706767</v>
      </c>
      <c r="F72" s="26">
        <v>48.367952522255194</v>
      </c>
      <c r="G72" s="26">
        <v>68.80415944540728</v>
      </c>
      <c r="H72" s="26">
        <v>55.19621376454347</v>
      </c>
      <c r="I72" s="26">
        <v>50.921207369658966</v>
      </c>
      <c r="J72" s="26">
        <v>46.94068192433442</v>
      </c>
      <c r="K72" s="26">
        <v>48.845668690780016</v>
      </c>
      <c r="L72" s="26">
        <v>37.62124628655283</v>
      </c>
      <c r="M72" s="26">
        <v>16.578428319319006</v>
      </c>
    </row>
    <row r="73" spans="1:13" ht="18.9" customHeight="1">
      <c r="A73" s="9"/>
      <c r="B73" s="167"/>
      <c r="C73" s="7"/>
      <c r="D73" s="7"/>
      <c r="E73" s="7"/>
      <c r="F73" s="7"/>
      <c r="G73" s="7"/>
      <c r="H73" s="7"/>
      <c r="I73" s="7"/>
      <c r="J73" s="7"/>
      <c r="K73" s="168"/>
      <c r="L73" s="168"/>
      <c r="M73" s="168"/>
    </row>
    <row r="74" spans="2:13" ht="18.9" customHeight="1">
      <c r="B74" s="12"/>
      <c r="C74" s="12"/>
      <c r="D74" s="12"/>
      <c r="E74" s="12"/>
      <c r="F74" s="12"/>
      <c r="G74" s="12"/>
      <c r="H74" s="12"/>
      <c r="I74" s="12"/>
      <c r="J74" s="12"/>
      <c r="K74" s="12"/>
      <c r="L74" s="12"/>
      <c r="M74" s="12"/>
    </row>
    <row r="75" spans="2:13" ht="18.9" customHeight="1">
      <c r="B75" s="12"/>
      <c r="C75" s="12"/>
      <c r="D75" s="12"/>
      <c r="E75" s="12"/>
      <c r="F75" s="12"/>
      <c r="G75" s="12"/>
      <c r="H75" s="12"/>
      <c r="I75" s="12"/>
      <c r="J75" s="12"/>
      <c r="K75" s="12"/>
      <c r="L75" s="12"/>
      <c r="M75" s="12"/>
    </row>
    <row r="76" spans="2:13" ht="18.9" customHeight="1">
      <c r="B76" s="12"/>
      <c r="C76" s="12"/>
      <c r="D76" s="12"/>
      <c r="E76" s="12"/>
      <c r="F76" s="12"/>
      <c r="G76" s="12"/>
      <c r="H76" s="12"/>
      <c r="I76" s="12"/>
      <c r="J76" s="12"/>
      <c r="K76" s="12"/>
      <c r="L76" s="12"/>
      <c r="M76" s="12"/>
    </row>
    <row r="77" spans="2:13" ht="18.9" customHeight="1">
      <c r="B77" s="12"/>
      <c r="C77" s="12"/>
      <c r="D77" s="12"/>
      <c r="E77" s="12"/>
      <c r="F77" s="12"/>
      <c r="G77" s="12"/>
      <c r="H77" s="12"/>
      <c r="I77" s="12"/>
      <c r="J77" s="12"/>
      <c r="K77" s="12"/>
      <c r="L77" s="12"/>
      <c r="M77" s="12"/>
    </row>
    <row r="78" spans="2:13" ht="18.9" customHeight="1">
      <c r="B78" s="12"/>
      <c r="C78" s="12"/>
      <c r="D78" s="12"/>
      <c r="E78" s="12"/>
      <c r="F78" s="12"/>
      <c r="G78" s="12"/>
      <c r="H78" s="12"/>
      <c r="I78" s="12"/>
      <c r="J78" s="12"/>
      <c r="K78" s="12"/>
      <c r="L78" s="12"/>
      <c r="M78" s="12"/>
    </row>
    <row r="79" spans="2:13" ht="18.9" customHeight="1">
      <c r="B79" s="12"/>
      <c r="C79" s="12"/>
      <c r="D79" s="12"/>
      <c r="E79" s="12"/>
      <c r="F79" s="12"/>
      <c r="G79" s="12"/>
      <c r="H79" s="12"/>
      <c r="I79" s="12"/>
      <c r="J79" s="12"/>
      <c r="K79" s="12"/>
      <c r="L79" s="12"/>
      <c r="M79" s="12"/>
    </row>
    <row r="80" spans="2:13" ht="18.9" customHeight="1">
      <c r="B80" s="12"/>
      <c r="C80" s="12"/>
      <c r="D80" s="12"/>
      <c r="E80" s="12"/>
      <c r="F80" s="12"/>
      <c r="G80" s="12"/>
      <c r="H80" s="12"/>
      <c r="I80" s="12"/>
      <c r="J80" s="12"/>
      <c r="K80" s="12"/>
      <c r="L80" s="12"/>
      <c r="M80" s="12"/>
    </row>
    <row r="81" spans="2:13" ht="18.9" customHeight="1">
      <c r="B81" s="12"/>
      <c r="C81" s="12"/>
      <c r="D81" s="12"/>
      <c r="E81" s="12"/>
      <c r="F81" s="12"/>
      <c r="G81" s="12"/>
      <c r="H81" s="12"/>
      <c r="I81" s="12"/>
      <c r="J81" s="12"/>
      <c r="K81" s="12"/>
      <c r="L81" s="12"/>
      <c r="M81" s="12"/>
    </row>
    <row r="82" spans="2:13" ht="15" customHeight="1">
      <c r="B82" s="12"/>
      <c r="C82" s="12"/>
      <c r="D82" s="12"/>
      <c r="E82" s="12"/>
      <c r="F82" s="12"/>
      <c r="G82" s="12"/>
      <c r="H82" s="12"/>
      <c r="I82" s="12"/>
      <c r="J82" s="12"/>
      <c r="K82" s="12"/>
      <c r="L82" s="12"/>
      <c r="M82" s="12"/>
    </row>
    <row r="83" spans="2:13" ht="15" customHeight="1">
      <c r="B83" s="12"/>
      <c r="C83" s="12"/>
      <c r="D83" s="12"/>
      <c r="E83" s="12"/>
      <c r="F83" s="12"/>
      <c r="G83" s="12"/>
      <c r="H83" s="12"/>
      <c r="I83" s="12"/>
      <c r="J83" s="12"/>
      <c r="K83" s="12"/>
      <c r="L83" s="12"/>
      <c r="M83" s="12"/>
    </row>
    <row r="84" spans="2:13" ht="15" customHeight="1">
      <c r="B84" s="12"/>
      <c r="C84" s="12"/>
      <c r="D84" s="12"/>
      <c r="E84" s="12"/>
      <c r="F84" s="12"/>
      <c r="G84" s="12"/>
      <c r="H84" s="12"/>
      <c r="I84" s="12"/>
      <c r="J84" s="12"/>
      <c r="K84" s="12"/>
      <c r="L84" s="12"/>
      <c r="M84" s="12"/>
    </row>
    <row r="85" spans="2:13" ht="15" customHeight="1">
      <c r="B85" s="12"/>
      <c r="C85" s="12"/>
      <c r="D85" s="12"/>
      <c r="E85" s="12"/>
      <c r="F85" s="12"/>
      <c r="G85" s="12"/>
      <c r="H85" s="12"/>
      <c r="I85" s="12"/>
      <c r="J85" s="12"/>
      <c r="K85" s="12"/>
      <c r="L85" s="12"/>
      <c r="M85" s="12"/>
    </row>
    <row r="86" spans="2:13" ht="15" customHeight="1">
      <c r="B86" s="12"/>
      <c r="C86" s="12"/>
      <c r="D86" s="12"/>
      <c r="E86" s="12"/>
      <c r="F86" s="12"/>
      <c r="G86" s="12"/>
      <c r="H86" s="12"/>
      <c r="I86" s="12"/>
      <c r="J86" s="12"/>
      <c r="K86" s="12"/>
      <c r="L86" s="12"/>
      <c r="M86" s="12"/>
    </row>
    <row r="87" spans="2:13" ht="15" customHeight="1">
      <c r="B87" s="12"/>
      <c r="C87" s="12"/>
      <c r="D87" s="12"/>
      <c r="E87" s="12"/>
      <c r="F87" s="12"/>
      <c r="G87" s="12"/>
      <c r="H87" s="12"/>
      <c r="I87" s="12"/>
      <c r="J87" s="12"/>
      <c r="K87" s="12"/>
      <c r="L87" s="12"/>
      <c r="M87" s="12"/>
    </row>
    <row r="88" spans="2:13" ht="15" customHeight="1">
      <c r="B88" s="12"/>
      <c r="C88" s="12"/>
      <c r="D88" s="12"/>
      <c r="E88" s="12"/>
      <c r="F88" s="12"/>
      <c r="G88" s="12"/>
      <c r="H88" s="12"/>
      <c r="I88" s="12"/>
      <c r="J88" s="12"/>
      <c r="K88" s="12"/>
      <c r="L88" s="12"/>
      <c r="M88" s="12"/>
    </row>
    <row r="89" spans="2:13" ht="15" customHeight="1">
      <c r="B89" s="12"/>
      <c r="C89" s="12"/>
      <c r="D89" s="12"/>
      <c r="E89" s="12"/>
      <c r="F89" s="12"/>
      <c r="G89" s="12"/>
      <c r="H89" s="12"/>
      <c r="I89" s="12"/>
      <c r="J89" s="12"/>
      <c r="K89" s="12"/>
      <c r="L89" s="12"/>
      <c r="M89" s="12"/>
    </row>
    <row r="90" spans="2:13" ht="15" customHeight="1">
      <c r="B90" s="12"/>
      <c r="C90" s="12"/>
      <c r="D90" s="12"/>
      <c r="E90" s="12"/>
      <c r="F90" s="12"/>
      <c r="G90" s="12"/>
      <c r="H90" s="12"/>
      <c r="I90" s="12"/>
      <c r="J90" s="12"/>
      <c r="K90" s="12"/>
      <c r="L90" s="12"/>
      <c r="M90" s="12"/>
    </row>
    <row r="91" spans="2:13" ht="15" customHeight="1">
      <c r="B91" s="12"/>
      <c r="C91" s="12"/>
      <c r="D91" s="12"/>
      <c r="E91" s="12"/>
      <c r="F91" s="12"/>
      <c r="G91" s="12"/>
      <c r="H91" s="12"/>
      <c r="I91" s="12"/>
      <c r="J91" s="12"/>
      <c r="K91" s="12"/>
      <c r="L91" s="12"/>
      <c r="M91" s="12"/>
    </row>
    <row r="92" spans="2:13" ht="15" customHeight="1">
      <c r="B92" s="12"/>
      <c r="C92" s="12"/>
      <c r="D92" s="12"/>
      <c r="E92" s="12"/>
      <c r="F92" s="12"/>
      <c r="G92" s="12"/>
      <c r="H92" s="12"/>
      <c r="I92" s="12"/>
      <c r="J92" s="12"/>
      <c r="K92" s="12"/>
      <c r="L92" s="12"/>
      <c r="M92" s="12"/>
    </row>
    <row r="93" spans="2:13" ht="15" customHeight="1">
      <c r="B93" s="12"/>
      <c r="C93" s="12"/>
      <c r="D93" s="12"/>
      <c r="E93" s="12"/>
      <c r="F93" s="12"/>
      <c r="G93" s="12"/>
      <c r="H93" s="12"/>
      <c r="I93" s="12"/>
      <c r="J93" s="12"/>
      <c r="K93" s="12"/>
      <c r="L93" s="12"/>
      <c r="M93" s="12"/>
    </row>
    <row r="94" spans="2:13" ht="15" customHeight="1">
      <c r="B94" s="12"/>
      <c r="C94" s="12"/>
      <c r="D94" s="12"/>
      <c r="E94" s="12"/>
      <c r="F94" s="12"/>
      <c r="G94" s="12"/>
      <c r="H94" s="12"/>
      <c r="I94" s="12"/>
      <c r="J94" s="12"/>
      <c r="K94" s="12"/>
      <c r="L94" s="12"/>
      <c r="M94" s="12"/>
    </row>
    <row r="95" spans="2:13" ht="15" customHeight="1">
      <c r="B95" s="12"/>
      <c r="C95" s="12"/>
      <c r="D95" s="12"/>
      <c r="E95" s="12"/>
      <c r="F95" s="12"/>
      <c r="G95" s="12"/>
      <c r="H95" s="12"/>
      <c r="I95" s="12"/>
      <c r="J95" s="12"/>
      <c r="K95" s="12"/>
      <c r="L95" s="12"/>
      <c r="M95" s="12"/>
    </row>
    <row r="96" spans="2:13" ht="15" customHeight="1">
      <c r="B96" s="12"/>
      <c r="C96" s="12"/>
      <c r="D96" s="12"/>
      <c r="E96" s="12"/>
      <c r="F96" s="12"/>
      <c r="G96" s="12"/>
      <c r="H96" s="12"/>
      <c r="I96" s="12"/>
      <c r="J96" s="12"/>
      <c r="K96" s="12"/>
      <c r="L96" s="12"/>
      <c r="M96" s="12"/>
    </row>
    <row r="97" spans="2:13" ht="15" customHeight="1">
      <c r="B97" s="12"/>
      <c r="C97" s="12"/>
      <c r="D97" s="12"/>
      <c r="E97" s="12"/>
      <c r="F97" s="12"/>
      <c r="G97" s="12"/>
      <c r="H97" s="12"/>
      <c r="I97" s="12"/>
      <c r="J97" s="12"/>
      <c r="K97" s="12"/>
      <c r="L97" s="12"/>
      <c r="M97" s="12"/>
    </row>
    <row r="98" spans="2:13" ht="15" customHeight="1">
      <c r="B98" s="12"/>
      <c r="C98" s="12"/>
      <c r="D98" s="12"/>
      <c r="E98" s="12"/>
      <c r="F98" s="12"/>
      <c r="G98" s="12"/>
      <c r="H98" s="12"/>
      <c r="I98" s="12"/>
      <c r="J98" s="12"/>
      <c r="K98" s="12"/>
      <c r="L98" s="12"/>
      <c r="M98" s="12"/>
    </row>
    <row r="99" spans="2:13" ht="15" customHeight="1">
      <c r="B99" s="12"/>
      <c r="C99" s="12"/>
      <c r="D99" s="12"/>
      <c r="E99" s="12"/>
      <c r="F99" s="12"/>
      <c r="G99" s="12"/>
      <c r="H99" s="12"/>
      <c r="I99" s="12"/>
      <c r="J99" s="12"/>
      <c r="K99" s="12"/>
      <c r="L99" s="12"/>
      <c r="M99" s="12"/>
    </row>
    <row r="100" spans="2:13" ht="15" customHeight="1">
      <c r="B100" s="12"/>
      <c r="C100" s="12"/>
      <c r="D100" s="12"/>
      <c r="E100" s="12"/>
      <c r="F100" s="12"/>
      <c r="G100" s="12"/>
      <c r="H100" s="12"/>
      <c r="I100" s="12"/>
      <c r="J100" s="12"/>
      <c r="K100" s="12"/>
      <c r="L100" s="12"/>
      <c r="M100" s="12"/>
    </row>
    <row r="101" spans="2:13" ht="15" customHeight="1">
      <c r="B101" s="12"/>
      <c r="C101" s="12"/>
      <c r="D101" s="12"/>
      <c r="E101" s="12"/>
      <c r="F101" s="12"/>
      <c r="G101" s="12"/>
      <c r="H101" s="12"/>
      <c r="I101" s="12"/>
      <c r="J101" s="12"/>
      <c r="K101" s="12"/>
      <c r="L101" s="12"/>
      <c r="M101" s="12"/>
    </row>
    <row r="102" spans="2:13" ht="15" customHeight="1">
      <c r="B102" s="12"/>
      <c r="C102" s="12"/>
      <c r="D102" s="12"/>
      <c r="E102" s="12"/>
      <c r="F102" s="12"/>
      <c r="G102" s="12"/>
      <c r="H102" s="12"/>
      <c r="I102" s="12"/>
      <c r="J102" s="12"/>
      <c r="K102" s="12"/>
      <c r="L102" s="12"/>
      <c r="M102" s="12"/>
    </row>
    <row r="103" spans="2:13" ht="15" customHeight="1">
      <c r="B103" s="12"/>
      <c r="C103" s="12"/>
      <c r="D103" s="12"/>
      <c r="E103" s="12"/>
      <c r="F103" s="12"/>
      <c r="G103" s="12"/>
      <c r="H103" s="12"/>
      <c r="I103" s="12"/>
      <c r="J103" s="12"/>
      <c r="K103" s="12"/>
      <c r="L103" s="12"/>
      <c r="M103" s="12"/>
    </row>
    <row r="104" spans="2:13" ht="15" customHeight="1">
      <c r="B104" s="12"/>
      <c r="C104" s="12"/>
      <c r="D104" s="12"/>
      <c r="E104" s="12"/>
      <c r="F104" s="12"/>
      <c r="G104" s="12"/>
      <c r="H104" s="12"/>
      <c r="I104" s="12"/>
      <c r="J104" s="12"/>
      <c r="K104" s="12"/>
      <c r="L104" s="12"/>
      <c r="M104" s="12"/>
    </row>
    <row r="105" spans="2:13" ht="15" customHeight="1">
      <c r="B105" s="12"/>
      <c r="C105" s="12"/>
      <c r="D105" s="12"/>
      <c r="E105" s="12"/>
      <c r="F105" s="12"/>
      <c r="G105" s="12"/>
      <c r="H105" s="12"/>
      <c r="I105" s="12"/>
      <c r="J105" s="12"/>
      <c r="K105" s="12"/>
      <c r="L105" s="12"/>
      <c r="M105" s="12"/>
    </row>
    <row r="106" spans="2:13" ht="15" customHeight="1">
      <c r="B106" s="12"/>
      <c r="C106" s="12"/>
      <c r="D106" s="12"/>
      <c r="E106" s="12"/>
      <c r="F106" s="12"/>
      <c r="G106" s="12"/>
      <c r="H106" s="12"/>
      <c r="I106" s="12"/>
      <c r="J106" s="12"/>
      <c r="K106" s="12"/>
      <c r="L106" s="12"/>
      <c r="M106" s="12"/>
    </row>
    <row r="107" spans="2:13" ht="15" customHeight="1">
      <c r="B107" s="12"/>
      <c r="C107" s="12"/>
      <c r="D107" s="12"/>
      <c r="E107" s="12"/>
      <c r="F107" s="12"/>
      <c r="G107" s="12"/>
      <c r="H107" s="12"/>
      <c r="I107" s="12"/>
      <c r="J107" s="12"/>
      <c r="K107" s="12"/>
      <c r="L107" s="12"/>
      <c r="M107" s="12"/>
    </row>
    <row r="108" spans="2:13" ht="15" customHeight="1">
      <c r="B108" s="12"/>
      <c r="C108" s="12"/>
      <c r="D108" s="12"/>
      <c r="E108" s="12"/>
      <c r="F108" s="12"/>
      <c r="G108" s="12"/>
      <c r="H108" s="12"/>
      <c r="I108" s="12"/>
      <c r="J108" s="12"/>
      <c r="K108" s="12"/>
      <c r="L108" s="12"/>
      <c r="M108" s="12"/>
    </row>
    <row r="109" spans="2:13" ht="15" customHeight="1">
      <c r="B109" s="12"/>
      <c r="C109" s="12"/>
      <c r="D109" s="12"/>
      <c r="E109" s="12"/>
      <c r="F109" s="12"/>
      <c r="G109" s="12"/>
      <c r="H109" s="12"/>
      <c r="I109" s="12"/>
      <c r="J109" s="12"/>
      <c r="K109" s="12"/>
      <c r="L109" s="12"/>
      <c r="M109" s="12"/>
    </row>
    <row r="110" spans="2:13" ht="15" customHeight="1">
      <c r="B110" s="12"/>
      <c r="C110" s="12"/>
      <c r="D110" s="12"/>
      <c r="E110" s="12"/>
      <c r="F110" s="12"/>
      <c r="G110" s="12"/>
      <c r="H110" s="12"/>
      <c r="I110" s="12"/>
      <c r="J110" s="12"/>
      <c r="K110" s="12"/>
      <c r="L110" s="12"/>
      <c r="M110" s="12"/>
    </row>
    <row r="111" spans="2:13" ht="15" customHeight="1">
      <c r="B111" s="12"/>
      <c r="C111" s="12"/>
      <c r="D111" s="12"/>
      <c r="E111" s="12"/>
      <c r="F111" s="12"/>
      <c r="G111" s="12"/>
      <c r="H111" s="12"/>
      <c r="I111" s="12"/>
      <c r="J111" s="12"/>
      <c r="K111" s="12"/>
      <c r="L111" s="12"/>
      <c r="M111" s="12"/>
    </row>
    <row r="112" spans="2:13" ht="15" customHeight="1">
      <c r="B112" s="12"/>
      <c r="C112" s="12"/>
      <c r="D112" s="12"/>
      <c r="E112" s="12"/>
      <c r="F112" s="12"/>
      <c r="G112" s="12"/>
      <c r="H112" s="12"/>
      <c r="I112" s="12"/>
      <c r="J112" s="12"/>
      <c r="K112" s="12"/>
      <c r="L112" s="12"/>
      <c r="M112" s="12"/>
    </row>
    <row r="113" spans="2:13" ht="15" customHeight="1">
      <c r="B113" s="12"/>
      <c r="C113" s="12"/>
      <c r="D113" s="12"/>
      <c r="E113" s="12"/>
      <c r="F113" s="12"/>
      <c r="G113" s="12"/>
      <c r="H113" s="12"/>
      <c r="I113" s="12"/>
      <c r="J113" s="12"/>
      <c r="K113" s="12"/>
      <c r="L113" s="12"/>
      <c r="M113" s="12"/>
    </row>
    <row r="114" spans="2:13" ht="15" customHeight="1">
      <c r="B114" s="12"/>
      <c r="C114" s="12"/>
      <c r="D114" s="12"/>
      <c r="E114" s="12"/>
      <c r="F114" s="12"/>
      <c r="G114" s="12"/>
      <c r="H114" s="12"/>
      <c r="I114" s="12"/>
      <c r="J114" s="12"/>
      <c r="K114" s="12"/>
      <c r="L114" s="12"/>
      <c r="M114" s="12"/>
    </row>
    <row r="115" spans="2:13" ht="15" customHeight="1">
      <c r="B115" s="12"/>
      <c r="C115" s="12"/>
      <c r="D115" s="12"/>
      <c r="E115" s="12"/>
      <c r="F115" s="12"/>
      <c r="G115" s="12"/>
      <c r="H115" s="12"/>
      <c r="I115" s="12"/>
      <c r="J115" s="12"/>
      <c r="K115" s="12"/>
      <c r="L115" s="12"/>
      <c r="M115" s="12"/>
    </row>
    <row r="116" spans="2:13" ht="15" customHeight="1">
      <c r="B116" s="12"/>
      <c r="C116" s="12"/>
      <c r="D116" s="12"/>
      <c r="E116" s="12"/>
      <c r="F116" s="12"/>
      <c r="G116" s="12"/>
      <c r="H116" s="12"/>
      <c r="I116" s="12"/>
      <c r="J116" s="12"/>
      <c r="K116" s="12"/>
      <c r="L116" s="12"/>
      <c r="M116" s="12"/>
    </row>
    <row r="117" spans="2:13" ht="15" customHeight="1">
      <c r="B117" s="12"/>
      <c r="C117" s="12"/>
      <c r="D117" s="12"/>
      <c r="E117" s="12"/>
      <c r="F117" s="12"/>
      <c r="G117" s="12"/>
      <c r="H117" s="12"/>
      <c r="I117" s="12"/>
      <c r="J117" s="12"/>
      <c r="K117" s="12"/>
      <c r="L117" s="12"/>
      <c r="M117" s="12"/>
    </row>
    <row r="118" spans="2:13" ht="15" customHeight="1">
      <c r="B118" s="12"/>
      <c r="C118" s="12"/>
      <c r="D118" s="12"/>
      <c r="E118" s="12"/>
      <c r="F118" s="12"/>
      <c r="G118" s="12"/>
      <c r="H118" s="12"/>
      <c r="I118" s="12"/>
      <c r="J118" s="12"/>
      <c r="K118" s="12"/>
      <c r="L118" s="12"/>
      <c r="M118" s="12"/>
    </row>
    <row r="119" spans="2:13" ht="15" customHeight="1">
      <c r="B119" s="12"/>
      <c r="C119" s="12"/>
      <c r="D119" s="12"/>
      <c r="E119" s="12"/>
      <c r="F119" s="12"/>
      <c r="G119" s="12"/>
      <c r="H119" s="12"/>
      <c r="I119" s="12"/>
      <c r="J119" s="12"/>
      <c r="K119" s="12"/>
      <c r="L119" s="12"/>
      <c r="M119" s="12"/>
    </row>
    <row r="120" spans="2:13" ht="15" customHeight="1">
      <c r="B120" s="12"/>
      <c r="C120" s="12"/>
      <c r="D120" s="12"/>
      <c r="E120" s="12"/>
      <c r="F120" s="12"/>
      <c r="G120" s="12"/>
      <c r="H120" s="12"/>
      <c r="I120" s="12"/>
      <c r="J120" s="12"/>
      <c r="K120" s="12"/>
      <c r="L120" s="12"/>
      <c r="M120" s="12"/>
    </row>
    <row r="121" spans="2:13" ht="15" customHeight="1">
      <c r="B121" s="12"/>
      <c r="C121" s="12"/>
      <c r="D121" s="12"/>
      <c r="E121" s="12"/>
      <c r="F121" s="12"/>
      <c r="G121" s="12"/>
      <c r="H121" s="12"/>
      <c r="I121" s="12"/>
      <c r="J121" s="12"/>
      <c r="K121" s="12"/>
      <c r="L121" s="12"/>
      <c r="M121" s="12"/>
    </row>
    <row r="122" spans="2:13" ht="15" customHeight="1">
      <c r="B122" s="12"/>
      <c r="C122" s="12"/>
      <c r="D122" s="12"/>
      <c r="E122" s="12"/>
      <c r="F122" s="12"/>
      <c r="G122" s="12"/>
      <c r="H122" s="12"/>
      <c r="I122" s="12"/>
      <c r="J122" s="12"/>
      <c r="K122" s="12"/>
      <c r="L122" s="12"/>
      <c r="M122" s="12"/>
    </row>
    <row r="123" spans="2:13" ht="15" customHeight="1">
      <c r="B123" s="12"/>
      <c r="C123" s="12"/>
      <c r="D123" s="12"/>
      <c r="E123" s="12"/>
      <c r="F123" s="12"/>
      <c r="G123" s="12"/>
      <c r="H123" s="12"/>
      <c r="I123" s="12"/>
      <c r="J123" s="12"/>
      <c r="K123" s="12"/>
      <c r="L123" s="12"/>
      <c r="M123" s="12"/>
    </row>
    <row r="124" spans="2:13" ht="15" customHeight="1">
      <c r="B124" s="12"/>
      <c r="C124" s="12"/>
      <c r="D124" s="12"/>
      <c r="E124" s="12"/>
      <c r="F124" s="12"/>
      <c r="G124" s="12"/>
      <c r="H124" s="12"/>
      <c r="I124" s="12"/>
      <c r="J124" s="12"/>
      <c r="K124" s="12"/>
      <c r="L124" s="12"/>
      <c r="M124" s="12"/>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rintOptions horizontalCentered="1"/>
  <pageMargins left="0.3937007874015748" right="0.3937007874015748" top="0.5905511811023623" bottom="0.5905511811023623" header="0.3937007874015748" footer="0.3937007874015748"/>
  <pageSetup horizontalDpi="600" verticalDpi="600" orientation="portrait" paperSize="9" scale="54" r:id="rId1"/>
  <headerFooter alignWithMargins="0">
    <oddHeader>&amp;C&amp;"Helvetica,Fett"&amp;12 2010</oddHeader>
    <oddFooter>&amp;C&amp;"Helvetica,Standard" Eidg. Steuerverwaltung  -  Administration fédérale des contributions  -  Amministrazione federale delle contribuzioni&amp;R41</oddFooter>
  </headerFooter>
</worksheet>
</file>

<file path=xl/worksheets/sheet28.xml><?xml version="1.0" encoding="utf-8"?>
<worksheet xmlns="http://schemas.openxmlformats.org/spreadsheetml/2006/main" xmlns:r="http://schemas.openxmlformats.org/officeDocument/2006/relationships">
  <dimension ref="A1:W121"/>
  <sheetViews>
    <sheetView zoomScale="75" zoomScaleNormal="75" workbookViewId="0" topLeftCell="A1"/>
  </sheetViews>
  <sheetFormatPr defaultColWidth="12.7109375" defaultRowHeight="12.75"/>
  <cols>
    <col min="1" max="1" width="30.57421875" style="5" customWidth="1"/>
    <col min="2" max="11" width="14.140625" style="5" customWidth="1"/>
    <col min="12" max="12" width="12.57421875" style="5" customWidth="1"/>
    <col min="13" max="19" width="12.7109375" style="5" customWidth="1"/>
    <col min="20" max="20" width="15.28125" style="5" bestFit="1" customWidth="1"/>
    <col min="21" max="21" width="13.00390625" style="5" bestFit="1" customWidth="1"/>
    <col min="22" max="22" width="15.28125" style="5" bestFit="1" customWidth="1"/>
    <col min="23" max="23" width="34.421875" style="5" bestFit="1" customWidth="1"/>
    <col min="24" max="16384" width="12.7109375" style="5" customWidth="1"/>
  </cols>
  <sheetData>
    <row r="1" spans="1:21" ht="18.9" customHeight="1">
      <c r="A1" s="3" t="s">
        <v>126</v>
      </c>
      <c r="B1" s="3"/>
      <c r="C1" s="3"/>
      <c r="D1" s="3"/>
      <c r="E1" s="3"/>
      <c r="F1" s="3"/>
      <c r="G1" s="3"/>
      <c r="H1" s="3"/>
      <c r="I1" s="3"/>
      <c r="J1" s="3"/>
      <c r="K1" s="3"/>
      <c r="L1" s="3" t="str">
        <f>A1</f>
        <v>Married retired person</v>
      </c>
      <c r="M1" s="3"/>
      <c r="N1" s="3"/>
      <c r="O1" s="3"/>
      <c r="P1" s="3"/>
      <c r="Q1" s="3"/>
      <c r="R1" s="3"/>
      <c r="S1" s="3"/>
      <c r="T1" s="3"/>
      <c r="U1" s="3"/>
    </row>
    <row r="2" spans="1:21" ht="18.9" customHeight="1">
      <c r="A2" s="3"/>
      <c r="B2" s="3"/>
      <c r="C2" s="3"/>
      <c r="D2" s="3"/>
      <c r="E2" s="3"/>
      <c r="F2" s="3"/>
      <c r="G2" s="3"/>
      <c r="H2" s="3"/>
      <c r="I2" s="3"/>
      <c r="J2" s="3"/>
      <c r="K2" s="3"/>
      <c r="L2" s="3"/>
      <c r="M2" s="3"/>
      <c r="N2" s="3"/>
      <c r="O2" s="3"/>
      <c r="P2" s="3"/>
      <c r="Q2" s="3"/>
      <c r="R2" s="3"/>
      <c r="S2" s="3"/>
      <c r="T2" s="3"/>
      <c r="U2" s="3"/>
    </row>
    <row r="3" spans="1:21" ht="18.9" customHeight="1">
      <c r="A3" s="958" t="str">
        <f>'Pages 38-39'!$A$3</f>
        <v xml:space="preserve">Cantonal, municipal and church tax burden on social security and retirement income </v>
      </c>
      <c r="B3" s="958"/>
      <c r="C3" s="958"/>
      <c r="D3" s="958"/>
      <c r="E3" s="958"/>
      <c r="F3" s="958"/>
      <c r="G3" s="958"/>
      <c r="H3" s="958"/>
      <c r="I3" s="958"/>
      <c r="J3" s="958"/>
      <c r="K3" s="385"/>
      <c r="L3" s="958" t="str">
        <f>A3</f>
        <v xml:space="preserve">Cantonal, municipal and church tax burden on social security and retirement income </v>
      </c>
      <c r="M3" s="958"/>
      <c r="N3" s="958"/>
      <c r="O3" s="958"/>
      <c r="P3" s="958"/>
      <c r="Q3" s="958"/>
      <c r="R3" s="958"/>
      <c r="S3" s="958"/>
      <c r="T3" s="958"/>
      <c r="U3" s="958"/>
    </row>
    <row r="4" spans="1:12" ht="18.9" customHeight="1">
      <c r="A4" s="958"/>
      <c r="B4" s="958"/>
      <c r="C4" s="958"/>
      <c r="D4" s="958"/>
      <c r="E4" s="958"/>
      <c r="F4" s="958"/>
      <c r="G4" s="958"/>
      <c r="H4" s="958"/>
      <c r="I4" s="958"/>
      <c r="J4" s="958"/>
      <c r="K4" s="385"/>
      <c r="L4" s="4"/>
    </row>
    <row r="5" spans="1:23" ht="18.9" customHeight="1" thickBot="1">
      <c r="A5" s="6">
        <v>19</v>
      </c>
      <c r="B5" s="4"/>
      <c r="C5" s="4"/>
      <c r="D5" s="4"/>
      <c r="E5" s="4"/>
      <c r="F5" s="4"/>
      <c r="G5" s="4"/>
      <c r="H5" s="4"/>
      <c r="I5" s="4"/>
      <c r="J5" s="4"/>
      <c r="K5" s="4"/>
      <c r="U5" s="8"/>
      <c r="W5" s="8">
        <v>19</v>
      </c>
    </row>
    <row r="6" spans="1:23" ht="18.9" customHeight="1" thickBot="1">
      <c r="A6" s="7" t="str">
        <f>'Pages 10-11'!$A$6</f>
        <v>Cantonal capitals</v>
      </c>
      <c r="B6" s="952" t="str">
        <f>'Pages 38-39'!$B$6:$L$6</f>
        <v>Social security and retirement income in Swiss francs</v>
      </c>
      <c r="C6" s="953"/>
      <c r="D6" s="953"/>
      <c r="E6" s="953"/>
      <c r="F6" s="953"/>
      <c r="G6" s="953"/>
      <c r="H6" s="953"/>
      <c r="I6" s="953"/>
      <c r="J6" s="953"/>
      <c r="K6" s="954"/>
      <c r="L6" s="952" t="str">
        <f>B6</f>
        <v>Social security and retirement income in Swiss francs</v>
      </c>
      <c r="M6" s="953"/>
      <c r="N6" s="953"/>
      <c r="O6" s="953"/>
      <c r="P6" s="953"/>
      <c r="Q6" s="953"/>
      <c r="R6" s="953"/>
      <c r="S6" s="953"/>
      <c r="T6" s="953"/>
      <c r="U6" s="953"/>
      <c r="V6" s="954"/>
      <c r="W6" s="168" t="str">
        <f>A6</f>
        <v>Cantonal capitals</v>
      </c>
    </row>
    <row r="7" spans="1:23" ht="18.9" customHeight="1">
      <c r="A7" s="7" t="str">
        <f>'Pages 10-11'!$A$7</f>
        <v>Confederation</v>
      </c>
      <c r="B7" s="16">
        <v>20000</v>
      </c>
      <c r="C7" s="16">
        <v>25000</v>
      </c>
      <c r="D7" s="16">
        <v>30000</v>
      </c>
      <c r="E7" s="16">
        <v>35000</v>
      </c>
      <c r="F7" s="16">
        <v>40000</v>
      </c>
      <c r="G7" s="16">
        <v>45000</v>
      </c>
      <c r="H7" s="16">
        <v>50000</v>
      </c>
      <c r="I7" s="16">
        <v>60000</v>
      </c>
      <c r="J7" s="16">
        <v>70000</v>
      </c>
      <c r="K7" s="16">
        <v>80000</v>
      </c>
      <c r="L7" s="16">
        <v>90000</v>
      </c>
      <c r="M7" s="16">
        <v>100000</v>
      </c>
      <c r="N7" s="16">
        <v>125000</v>
      </c>
      <c r="O7" s="16">
        <v>150000</v>
      </c>
      <c r="P7" s="16">
        <v>175000</v>
      </c>
      <c r="Q7" s="16">
        <v>200000</v>
      </c>
      <c r="R7" s="16">
        <v>250000</v>
      </c>
      <c r="S7" s="16">
        <v>300000</v>
      </c>
      <c r="T7" s="16">
        <v>400000</v>
      </c>
      <c r="U7" s="16">
        <v>500000</v>
      </c>
      <c r="V7" s="452">
        <v>1000000</v>
      </c>
      <c r="W7" s="168" t="str">
        <f aca="true" t="shared" si="0" ref="W7:W67">A7</f>
        <v>Confederation</v>
      </c>
    </row>
    <row r="8" spans="1:23" ht="18.9" customHeight="1">
      <c r="A8" s="7"/>
      <c r="U8" s="8"/>
      <c r="W8" s="8"/>
    </row>
    <row r="9" spans="1:23" ht="18.9" customHeight="1">
      <c r="A9" s="7"/>
      <c r="B9" s="962" t="str">
        <f>'Pages 10-11'!$B$9:$M$9</f>
        <v xml:space="preserve">Tax burden in Swiss francs </v>
      </c>
      <c r="C9" s="963"/>
      <c r="D9" s="963"/>
      <c r="E9" s="963"/>
      <c r="F9" s="963"/>
      <c r="G9" s="963"/>
      <c r="H9" s="963"/>
      <c r="I9" s="963"/>
      <c r="J9" s="963"/>
      <c r="K9" s="440"/>
      <c r="L9" s="959" t="str">
        <f>B9</f>
        <v xml:space="preserve">Tax burden in Swiss francs </v>
      </c>
      <c r="M9" s="960"/>
      <c r="N9" s="960"/>
      <c r="O9" s="960"/>
      <c r="P9" s="960"/>
      <c r="Q9" s="960"/>
      <c r="R9" s="960"/>
      <c r="S9" s="960"/>
      <c r="T9" s="960"/>
      <c r="U9" s="960"/>
      <c r="V9" s="961"/>
      <c r="W9" s="8"/>
    </row>
    <row r="10" spans="1:23" ht="18.9" customHeight="1">
      <c r="A10" s="24" t="str">
        <f>'Page 9'!$A$16</f>
        <v>Zurich</v>
      </c>
      <c r="B10" s="14">
        <v>186</v>
      </c>
      <c r="C10" s="14">
        <v>457.40000000000003</v>
      </c>
      <c r="D10" s="14">
        <v>712.7</v>
      </c>
      <c r="E10" s="14">
        <v>1124.4</v>
      </c>
      <c r="F10" s="14">
        <v>1510.8</v>
      </c>
      <c r="G10" s="14">
        <v>2032.9</v>
      </c>
      <c r="H10" s="14">
        <v>2446.9</v>
      </c>
      <c r="I10" s="14">
        <v>3615.2999999999997</v>
      </c>
      <c r="J10" s="14">
        <v>5016</v>
      </c>
      <c r="K10" s="14">
        <v>6626</v>
      </c>
      <c r="L10" s="14">
        <v>8236</v>
      </c>
      <c r="M10" s="14">
        <v>9848.300000000001</v>
      </c>
      <c r="N10" s="14">
        <v>14448.300000000001</v>
      </c>
      <c r="O10" s="14">
        <v>19492.2</v>
      </c>
      <c r="P10" s="14">
        <v>24667.2</v>
      </c>
      <c r="Q10" s="14">
        <v>30366.6</v>
      </c>
      <c r="R10" s="14">
        <v>42269.100000000006</v>
      </c>
      <c r="S10" s="14">
        <v>55089.3</v>
      </c>
      <c r="T10" s="14">
        <v>83565.6</v>
      </c>
      <c r="U10" s="14">
        <v>113465.6</v>
      </c>
      <c r="V10" s="14">
        <v>262965.60000000003</v>
      </c>
      <c r="W10" s="8" t="str">
        <f t="shared" si="0"/>
        <v>Zurich</v>
      </c>
    </row>
    <row r="11" spans="1:23" ht="18.9" customHeight="1">
      <c r="A11" s="24" t="str">
        <f>'Page 9'!$A$17</f>
        <v>Berne</v>
      </c>
      <c r="B11" s="14">
        <v>44.45</v>
      </c>
      <c r="C11" s="14">
        <v>427.2</v>
      </c>
      <c r="D11" s="14">
        <v>1074.55</v>
      </c>
      <c r="E11" s="14">
        <v>1756.2500000000002</v>
      </c>
      <c r="F11" s="14">
        <v>2734.05</v>
      </c>
      <c r="G11" s="14">
        <v>3711.9</v>
      </c>
      <c r="H11" s="14">
        <v>4736.15</v>
      </c>
      <c r="I11" s="14">
        <v>6554.1</v>
      </c>
      <c r="J11" s="14">
        <v>8372</v>
      </c>
      <c r="K11" s="14">
        <v>10331.050000000001</v>
      </c>
      <c r="L11" s="14">
        <v>12388.150000000001</v>
      </c>
      <c r="M11" s="14">
        <v>14450.55</v>
      </c>
      <c r="N11" s="14">
        <v>20251.15</v>
      </c>
      <c r="O11" s="14">
        <v>26462</v>
      </c>
      <c r="P11" s="14">
        <v>33250.450000000004</v>
      </c>
      <c r="Q11" s="14">
        <v>40133</v>
      </c>
      <c r="R11" s="14">
        <v>54161.1</v>
      </c>
      <c r="S11" s="14">
        <v>68459.3</v>
      </c>
      <c r="T11" s="14">
        <v>98633.85</v>
      </c>
      <c r="U11" s="14">
        <v>129342.40000000001</v>
      </c>
      <c r="V11" s="14">
        <v>284822.4</v>
      </c>
      <c r="W11" s="8" t="str">
        <f t="shared" si="0"/>
        <v>Berne</v>
      </c>
    </row>
    <row r="12" spans="1:23" ht="18.9" customHeight="1">
      <c r="A12" s="24" t="str">
        <f>'Page 9'!$A$18</f>
        <v>Lucerne</v>
      </c>
      <c r="B12" s="14">
        <v>71</v>
      </c>
      <c r="C12" s="14">
        <v>288</v>
      </c>
      <c r="D12" s="14">
        <v>869</v>
      </c>
      <c r="E12" s="14">
        <v>1565.5</v>
      </c>
      <c r="F12" s="14">
        <v>2211.3</v>
      </c>
      <c r="G12" s="14">
        <v>2841.3</v>
      </c>
      <c r="H12" s="14">
        <v>3534.3</v>
      </c>
      <c r="I12" s="14">
        <v>5014.799999999999</v>
      </c>
      <c r="J12" s="14">
        <v>6511</v>
      </c>
      <c r="K12" s="14">
        <v>7991.5</v>
      </c>
      <c r="L12" s="14">
        <v>9472</v>
      </c>
      <c r="M12" s="14">
        <v>10977</v>
      </c>
      <c r="N12" s="14">
        <v>15247</v>
      </c>
      <c r="O12" s="14">
        <v>19851.300000000003</v>
      </c>
      <c r="P12" s="14">
        <v>24853.800000000003</v>
      </c>
      <c r="Q12" s="14">
        <v>29928.800000000003</v>
      </c>
      <c r="R12" s="14">
        <v>40078.8</v>
      </c>
      <c r="S12" s="14">
        <v>50228.8</v>
      </c>
      <c r="T12" s="14">
        <v>70528.8</v>
      </c>
      <c r="U12" s="14">
        <v>90828.8</v>
      </c>
      <c r="V12" s="14">
        <v>192328.80000000005</v>
      </c>
      <c r="W12" s="8" t="str">
        <f t="shared" si="0"/>
        <v>Lucerne</v>
      </c>
    </row>
    <row r="13" spans="1:23" ht="18.9" customHeight="1">
      <c r="A13" s="24" t="str">
        <f>'Page 9'!$A$19</f>
        <v>Altdorf</v>
      </c>
      <c r="B13" s="14">
        <v>100</v>
      </c>
      <c r="C13" s="14">
        <v>100</v>
      </c>
      <c r="D13" s="14">
        <v>762.156</v>
      </c>
      <c r="E13" s="14">
        <v>1514.606</v>
      </c>
      <c r="F13" s="14">
        <v>2267.056</v>
      </c>
      <c r="G13" s="14">
        <v>3019.506</v>
      </c>
      <c r="H13" s="14">
        <v>3771.956</v>
      </c>
      <c r="I13" s="14">
        <v>5261.807000000001</v>
      </c>
      <c r="J13" s="14">
        <v>6571.07</v>
      </c>
      <c r="K13" s="14">
        <v>7895.3820000000005</v>
      </c>
      <c r="L13" s="14">
        <v>9234.743</v>
      </c>
      <c r="M13" s="14">
        <v>10619.250999999998</v>
      </c>
      <c r="N13" s="14">
        <v>14306.255999999998</v>
      </c>
      <c r="O13" s="14">
        <v>18068.505999999998</v>
      </c>
      <c r="P13" s="14">
        <v>21830.755999999998</v>
      </c>
      <c r="Q13" s="14">
        <v>25593.005999999998</v>
      </c>
      <c r="R13" s="14">
        <v>33117.506</v>
      </c>
      <c r="S13" s="14">
        <v>40642.006</v>
      </c>
      <c r="T13" s="14">
        <v>55691.006</v>
      </c>
      <c r="U13" s="14">
        <v>70740.00600000001</v>
      </c>
      <c r="V13" s="14">
        <v>145985.006</v>
      </c>
      <c r="W13" s="8" t="str">
        <f t="shared" si="0"/>
        <v>Altdorf</v>
      </c>
    </row>
    <row r="14" spans="1:23" ht="18.9" customHeight="1">
      <c r="A14" s="24" t="str">
        <f>'Page 9'!$A$20</f>
        <v>Schwyz</v>
      </c>
      <c r="B14" s="14">
        <v>131.29999999999998</v>
      </c>
      <c r="C14" s="14">
        <v>360.84999999999997</v>
      </c>
      <c r="D14" s="14">
        <v>692</v>
      </c>
      <c r="E14" s="14">
        <v>1089.05</v>
      </c>
      <c r="F14" s="14">
        <v>1519.6499999999999</v>
      </c>
      <c r="G14" s="14">
        <v>1991.25</v>
      </c>
      <c r="H14" s="14">
        <v>2415.75</v>
      </c>
      <c r="I14" s="14">
        <v>3133.05</v>
      </c>
      <c r="J14" s="14">
        <v>4128.5</v>
      </c>
      <c r="K14" s="14">
        <v>5176.400000000001</v>
      </c>
      <c r="L14" s="14">
        <v>6248.6</v>
      </c>
      <c r="M14" s="14">
        <v>7389.099999999999</v>
      </c>
      <c r="N14" s="14">
        <v>10291.999999999998</v>
      </c>
      <c r="O14" s="14">
        <v>13448.4</v>
      </c>
      <c r="P14" s="14">
        <v>16658.850000000002</v>
      </c>
      <c r="Q14" s="14">
        <v>20003.100000000002</v>
      </c>
      <c r="R14" s="14">
        <v>26691.6</v>
      </c>
      <c r="S14" s="14">
        <v>33380.1</v>
      </c>
      <c r="T14" s="14">
        <v>46757.1</v>
      </c>
      <c r="U14" s="14">
        <v>59717.549999999996</v>
      </c>
      <c r="V14" s="14">
        <v>122315.05</v>
      </c>
      <c r="W14" s="8" t="str">
        <f t="shared" si="0"/>
        <v>Schwyz</v>
      </c>
    </row>
    <row r="15" spans="1:23" ht="18.9" customHeight="1">
      <c r="A15" s="24" t="str">
        <f>'Page 9'!$A$21</f>
        <v>Sarnen</v>
      </c>
      <c r="B15" s="14">
        <v>27.150000000000002</v>
      </c>
      <c r="C15" s="14">
        <v>679.5</v>
      </c>
      <c r="D15" s="14">
        <v>1291.05</v>
      </c>
      <c r="E15" s="14">
        <v>1902.6</v>
      </c>
      <c r="F15" s="14">
        <v>2514.15</v>
      </c>
      <c r="G15" s="14">
        <v>3125.7000000000003</v>
      </c>
      <c r="H15" s="14">
        <v>3737.25</v>
      </c>
      <c r="I15" s="14">
        <v>4973.95</v>
      </c>
      <c r="J15" s="14">
        <v>6156.25</v>
      </c>
      <c r="K15" s="14">
        <v>7528.9</v>
      </c>
      <c r="L15" s="14">
        <v>8833.5</v>
      </c>
      <c r="M15" s="14">
        <v>10192.5</v>
      </c>
      <c r="N15" s="14">
        <v>13590</v>
      </c>
      <c r="O15" s="14">
        <v>16987.5</v>
      </c>
      <c r="P15" s="14">
        <v>20385</v>
      </c>
      <c r="Q15" s="14">
        <v>23782.5</v>
      </c>
      <c r="R15" s="14">
        <v>30577.5</v>
      </c>
      <c r="S15" s="14">
        <v>37372.5</v>
      </c>
      <c r="T15" s="14">
        <v>50962.5</v>
      </c>
      <c r="U15" s="14">
        <v>64552.5</v>
      </c>
      <c r="V15" s="14">
        <v>132502.5</v>
      </c>
      <c r="W15" s="8" t="str">
        <f t="shared" si="0"/>
        <v>Sarnen</v>
      </c>
    </row>
    <row r="16" spans="1:23" ht="18.9" customHeight="1">
      <c r="A16" s="24" t="str">
        <f>'Page 9'!$A$22</f>
        <v>Stans</v>
      </c>
      <c r="B16" s="14">
        <v>50</v>
      </c>
      <c r="C16" s="14">
        <v>198.04999999999998</v>
      </c>
      <c r="D16" s="14">
        <v>521.8</v>
      </c>
      <c r="E16" s="14">
        <v>977.8000000000001</v>
      </c>
      <c r="F16" s="14">
        <v>1564.1</v>
      </c>
      <c r="G16" s="14">
        <v>2275.8</v>
      </c>
      <c r="H16" s="14">
        <v>2917.4500000000003</v>
      </c>
      <c r="I16" s="14">
        <v>4226.55</v>
      </c>
      <c r="J16" s="14">
        <v>5588.650000000001</v>
      </c>
      <c r="K16" s="14">
        <v>6936.25</v>
      </c>
      <c r="L16" s="14">
        <v>8374.15</v>
      </c>
      <c r="M16" s="14">
        <v>9950.1</v>
      </c>
      <c r="N16" s="14">
        <v>13946.900000000001</v>
      </c>
      <c r="O16" s="14">
        <v>17963.55</v>
      </c>
      <c r="P16" s="14">
        <v>22093.999999999996</v>
      </c>
      <c r="Q16" s="14">
        <v>26224.4</v>
      </c>
      <c r="R16" s="14">
        <v>34716.4</v>
      </c>
      <c r="S16" s="14">
        <v>43252.95</v>
      </c>
      <c r="T16" s="14">
        <v>57910.45</v>
      </c>
      <c r="U16" s="14">
        <v>72567.95</v>
      </c>
      <c r="V16" s="14">
        <v>145855.45</v>
      </c>
      <c r="W16" s="8" t="str">
        <f t="shared" si="0"/>
        <v>Stans</v>
      </c>
    </row>
    <row r="17" spans="1:23" ht="18.9" customHeight="1">
      <c r="A17" s="24" t="str">
        <f>'Page 9'!$A$23</f>
        <v>Glarus</v>
      </c>
      <c r="B17" s="14">
        <v>200.00000000000003</v>
      </c>
      <c r="C17" s="14">
        <v>700</v>
      </c>
      <c r="D17" s="14">
        <v>1200</v>
      </c>
      <c r="E17" s="14">
        <v>2012.5</v>
      </c>
      <c r="F17" s="14">
        <v>2700</v>
      </c>
      <c r="G17" s="14">
        <v>3387.5</v>
      </c>
      <c r="H17" s="14">
        <v>4125</v>
      </c>
      <c r="I17" s="14">
        <v>5408.749999999999</v>
      </c>
      <c r="J17" s="14">
        <v>6724.999999999999</v>
      </c>
      <c r="K17" s="14">
        <v>8252.5</v>
      </c>
      <c r="L17" s="14">
        <v>9900</v>
      </c>
      <c r="M17" s="14">
        <v>11681.25</v>
      </c>
      <c r="N17" s="14">
        <v>16087.5</v>
      </c>
      <c r="O17" s="14">
        <v>20775</v>
      </c>
      <c r="P17" s="14">
        <v>25560</v>
      </c>
      <c r="Q17" s="14">
        <v>30560</v>
      </c>
      <c r="R17" s="14">
        <v>40612.5</v>
      </c>
      <c r="S17" s="14">
        <v>51550</v>
      </c>
      <c r="T17" s="14">
        <v>73425</v>
      </c>
      <c r="U17" s="14">
        <v>97040</v>
      </c>
      <c r="V17" s="14">
        <v>210970</v>
      </c>
      <c r="W17" s="8" t="str">
        <f t="shared" si="0"/>
        <v>Glarus</v>
      </c>
    </row>
    <row r="18" spans="1:23" ht="18.9" customHeight="1">
      <c r="A18" s="24" t="str">
        <f>'Page 9'!$A$24</f>
        <v>Zug</v>
      </c>
      <c r="B18" s="14">
        <v>0</v>
      </c>
      <c r="C18" s="14">
        <v>35.55</v>
      </c>
      <c r="D18" s="14">
        <v>137.65</v>
      </c>
      <c r="E18" s="14">
        <v>383.34999999999997</v>
      </c>
      <c r="F18" s="14">
        <v>608.25</v>
      </c>
      <c r="G18" s="14">
        <v>848.7499999999999</v>
      </c>
      <c r="H18" s="14">
        <v>1092.95</v>
      </c>
      <c r="I18" s="14">
        <v>1670.1499999999999</v>
      </c>
      <c r="J18" s="14">
        <v>2185.25</v>
      </c>
      <c r="K18" s="14">
        <v>2708.4</v>
      </c>
      <c r="L18" s="14">
        <v>3290.75</v>
      </c>
      <c r="M18" s="14">
        <v>4064.0499999999997</v>
      </c>
      <c r="N18" s="14">
        <v>5976.95</v>
      </c>
      <c r="O18" s="14">
        <v>8260.65</v>
      </c>
      <c r="P18" s="14">
        <v>11330.85</v>
      </c>
      <c r="Q18" s="14">
        <v>16266.650000000001</v>
      </c>
      <c r="R18" s="14">
        <v>24946.5</v>
      </c>
      <c r="S18" s="14">
        <v>32406.050000000003</v>
      </c>
      <c r="T18" s="14">
        <v>44509.55</v>
      </c>
      <c r="U18" s="14">
        <v>56349.55</v>
      </c>
      <c r="V18" s="14">
        <v>115549.54999999999</v>
      </c>
      <c r="W18" s="8" t="str">
        <f t="shared" si="0"/>
        <v>Zug</v>
      </c>
    </row>
    <row r="19" spans="1:23" ht="18.9" customHeight="1">
      <c r="A19" s="24" t="str">
        <f>'Page 9'!$A$25</f>
        <v>Fribourg</v>
      </c>
      <c r="B19" s="14">
        <v>116.10000000000001</v>
      </c>
      <c r="C19" s="14">
        <v>196.64999999999998</v>
      </c>
      <c r="D19" s="14">
        <v>476.40000000000003</v>
      </c>
      <c r="E19" s="14">
        <v>951.65</v>
      </c>
      <c r="F19" s="14">
        <v>1379.0500000000002</v>
      </c>
      <c r="G19" s="14">
        <v>2297.2</v>
      </c>
      <c r="H19" s="14">
        <v>2941.3999999999996</v>
      </c>
      <c r="I19" s="14">
        <v>4552.049999999999</v>
      </c>
      <c r="J19" s="14">
        <v>6784.9</v>
      </c>
      <c r="K19" s="14">
        <v>8618.45</v>
      </c>
      <c r="L19" s="14">
        <v>10629.55</v>
      </c>
      <c r="M19" s="14">
        <v>12823.05</v>
      </c>
      <c r="N19" s="14">
        <v>18387.149999999998</v>
      </c>
      <c r="O19" s="14">
        <v>24512</v>
      </c>
      <c r="P19" s="14">
        <v>30875.750000000004</v>
      </c>
      <c r="Q19" s="14">
        <v>37139.799999999996</v>
      </c>
      <c r="R19" s="14">
        <v>50661.5</v>
      </c>
      <c r="S19" s="14">
        <v>65358.100000000006</v>
      </c>
      <c r="T19" s="14">
        <v>95862.9</v>
      </c>
      <c r="U19" s="14">
        <v>121790.05</v>
      </c>
      <c r="V19" s="14">
        <v>246192.55</v>
      </c>
      <c r="W19" s="8" t="str">
        <f t="shared" si="0"/>
        <v>Fribourg</v>
      </c>
    </row>
    <row r="20" spans="1:23" ht="18.9" customHeight="1">
      <c r="A20" s="24" t="str">
        <f>'Page 9'!$A$26</f>
        <v>Solothurn</v>
      </c>
      <c r="B20" s="14">
        <v>80</v>
      </c>
      <c r="C20" s="14">
        <v>199.9</v>
      </c>
      <c r="D20" s="14">
        <v>807.0500000000001</v>
      </c>
      <c r="E20" s="14">
        <v>1976</v>
      </c>
      <c r="F20" s="14">
        <v>3152.1000000000004</v>
      </c>
      <c r="G20" s="14">
        <v>3870.3</v>
      </c>
      <c r="H20" s="14">
        <v>4619.5</v>
      </c>
      <c r="I20" s="14">
        <v>6200.9</v>
      </c>
      <c r="J20" s="14">
        <v>8227.8</v>
      </c>
      <c r="K20" s="14">
        <v>10349.099999999999</v>
      </c>
      <c r="L20" s="14">
        <v>12499.2</v>
      </c>
      <c r="M20" s="14">
        <v>14649.199999999999</v>
      </c>
      <c r="N20" s="14">
        <v>20298.800000000003</v>
      </c>
      <c r="O20" s="14">
        <v>26322.8</v>
      </c>
      <c r="P20" s="14">
        <v>32622.9</v>
      </c>
      <c r="Q20" s="14">
        <v>39073.899999999994</v>
      </c>
      <c r="R20" s="14">
        <v>52874.100000000006</v>
      </c>
      <c r="S20" s="14">
        <v>66674.05</v>
      </c>
      <c r="T20" s="14">
        <v>94274.1</v>
      </c>
      <c r="U20" s="14">
        <v>121873.95</v>
      </c>
      <c r="V20" s="14">
        <v>250190.1</v>
      </c>
      <c r="W20" s="8" t="str">
        <f t="shared" si="0"/>
        <v>Solothurn</v>
      </c>
    </row>
    <row r="21" spans="1:23" ht="18.9" customHeight="1">
      <c r="A21" s="24" t="str">
        <f>'Page 9'!$A$27</f>
        <v>Basel</v>
      </c>
      <c r="B21" s="194">
        <v>0</v>
      </c>
      <c r="C21" s="194">
        <v>0</v>
      </c>
      <c r="D21" s="194">
        <v>0</v>
      </c>
      <c r="E21" s="194">
        <v>0</v>
      </c>
      <c r="F21" s="194">
        <v>230</v>
      </c>
      <c r="G21" s="194">
        <v>1492.8</v>
      </c>
      <c r="H21" s="194">
        <v>2736.8</v>
      </c>
      <c r="I21" s="194">
        <v>5224.8</v>
      </c>
      <c r="J21" s="194">
        <v>7712.8</v>
      </c>
      <c r="K21" s="194">
        <v>10200.8</v>
      </c>
      <c r="L21" s="194">
        <v>12688.8</v>
      </c>
      <c r="M21" s="194">
        <v>15176.8</v>
      </c>
      <c r="N21" s="194">
        <v>21396.8</v>
      </c>
      <c r="O21" s="194">
        <v>27616.8</v>
      </c>
      <c r="P21" s="194">
        <v>33836.8</v>
      </c>
      <c r="Q21" s="194">
        <v>40056.8</v>
      </c>
      <c r="R21" s="194">
        <v>52496.8</v>
      </c>
      <c r="S21" s="194">
        <v>64936.8</v>
      </c>
      <c r="T21" s="194">
        <v>89816.8</v>
      </c>
      <c r="U21" s="194">
        <v>116648.8</v>
      </c>
      <c r="V21" s="194">
        <v>257048.8</v>
      </c>
      <c r="W21" s="8" t="str">
        <f t="shared" si="0"/>
        <v>Basel</v>
      </c>
    </row>
    <row r="22" spans="1:23" ht="18.9" customHeight="1">
      <c r="A22" s="24" t="str">
        <f>'Page 9'!$A$28</f>
        <v>Liestal</v>
      </c>
      <c r="B22" s="14">
        <v>0</v>
      </c>
      <c r="C22" s="14">
        <v>0</v>
      </c>
      <c r="D22" s="14">
        <v>259.05</v>
      </c>
      <c r="E22" s="14">
        <v>327.2</v>
      </c>
      <c r="F22" s="14">
        <v>395.40000000000003</v>
      </c>
      <c r="G22" s="14">
        <v>622.1</v>
      </c>
      <c r="H22" s="14">
        <v>1181.2</v>
      </c>
      <c r="I22" s="14">
        <v>3248.25</v>
      </c>
      <c r="J22" s="14">
        <v>5263</v>
      </c>
      <c r="K22" s="14">
        <v>7260.5</v>
      </c>
      <c r="L22" s="14">
        <v>9453.95</v>
      </c>
      <c r="M22" s="14">
        <v>11767.2</v>
      </c>
      <c r="N22" s="14">
        <v>17861.75</v>
      </c>
      <c r="O22" s="14">
        <v>24328.7</v>
      </c>
      <c r="P22" s="14">
        <v>31103.35</v>
      </c>
      <c r="Q22" s="14">
        <v>38140.65</v>
      </c>
      <c r="R22" s="14">
        <v>52734.3</v>
      </c>
      <c r="S22" s="14">
        <v>67538.65</v>
      </c>
      <c r="T22" s="14">
        <v>97567.25</v>
      </c>
      <c r="U22" s="14">
        <v>128038.25</v>
      </c>
      <c r="V22" s="14">
        <v>284701.6</v>
      </c>
      <c r="W22" s="8" t="str">
        <f t="shared" si="0"/>
        <v>Liestal</v>
      </c>
    </row>
    <row r="23" spans="1:23" ht="18.9" customHeight="1">
      <c r="A23" s="24" t="str">
        <f>'Page 9'!$A$29</f>
        <v>Schaffhausen</v>
      </c>
      <c r="B23" s="14">
        <v>60</v>
      </c>
      <c r="C23" s="14">
        <v>208.5</v>
      </c>
      <c r="D23" s="14">
        <v>657</v>
      </c>
      <c r="E23" s="14">
        <v>1321.95</v>
      </c>
      <c r="F23" s="14">
        <v>2018.0500000000002</v>
      </c>
      <c r="G23" s="14">
        <v>2733.6</v>
      </c>
      <c r="H23" s="14">
        <v>3418.8</v>
      </c>
      <c r="I23" s="14">
        <v>4742.7</v>
      </c>
      <c r="J23" s="14">
        <v>6401.049999999999</v>
      </c>
      <c r="K23" s="14">
        <v>8118.75</v>
      </c>
      <c r="L23" s="14">
        <v>9933.3</v>
      </c>
      <c r="M23" s="14">
        <v>11946.7</v>
      </c>
      <c r="N23" s="14">
        <v>17242.55</v>
      </c>
      <c r="O23" s="14">
        <v>23134.6</v>
      </c>
      <c r="P23" s="14">
        <v>29274.100000000002</v>
      </c>
      <c r="Q23" s="14">
        <v>35399.450000000004</v>
      </c>
      <c r="R23" s="14">
        <v>47664.35</v>
      </c>
      <c r="S23" s="14">
        <v>60552.5</v>
      </c>
      <c r="T23" s="14">
        <v>87321.4</v>
      </c>
      <c r="U23" s="14">
        <v>109555.5</v>
      </c>
      <c r="V23" s="14">
        <v>219940.5</v>
      </c>
      <c r="W23" s="8" t="str">
        <f t="shared" si="0"/>
        <v>Schaffhausen</v>
      </c>
    </row>
    <row r="24" spans="1:23" ht="18.9" customHeight="1">
      <c r="A24" s="24" t="str">
        <f>'Page 9'!$A$30</f>
        <v>Herisau</v>
      </c>
      <c r="B24" s="14">
        <v>212.8</v>
      </c>
      <c r="C24" s="14">
        <v>706.8</v>
      </c>
      <c r="D24" s="14">
        <v>1330</v>
      </c>
      <c r="E24" s="14">
        <v>1976</v>
      </c>
      <c r="F24" s="14">
        <v>2698</v>
      </c>
      <c r="G24" s="14">
        <v>3318.9</v>
      </c>
      <c r="H24" s="14">
        <v>3838.7500000000005</v>
      </c>
      <c r="I24" s="14">
        <v>5228.8</v>
      </c>
      <c r="J24" s="14">
        <v>6840</v>
      </c>
      <c r="K24" s="14">
        <v>8740</v>
      </c>
      <c r="L24" s="14">
        <v>10655.2</v>
      </c>
      <c r="M24" s="14">
        <v>12707.2</v>
      </c>
      <c r="N24" s="14">
        <v>17920.800000000003</v>
      </c>
      <c r="O24" s="14">
        <v>23240.800000000003</v>
      </c>
      <c r="P24" s="14">
        <v>28568.4</v>
      </c>
      <c r="Q24" s="14">
        <v>34078.4</v>
      </c>
      <c r="R24" s="14">
        <v>45098.4</v>
      </c>
      <c r="S24" s="14">
        <v>56118.4</v>
      </c>
      <c r="T24" s="14">
        <v>78158.4</v>
      </c>
      <c r="U24" s="14">
        <v>98009.6</v>
      </c>
      <c r="V24" s="14">
        <v>196809.6</v>
      </c>
      <c r="W24" s="8" t="str">
        <f t="shared" si="0"/>
        <v>Herisau</v>
      </c>
    </row>
    <row r="25" spans="1:23" ht="18.9" customHeight="1">
      <c r="A25" s="24" t="str">
        <f>'Page 9'!$A$31</f>
        <v>Appenzell</v>
      </c>
      <c r="B25" s="14">
        <v>460.79999999999995</v>
      </c>
      <c r="C25" s="14">
        <v>768</v>
      </c>
      <c r="D25" s="14">
        <v>1152</v>
      </c>
      <c r="E25" s="14">
        <v>1632</v>
      </c>
      <c r="F25" s="14">
        <v>2188.8</v>
      </c>
      <c r="G25" s="14">
        <v>2737.35</v>
      </c>
      <c r="H25" s="14">
        <v>3323.1499999999996</v>
      </c>
      <c r="I25" s="14">
        <v>4533.9</v>
      </c>
      <c r="J25" s="14">
        <v>5833.200000000001</v>
      </c>
      <c r="K25" s="14">
        <v>7246.049999999999</v>
      </c>
      <c r="L25" s="14">
        <v>8739.400000000001</v>
      </c>
      <c r="M25" s="14">
        <v>10277.1</v>
      </c>
      <c r="N25" s="14">
        <v>14183</v>
      </c>
      <c r="O25" s="14">
        <v>18263</v>
      </c>
      <c r="P25" s="14">
        <v>22537</v>
      </c>
      <c r="Q25" s="14">
        <v>26857</v>
      </c>
      <c r="R25" s="14">
        <v>35497</v>
      </c>
      <c r="S25" s="14">
        <v>44010.200000000004</v>
      </c>
      <c r="T25" s="14">
        <v>60330.2</v>
      </c>
      <c r="U25" s="14">
        <v>75755.54999999999</v>
      </c>
      <c r="V25" s="14">
        <v>152555.55</v>
      </c>
      <c r="W25" s="8" t="str">
        <f t="shared" si="0"/>
        <v>Appenzell</v>
      </c>
    </row>
    <row r="26" spans="1:23" ht="18.9" customHeight="1">
      <c r="A26" s="24" t="str">
        <f>'Page 9'!$A$32</f>
        <v>St. Gall</v>
      </c>
      <c r="B26" s="14">
        <v>0</v>
      </c>
      <c r="C26" s="14">
        <v>88</v>
      </c>
      <c r="D26" s="14">
        <v>572</v>
      </c>
      <c r="E26" s="14">
        <v>1144</v>
      </c>
      <c r="F26" s="14">
        <v>1573.0000000000002</v>
      </c>
      <c r="G26" s="14">
        <v>2397.9999999999995</v>
      </c>
      <c r="H26" s="14">
        <v>3223</v>
      </c>
      <c r="I26" s="14">
        <v>4872.999999999999</v>
      </c>
      <c r="J26" s="14">
        <v>6534</v>
      </c>
      <c r="K26" s="14">
        <v>8734</v>
      </c>
      <c r="L26" s="14">
        <v>10934</v>
      </c>
      <c r="M26" s="14">
        <v>13134</v>
      </c>
      <c r="N26" s="14">
        <v>18805.6</v>
      </c>
      <c r="O26" s="14">
        <v>25130.6</v>
      </c>
      <c r="P26" s="14">
        <v>31455.600000000002</v>
      </c>
      <c r="Q26" s="14">
        <v>37825.700000000004</v>
      </c>
      <c r="R26" s="14">
        <v>50750.7</v>
      </c>
      <c r="S26" s="14">
        <v>63675.700000000004</v>
      </c>
      <c r="T26" s="14">
        <v>89525.70000000001</v>
      </c>
      <c r="U26" s="14">
        <v>115375.7</v>
      </c>
      <c r="V26" s="14">
        <v>232394.25</v>
      </c>
      <c r="W26" s="8" t="str">
        <f t="shared" si="0"/>
        <v>St. Gall</v>
      </c>
    </row>
    <row r="27" spans="1:23" ht="18.9" customHeight="1">
      <c r="A27" s="24" t="str">
        <f>'Page 9'!$A$33</f>
        <v>Chur</v>
      </c>
      <c r="B27" s="14">
        <v>0</v>
      </c>
      <c r="C27" s="14">
        <v>0</v>
      </c>
      <c r="D27" s="14">
        <v>32</v>
      </c>
      <c r="E27" s="14">
        <v>431</v>
      </c>
      <c r="F27" s="14">
        <v>1065</v>
      </c>
      <c r="G27" s="14">
        <v>1807</v>
      </c>
      <c r="H27" s="14">
        <v>2499</v>
      </c>
      <c r="I27" s="14">
        <v>3895</v>
      </c>
      <c r="J27" s="14">
        <v>5403</v>
      </c>
      <c r="K27" s="14">
        <v>7082</v>
      </c>
      <c r="L27" s="14">
        <v>8980</v>
      </c>
      <c r="M27" s="14">
        <v>10948</v>
      </c>
      <c r="N27" s="14">
        <v>15814</v>
      </c>
      <c r="O27" s="14">
        <v>20844</v>
      </c>
      <c r="P27" s="14">
        <v>25889</v>
      </c>
      <c r="Q27" s="14">
        <v>31050</v>
      </c>
      <c r="R27" s="14">
        <v>42239</v>
      </c>
      <c r="S27" s="14">
        <v>53495</v>
      </c>
      <c r="T27" s="14">
        <v>76007</v>
      </c>
      <c r="U27" s="14">
        <v>98715</v>
      </c>
      <c r="V27" s="14">
        <v>213916</v>
      </c>
      <c r="W27" s="8" t="str">
        <f t="shared" si="0"/>
        <v>Chur</v>
      </c>
    </row>
    <row r="28" spans="1:23" ht="18.9" customHeight="1">
      <c r="A28" s="24" t="str">
        <f>'Page 9'!$A$34</f>
        <v>Aarau</v>
      </c>
      <c r="B28" s="14">
        <v>11.099999999999998</v>
      </c>
      <c r="C28" s="14">
        <v>288.59999999999997</v>
      </c>
      <c r="D28" s="14">
        <v>599.4</v>
      </c>
      <c r="E28" s="14">
        <v>999</v>
      </c>
      <c r="F28" s="14">
        <v>1531.7999999999997</v>
      </c>
      <c r="G28" s="14">
        <v>2042.3999999999999</v>
      </c>
      <c r="H28" s="14">
        <v>2597.4</v>
      </c>
      <c r="I28" s="14">
        <v>3973.7999999999997</v>
      </c>
      <c r="J28" s="14">
        <v>5527.800000000001</v>
      </c>
      <c r="K28" s="14">
        <v>7259.400000000001</v>
      </c>
      <c r="L28" s="14">
        <v>9035.4</v>
      </c>
      <c r="M28" s="14">
        <v>10977.9</v>
      </c>
      <c r="N28" s="14">
        <v>15978.5</v>
      </c>
      <c r="O28" s="14">
        <v>21245.4</v>
      </c>
      <c r="P28" s="14">
        <v>26656.7</v>
      </c>
      <c r="Q28" s="14">
        <v>32067.899999999998</v>
      </c>
      <c r="R28" s="14">
        <v>43401</v>
      </c>
      <c r="S28" s="14">
        <v>54778.5</v>
      </c>
      <c r="T28" s="14">
        <v>78377.09999999999</v>
      </c>
      <c r="U28" s="14">
        <v>102242.09999999999</v>
      </c>
      <c r="V28" s="14">
        <v>225518.69999999998</v>
      </c>
      <c r="W28" s="8" t="str">
        <f t="shared" si="0"/>
        <v>Aarau</v>
      </c>
    </row>
    <row r="29" spans="1:23" ht="18.9" customHeight="1">
      <c r="A29" s="24" t="str">
        <f>'Page 9'!$A$35</f>
        <v>Frauenfeld</v>
      </c>
      <c r="B29" s="194">
        <v>0</v>
      </c>
      <c r="C29" s="194">
        <v>0</v>
      </c>
      <c r="D29" s="194">
        <v>100.4</v>
      </c>
      <c r="E29" s="194">
        <v>507.75000000000006</v>
      </c>
      <c r="F29" s="194">
        <v>1096.7</v>
      </c>
      <c r="G29" s="194">
        <v>1964.2000000000003</v>
      </c>
      <c r="H29" s="194">
        <v>2773.55</v>
      </c>
      <c r="I29" s="194">
        <v>4348.95</v>
      </c>
      <c r="J29" s="194">
        <v>5948.25</v>
      </c>
      <c r="K29" s="194">
        <v>7672.5</v>
      </c>
      <c r="L29" s="194">
        <v>9508.349999999999</v>
      </c>
      <c r="M29" s="194">
        <v>11356.15</v>
      </c>
      <c r="N29" s="194">
        <v>16148.550000000001</v>
      </c>
      <c r="O29" s="194">
        <v>21031.05</v>
      </c>
      <c r="P29" s="194">
        <v>26036.25</v>
      </c>
      <c r="Q29" s="194">
        <v>31267.5</v>
      </c>
      <c r="R29" s="194">
        <v>41730</v>
      </c>
      <c r="S29" s="194">
        <v>52192.49999999999</v>
      </c>
      <c r="T29" s="194">
        <v>74426</v>
      </c>
      <c r="U29" s="194">
        <v>96746</v>
      </c>
      <c r="V29" s="194">
        <v>208346</v>
      </c>
      <c r="W29" s="8" t="str">
        <f t="shared" si="0"/>
        <v>Frauenfeld</v>
      </c>
    </row>
    <row r="30" spans="1:23" ht="18.9" customHeight="1">
      <c r="A30" s="24" t="str">
        <f>'Page 9'!$A$36</f>
        <v>Bellinzona</v>
      </c>
      <c r="B30" s="14">
        <v>40</v>
      </c>
      <c r="C30" s="14">
        <v>40</v>
      </c>
      <c r="D30" s="14">
        <v>40</v>
      </c>
      <c r="E30" s="14">
        <v>228.75</v>
      </c>
      <c r="F30" s="14">
        <v>656.7</v>
      </c>
      <c r="G30" s="14">
        <v>1011.2</v>
      </c>
      <c r="H30" s="14">
        <v>1415.8000000000002</v>
      </c>
      <c r="I30" s="14">
        <v>2819.0499999999997</v>
      </c>
      <c r="J30" s="14">
        <v>4141.9</v>
      </c>
      <c r="K30" s="14">
        <v>6085.299999999999</v>
      </c>
      <c r="L30" s="14">
        <v>8084.500000000001</v>
      </c>
      <c r="M30" s="14">
        <v>10274.2</v>
      </c>
      <c r="N30" s="14">
        <v>16442.65</v>
      </c>
      <c r="O30" s="14">
        <v>22429.300000000003</v>
      </c>
      <c r="P30" s="14">
        <v>28725.4</v>
      </c>
      <c r="Q30" s="14">
        <v>35219.850000000006</v>
      </c>
      <c r="R30" s="14">
        <v>48889.149999999994</v>
      </c>
      <c r="S30" s="14">
        <v>63069.55</v>
      </c>
      <c r="T30" s="14">
        <v>92076.45</v>
      </c>
      <c r="U30" s="14">
        <v>121127.55</v>
      </c>
      <c r="V30" s="14">
        <v>267266.35000000003</v>
      </c>
      <c r="W30" s="8" t="str">
        <f t="shared" si="0"/>
        <v>Bellinzona</v>
      </c>
    </row>
    <row r="31" spans="1:23" ht="18.9" customHeight="1">
      <c r="A31" s="24" t="str">
        <f>'Page 9'!$A$37</f>
        <v>Lausanne</v>
      </c>
      <c r="B31" s="194">
        <v>0</v>
      </c>
      <c r="C31" s="194">
        <v>0</v>
      </c>
      <c r="D31" s="194">
        <v>35.05</v>
      </c>
      <c r="E31" s="194">
        <v>521.25</v>
      </c>
      <c r="F31" s="194">
        <v>1396</v>
      </c>
      <c r="G31" s="194">
        <v>2553</v>
      </c>
      <c r="H31" s="194">
        <v>3929.8999999999996</v>
      </c>
      <c r="I31" s="194">
        <v>6706.2</v>
      </c>
      <c r="J31" s="194">
        <v>9147.45</v>
      </c>
      <c r="K31" s="194">
        <v>11091.95</v>
      </c>
      <c r="L31" s="194">
        <v>13174.100000000002</v>
      </c>
      <c r="M31" s="194">
        <v>15254.2</v>
      </c>
      <c r="N31" s="194">
        <v>20906.100000000002</v>
      </c>
      <c r="O31" s="194">
        <v>27355.449999999997</v>
      </c>
      <c r="P31" s="194">
        <v>34029.25</v>
      </c>
      <c r="Q31" s="194">
        <v>41061.1</v>
      </c>
      <c r="R31" s="194">
        <v>55684.6</v>
      </c>
      <c r="S31" s="194">
        <v>71076.25</v>
      </c>
      <c r="T31" s="194">
        <v>103541.4</v>
      </c>
      <c r="U31" s="194">
        <v>138071</v>
      </c>
      <c r="V31" s="194">
        <v>297840</v>
      </c>
      <c r="W31" s="8" t="str">
        <f t="shared" si="0"/>
        <v>Lausanne</v>
      </c>
    </row>
    <row r="32" spans="1:23" ht="18.9" customHeight="1">
      <c r="A32" s="24" t="str">
        <f>'Page 9'!$A$38</f>
        <v>Sion</v>
      </c>
      <c r="B32" s="14">
        <v>24</v>
      </c>
      <c r="C32" s="14">
        <v>498.24999999999994</v>
      </c>
      <c r="D32" s="14">
        <v>1163.8</v>
      </c>
      <c r="E32" s="14">
        <v>1914.2499999999998</v>
      </c>
      <c r="F32" s="14">
        <v>2640.45</v>
      </c>
      <c r="G32" s="14">
        <v>3033.0999999999995</v>
      </c>
      <c r="H32" s="14">
        <v>3568.0499999999997</v>
      </c>
      <c r="I32" s="14">
        <v>4718.15</v>
      </c>
      <c r="J32" s="14">
        <v>6169.450000000001</v>
      </c>
      <c r="K32" s="14">
        <v>7763.9000000000015</v>
      </c>
      <c r="L32" s="14">
        <v>9438.9</v>
      </c>
      <c r="M32" s="14">
        <v>11297.9</v>
      </c>
      <c r="N32" s="14">
        <v>16557.899999999998</v>
      </c>
      <c r="O32" s="14">
        <v>23829.649999999998</v>
      </c>
      <c r="P32" s="14">
        <v>30839.15</v>
      </c>
      <c r="Q32" s="14">
        <v>37308.9</v>
      </c>
      <c r="R32" s="14">
        <v>50306.3</v>
      </c>
      <c r="S32" s="14">
        <v>63735.100000000006</v>
      </c>
      <c r="T32" s="14">
        <v>90830.4</v>
      </c>
      <c r="U32" s="14">
        <v>116160.4</v>
      </c>
      <c r="V32" s="14">
        <v>242810.4</v>
      </c>
      <c r="W32" s="8" t="str">
        <f t="shared" si="0"/>
        <v>Sion</v>
      </c>
    </row>
    <row r="33" spans="1:23" ht="18.9" customHeight="1">
      <c r="A33" s="24" t="str">
        <f>'Page 9'!$A$39</f>
        <v>Neuchâtel</v>
      </c>
      <c r="B33" s="14">
        <v>279.95</v>
      </c>
      <c r="C33" s="14">
        <v>590.05</v>
      </c>
      <c r="D33" s="14">
        <v>978.85</v>
      </c>
      <c r="E33" s="14">
        <v>1668.5</v>
      </c>
      <c r="F33" s="14">
        <v>2248.7</v>
      </c>
      <c r="G33" s="14">
        <v>2828.1000000000004</v>
      </c>
      <c r="H33" s="14">
        <v>3672.8999999999996</v>
      </c>
      <c r="I33" s="14">
        <v>5937.3</v>
      </c>
      <c r="J33" s="14">
        <v>8876.75</v>
      </c>
      <c r="K33" s="14">
        <v>11513</v>
      </c>
      <c r="L33" s="14">
        <v>14201</v>
      </c>
      <c r="M33" s="14">
        <v>16889</v>
      </c>
      <c r="N33" s="14">
        <v>23965.949999999997</v>
      </c>
      <c r="O33" s="14">
        <v>31320.5</v>
      </c>
      <c r="P33" s="14">
        <v>38993.5</v>
      </c>
      <c r="Q33" s="14">
        <v>46680.5</v>
      </c>
      <c r="R33" s="14">
        <v>62885.3</v>
      </c>
      <c r="S33" s="14">
        <v>79613.70000000001</v>
      </c>
      <c r="T33" s="14">
        <v>109689.6</v>
      </c>
      <c r="U33" s="14">
        <v>137529.6</v>
      </c>
      <c r="V33" s="14">
        <v>276729.6</v>
      </c>
      <c r="W33" s="8" t="str">
        <f t="shared" si="0"/>
        <v>Neuchâtel</v>
      </c>
    </row>
    <row r="34" spans="1:23" ht="18.9" customHeight="1">
      <c r="A34" s="24" t="str">
        <f>'Page 9'!$A$40</f>
        <v>Geneva</v>
      </c>
      <c r="B34" s="14">
        <v>25</v>
      </c>
      <c r="C34" s="14">
        <v>25</v>
      </c>
      <c r="D34" s="14">
        <v>25</v>
      </c>
      <c r="E34" s="14">
        <v>25</v>
      </c>
      <c r="F34" s="14">
        <v>25</v>
      </c>
      <c r="G34" s="14">
        <v>25</v>
      </c>
      <c r="H34" s="14">
        <v>25</v>
      </c>
      <c r="I34" s="14">
        <v>623.45</v>
      </c>
      <c r="J34" s="14">
        <v>2538.3</v>
      </c>
      <c r="K34" s="14">
        <v>4774.6</v>
      </c>
      <c r="L34" s="14">
        <v>7426.9</v>
      </c>
      <c r="M34" s="14">
        <v>10372.7</v>
      </c>
      <c r="N34" s="14">
        <v>17370.75</v>
      </c>
      <c r="O34" s="14">
        <v>23889.4</v>
      </c>
      <c r="P34" s="14">
        <v>30538.9</v>
      </c>
      <c r="Q34" s="14">
        <v>37274.850000000006</v>
      </c>
      <c r="R34" s="14">
        <v>50746.850000000006</v>
      </c>
      <c r="S34" s="14">
        <v>64608.2</v>
      </c>
      <c r="T34" s="14">
        <v>93094.90000000001</v>
      </c>
      <c r="U34" s="14">
        <v>122766.19999999998</v>
      </c>
      <c r="V34" s="14">
        <v>282116</v>
      </c>
      <c r="W34" s="8" t="str">
        <f t="shared" si="0"/>
        <v>Geneva</v>
      </c>
    </row>
    <row r="35" spans="1:23" ht="18.9" customHeight="1">
      <c r="A35" s="24" t="str">
        <f>'Page 9'!$A$41</f>
        <v>Delémont</v>
      </c>
      <c r="B35" s="194">
        <v>0</v>
      </c>
      <c r="C35" s="194">
        <v>0</v>
      </c>
      <c r="D35" s="194">
        <v>100.45</v>
      </c>
      <c r="E35" s="194">
        <v>439.15000000000003</v>
      </c>
      <c r="F35" s="194">
        <v>1060.7</v>
      </c>
      <c r="G35" s="194">
        <v>2663.55</v>
      </c>
      <c r="H35" s="194">
        <v>4415.65</v>
      </c>
      <c r="I35" s="194">
        <v>6577.500000000001</v>
      </c>
      <c r="J35" s="194">
        <v>8825.550000000001</v>
      </c>
      <c r="K35" s="194">
        <v>11073.6</v>
      </c>
      <c r="L35" s="194">
        <v>13321.650000000001</v>
      </c>
      <c r="M35" s="194">
        <v>15857.599999999999</v>
      </c>
      <c r="N35" s="194">
        <v>22314.75</v>
      </c>
      <c r="O35" s="194">
        <v>28771.95</v>
      </c>
      <c r="P35" s="194">
        <v>35229.149999999994</v>
      </c>
      <c r="Q35" s="194">
        <v>41839.049999999996</v>
      </c>
      <c r="R35" s="194">
        <v>57384.100000000006</v>
      </c>
      <c r="S35" s="194">
        <v>72929.20000000001</v>
      </c>
      <c r="T35" s="194">
        <v>104019.40000000001</v>
      </c>
      <c r="U35" s="194">
        <v>135504.5</v>
      </c>
      <c r="V35" s="194">
        <v>294868.99999999994</v>
      </c>
      <c r="W35" s="8" t="str">
        <f t="shared" si="0"/>
        <v>Delémont</v>
      </c>
    </row>
    <row r="36" spans="1:23" ht="18.9" customHeight="1">
      <c r="A36" s="24"/>
      <c r="B36" s="15"/>
      <c r="C36" s="15"/>
      <c r="D36" s="15"/>
      <c r="E36" s="15"/>
      <c r="F36" s="15"/>
      <c r="G36" s="15"/>
      <c r="H36" s="15"/>
      <c r="I36" s="15"/>
      <c r="J36" s="15"/>
      <c r="K36" s="15"/>
      <c r="L36" s="15"/>
      <c r="M36" s="15"/>
      <c r="N36" s="15"/>
      <c r="O36" s="15"/>
      <c r="P36" s="15"/>
      <c r="Q36" s="15"/>
      <c r="R36" s="15"/>
      <c r="S36" s="15"/>
      <c r="T36" s="15"/>
      <c r="U36" s="15"/>
      <c r="V36" s="15"/>
      <c r="W36" s="8"/>
    </row>
    <row r="37" spans="1:23" ht="18.9" customHeight="1">
      <c r="A37" s="24" t="str">
        <f>'Page 9'!$A$43</f>
        <v>Direct federal tax</v>
      </c>
      <c r="B37" s="194">
        <v>0</v>
      </c>
      <c r="C37" s="194">
        <v>0</v>
      </c>
      <c r="D37" s="194">
        <v>0</v>
      </c>
      <c r="E37" s="194">
        <v>0</v>
      </c>
      <c r="F37" s="194">
        <v>38</v>
      </c>
      <c r="G37" s="194">
        <v>88</v>
      </c>
      <c r="H37" s="194">
        <v>138</v>
      </c>
      <c r="I37" s="194">
        <v>250</v>
      </c>
      <c r="J37" s="194">
        <v>487</v>
      </c>
      <c r="K37" s="194">
        <v>787</v>
      </c>
      <c r="L37" s="194">
        <v>1155</v>
      </c>
      <c r="M37" s="194">
        <v>1573</v>
      </c>
      <c r="N37" s="194">
        <v>2984</v>
      </c>
      <c r="O37" s="194">
        <v>5074</v>
      </c>
      <c r="P37" s="194">
        <v>8285</v>
      </c>
      <c r="Q37" s="194">
        <v>11535</v>
      </c>
      <c r="R37" s="194">
        <v>18035</v>
      </c>
      <c r="S37" s="194">
        <v>24535</v>
      </c>
      <c r="T37" s="194">
        <v>37535</v>
      </c>
      <c r="U37" s="194">
        <v>50535</v>
      </c>
      <c r="V37" s="194">
        <v>114090.5</v>
      </c>
      <c r="W37" s="8" t="str">
        <f t="shared" si="0"/>
        <v>Direct federal tax</v>
      </c>
    </row>
    <row r="38" spans="1:23" ht="18.9" customHeight="1">
      <c r="A38" s="1"/>
      <c r="B38" s="2"/>
      <c r="C38" s="2"/>
      <c r="D38" s="2"/>
      <c r="E38" s="2"/>
      <c r="F38" s="2"/>
      <c r="G38" s="2"/>
      <c r="H38" s="2"/>
      <c r="I38" s="2"/>
      <c r="J38" s="2"/>
      <c r="K38" s="2"/>
      <c r="L38" s="14"/>
      <c r="M38" s="14"/>
      <c r="N38" s="14"/>
      <c r="O38" s="14"/>
      <c r="P38" s="14"/>
      <c r="Q38" s="14"/>
      <c r="R38" s="14"/>
      <c r="S38" s="14"/>
      <c r="T38" s="14"/>
      <c r="U38" s="8"/>
      <c r="W38" s="8"/>
    </row>
    <row r="39" spans="1:23" ht="18.9" customHeight="1">
      <c r="A39" s="7"/>
      <c r="B39" s="959" t="s">
        <v>128</v>
      </c>
      <c r="C39" s="964"/>
      <c r="D39" s="964"/>
      <c r="E39" s="964"/>
      <c r="F39" s="964"/>
      <c r="G39" s="964"/>
      <c r="H39" s="964"/>
      <c r="I39" s="964"/>
      <c r="J39" s="964"/>
      <c r="K39" s="439"/>
      <c r="L39" s="959" t="str">
        <f>B39</f>
        <v>Tax burden in percent</v>
      </c>
      <c r="M39" s="964"/>
      <c r="N39" s="964"/>
      <c r="O39" s="964"/>
      <c r="P39" s="964"/>
      <c r="Q39" s="964"/>
      <c r="R39" s="964"/>
      <c r="S39" s="964"/>
      <c r="T39" s="964"/>
      <c r="U39" s="964"/>
      <c r="V39" s="965"/>
      <c r="W39" s="8"/>
    </row>
    <row r="40" spans="1:23" ht="18.9" customHeight="1">
      <c r="A40" s="24" t="str">
        <f>'Page 9'!$A$16</f>
        <v>Zurich</v>
      </c>
      <c r="B40" s="10">
        <v>0.9299999999999999</v>
      </c>
      <c r="C40" s="10">
        <v>1.8296</v>
      </c>
      <c r="D40" s="10">
        <v>2.375666666666667</v>
      </c>
      <c r="E40" s="10">
        <v>3.2125714285714286</v>
      </c>
      <c r="F40" s="10">
        <v>3.7769999999999997</v>
      </c>
      <c r="G40" s="10">
        <v>4.517555555555556</v>
      </c>
      <c r="H40" s="10">
        <v>4.893800000000001</v>
      </c>
      <c r="I40" s="10">
        <v>6.025499999999999</v>
      </c>
      <c r="J40" s="10">
        <v>7.165714285714286</v>
      </c>
      <c r="K40" s="10">
        <v>8.282499999999999</v>
      </c>
      <c r="L40" s="10">
        <v>9.151111111111112</v>
      </c>
      <c r="M40" s="10">
        <v>9.848300000000002</v>
      </c>
      <c r="N40" s="10">
        <v>11.55864</v>
      </c>
      <c r="O40" s="10">
        <v>12.994800000000001</v>
      </c>
      <c r="P40" s="10">
        <v>14.095542857142856</v>
      </c>
      <c r="Q40" s="10">
        <v>15.1833</v>
      </c>
      <c r="R40" s="10">
        <v>16.90764</v>
      </c>
      <c r="S40" s="10">
        <v>18.363100000000003</v>
      </c>
      <c r="T40" s="10">
        <v>20.8914</v>
      </c>
      <c r="U40" s="10">
        <v>22.69312</v>
      </c>
      <c r="V40" s="10">
        <v>26.296560000000003</v>
      </c>
      <c r="W40" s="8" t="str">
        <f t="shared" si="0"/>
        <v>Zurich</v>
      </c>
    </row>
    <row r="41" spans="1:23" ht="18.9" customHeight="1">
      <c r="A41" s="24" t="str">
        <f>'Page 9'!$A$17</f>
        <v>Berne</v>
      </c>
      <c r="B41" s="10">
        <v>0.22225</v>
      </c>
      <c r="C41" s="10">
        <v>1.7087999999999999</v>
      </c>
      <c r="D41" s="10">
        <v>3.5818333333333334</v>
      </c>
      <c r="E41" s="10">
        <v>5.017857142857143</v>
      </c>
      <c r="F41" s="10">
        <v>6.835125000000001</v>
      </c>
      <c r="G41" s="10">
        <v>8.248666666666667</v>
      </c>
      <c r="H41" s="10">
        <v>9.472299999999999</v>
      </c>
      <c r="I41" s="10">
        <v>10.9235</v>
      </c>
      <c r="J41" s="10">
        <v>11.959999999999999</v>
      </c>
      <c r="K41" s="10">
        <v>12.913812500000002</v>
      </c>
      <c r="L41" s="10">
        <v>13.764611111111114</v>
      </c>
      <c r="M41" s="10">
        <v>14.450549999999998</v>
      </c>
      <c r="N41" s="10">
        <v>16.200920000000004</v>
      </c>
      <c r="O41" s="10">
        <v>17.641333333333336</v>
      </c>
      <c r="P41" s="10">
        <v>19.000257142857148</v>
      </c>
      <c r="Q41" s="10">
        <v>20.0665</v>
      </c>
      <c r="R41" s="10">
        <v>21.66444</v>
      </c>
      <c r="S41" s="10">
        <v>22.81976666666667</v>
      </c>
      <c r="T41" s="10">
        <v>24.6584625</v>
      </c>
      <c r="U41" s="10">
        <v>25.868479999999998</v>
      </c>
      <c r="V41" s="10">
        <v>28.482240000000004</v>
      </c>
      <c r="W41" s="8" t="str">
        <f t="shared" si="0"/>
        <v>Berne</v>
      </c>
    </row>
    <row r="42" spans="1:23" ht="18.9" customHeight="1">
      <c r="A42" s="24" t="str">
        <f>'Page 9'!$A$18</f>
        <v>Lucerne</v>
      </c>
      <c r="B42" s="10">
        <v>0.35500000000000004</v>
      </c>
      <c r="C42" s="10">
        <v>1.1520000000000001</v>
      </c>
      <c r="D42" s="10">
        <v>2.896666666666667</v>
      </c>
      <c r="E42" s="10">
        <v>4.472857142857143</v>
      </c>
      <c r="F42" s="10">
        <v>5.528250000000001</v>
      </c>
      <c r="G42" s="10">
        <v>6.314</v>
      </c>
      <c r="H42" s="10">
        <v>7.0686</v>
      </c>
      <c r="I42" s="10">
        <v>8.357999999999999</v>
      </c>
      <c r="J42" s="10">
        <v>9.301428571428572</v>
      </c>
      <c r="K42" s="10">
        <v>9.989375</v>
      </c>
      <c r="L42" s="10">
        <v>10.524444444444445</v>
      </c>
      <c r="M42" s="10">
        <v>10.977</v>
      </c>
      <c r="N42" s="10">
        <v>12.1976</v>
      </c>
      <c r="O42" s="10">
        <v>13.234200000000001</v>
      </c>
      <c r="P42" s="10">
        <v>14.20217142857143</v>
      </c>
      <c r="Q42" s="10">
        <v>14.964400000000003</v>
      </c>
      <c r="R42" s="10">
        <v>16.03152</v>
      </c>
      <c r="S42" s="10">
        <v>16.742933333333333</v>
      </c>
      <c r="T42" s="10">
        <v>17.6322</v>
      </c>
      <c r="U42" s="10">
        <v>18.16576</v>
      </c>
      <c r="V42" s="10">
        <v>19.232880000000005</v>
      </c>
      <c r="W42" s="8" t="str">
        <f t="shared" si="0"/>
        <v>Lucerne</v>
      </c>
    </row>
    <row r="43" spans="1:23" ht="18.9" customHeight="1">
      <c r="A43" s="24" t="str">
        <f>'Page 9'!$A$19</f>
        <v>Altdorf</v>
      </c>
      <c r="B43" s="10">
        <v>0.5</v>
      </c>
      <c r="C43" s="10">
        <v>0.4</v>
      </c>
      <c r="D43" s="10">
        <v>2.54052</v>
      </c>
      <c r="E43" s="10">
        <v>4.327445714285714</v>
      </c>
      <c r="F43" s="10">
        <v>5.6676400000000005</v>
      </c>
      <c r="G43" s="10">
        <v>6.7100133333333325</v>
      </c>
      <c r="H43" s="10">
        <v>7.543912</v>
      </c>
      <c r="I43" s="10">
        <v>8.769678333333335</v>
      </c>
      <c r="J43" s="10">
        <v>9.387242857142857</v>
      </c>
      <c r="K43" s="10">
        <v>9.869227500000001</v>
      </c>
      <c r="L43" s="10">
        <v>10.260825555555556</v>
      </c>
      <c r="M43" s="10">
        <v>10.619250999999998</v>
      </c>
      <c r="N43" s="10">
        <v>11.445004799999998</v>
      </c>
      <c r="O43" s="10">
        <v>12.045670666666664</v>
      </c>
      <c r="P43" s="10">
        <v>12.474717714285713</v>
      </c>
      <c r="Q43" s="10">
        <v>12.796502999999998</v>
      </c>
      <c r="R43" s="10">
        <v>13.2470024</v>
      </c>
      <c r="S43" s="10">
        <v>13.547335333333333</v>
      </c>
      <c r="T43" s="10">
        <v>13.9227515</v>
      </c>
      <c r="U43" s="10">
        <v>14.148001200000001</v>
      </c>
      <c r="V43" s="10">
        <v>14.5985006</v>
      </c>
      <c r="W43" s="8" t="str">
        <f t="shared" si="0"/>
        <v>Altdorf</v>
      </c>
    </row>
    <row r="44" spans="1:23" ht="18.9" customHeight="1">
      <c r="A44" s="24" t="str">
        <f>'Page 9'!$A$20</f>
        <v>Schwyz</v>
      </c>
      <c r="B44" s="10">
        <v>0.6564999999999999</v>
      </c>
      <c r="C44" s="10">
        <v>1.4433999999999998</v>
      </c>
      <c r="D44" s="10">
        <v>2.3066666666666666</v>
      </c>
      <c r="E44" s="10">
        <v>3.1115714285714287</v>
      </c>
      <c r="F44" s="10">
        <v>3.7991249999999996</v>
      </c>
      <c r="G44" s="10">
        <v>4.425</v>
      </c>
      <c r="H44" s="10">
        <v>4.8315</v>
      </c>
      <c r="I44" s="10">
        <v>5.22175</v>
      </c>
      <c r="J44" s="10">
        <v>5.897857142857143</v>
      </c>
      <c r="K44" s="10">
        <v>6.470500000000001</v>
      </c>
      <c r="L44" s="10">
        <v>6.942888888888889</v>
      </c>
      <c r="M44" s="10">
        <v>7.3891</v>
      </c>
      <c r="N44" s="10">
        <v>8.233599999999997</v>
      </c>
      <c r="O44" s="10">
        <v>8.9656</v>
      </c>
      <c r="P44" s="10">
        <v>9.519342857142858</v>
      </c>
      <c r="Q44" s="10">
        <v>10.00155</v>
      </c>
      <c r="R44" s="10">
        <v>10.676639999999999</v>
      </c>
      <c r="S44" s="10">
        <v>11.1267</v>
      </c>
      <c r="T44" s="10">
        <v>11.689274999999999</v>
      </c>
      <c r="U44" s="10">
        <v>11.943509999999998</v>
      </c>
      <c r="V44" s="10">
        <v>12.231505</v>
      </c>
      <c r="W44" s="8" t="str">
        <f t="shared" si="0"/>
        <v>Schwyz</v>
      </c>
    </row>
    <row r="45" spans="1:23" ht="18.9" customHeight="1">
      <c r="A45" s="24" t="str">
        <f>'Page 9'!$A$21</f>
        <v>Sarnen</v>
      </c>
      <c r="B45" s="10">
        <v>0.13575</v>
      </c>
      <c r="C45" s="10">
        <v>2.718</v>
      </c>
      <c r="D45" s="10">
        <v>4.3035</v>
      </c>
      <c r="E45" s="10">
        <v>5.436</v>
      </c>
      <c r="F45" s="10">
        <v>6.285375</v>
      </c>
      <c r="G45" s="10">
        <v>6.946000000000001</v>
      </c>
      <c r="H45" s="10">
        <v>7.474500000000001</v>
      </c>
      <c r="I45" s="10">
        <v>8.289916666666667</v>
      </c>
      <c r="J45" s="10">
        <v>8.794642857142858</v>
      </c>
      <c r="K45" s="10">
        <v>9.411125</v>
      </c>
      <c r="L45" s="10">
        <v>9.815</v>
      </c>
      <c r="M45" s="10">
        <v>10.1925</v>
      </c>
      <c r="N45" s="10">
        <v>10.872</v>
      </c>
      <c r="O45" s="10">
        <v>11.325000000000001</v>
      </c>
      <c r="P45" s="10">
        <v>11.64857142857143</v>
      </c>
      <c r="Q45" s="10">
        <v>11.891250000000001</v>
      </c>
      <c r="R45" s="10">
        <v>12.231</v>
      </c>
      <c r="S45" s="10">
        <v>12.457500000000001</v>
      </c>
      <c r="T45" s="10">
        <v>12.740625</v>
      </c>
      <c r="U45" s="10">
        <v>12.910499999999999</v>
      </c>
      <c r="V45" s="10">
        <v>13.25025</v>
      </c>
      <c r="W45" s="8" t="str">
        <f t="shared" si="0"/>
        <v>Sarnen</v>
      </c>
    </row>
    <row r="46" spans="1:23" ht="18.9" customHeight="1">
      <c r="A46" s="24" t="str">
        <f>'Page 9'!$A$22</f>
        <v>Stans</v>
      </c>
      <c r="B46" s="10">
        <v>0.25</v>
      </c>
      <c r="C46" s="10">
        <v>0.7921999999999998</v>
      </c>
      <c r="D46" s="10">
        <v>1.739333333333333</v>
      </c>
      <c r="E46" s="10">
        <v>2.793714285714286</v>
      </c>
      <c r="F46" s="10">
        <v>3.91025</v>
      </c>
      <c r="G46" s="10">
        <v>5.057333333333334</v>
      </c>
      <c r="H46" s="10">
        <v>5.8349</v>
      </c>
      <c r="I46" s="10">
        <v>7.044250000000001</v>
      </c>
      <c r="J46" s="10">
        <v>7.983785714285715</v>
      </c>
      <c r="K46" s="10">
        <v>8.670312500000001</v>
      </c>
      <c r="L46" s="10">
        <v>9.304611111111111</v>
      </c>
      <c r="M46" s="10">
        <v>9.9501</v>
      </c>
      <c r="N46" s="10">
        <v>11.157520000000002</v>
      </c>
      <c r="O46" s="10">
        <v>11.975699999999998</v>
      </c>
      <c r="P46" s="10">
        <v>12.625142857142855</v>
      </c>
      <c r="Q46" s="10">
        <v>13.112200000000001</v>
      </c>
      <c r="R46" s="10">
        <v>13.886560000000001</v>
      </c>
      <c r="S46" s="10">
        <v>14.417649999999998</v>
      </c>
      <c r="T46" s="10">
        <v>14.477612500000001</v>
      </c>
      <c r="U46" s="10">
        <v>14.513589999999999</v>
      </c>
      <c r="V46" s="10">
        <v>14.585545000000003</v>
      </c>
      <c r="W46" s="8" t="str">
        <f t="shared" si="0"/>
        <v>Stans</v>
      </c>
    </row>
    <row r="47" spans="1:23" ht="18.9" customHeight="1">
      <c r="A47" s="24" t="str">
        <f>'Page 9'!$A$23</f>
        <v>Glarus</v>
      </c>
      <c r="B47" s="10">
        <v>1.0000000000000002</v>
      </c>
      <c r="C47" s="10">
        <v>2.8000000000000003</v>
      </c>
      <c r="D47" s="10">
        <v>4</v>
      </c>
      <c r="E47" s="10">
        <v>5.75</v>
      </c>
      <c r="F47" s="10">
        <v>6.75</v>
      </c>
      <c r="G47" s="10">
        <v>7.527777777777778</v>
      </c>
      <c r="H47" s="10">
        <v>8.25</v>
      </c>
      <c r="I47" s="10">
        <v>9.01458333333333</v>
      </c>
      <c r="J47" s="10">
        <v>9.607142857142856</v>
      </c>
      <c r="K47" s="10">
        <v>10.315625</v>
      </c>
      <c r="L47" s="10">
        <v>11</v>
      </c>
      <c r="M47" s="10">
        <v>11.68125</v>
      </c>
      <c r="N47" s="10">
        <v>12.870000000000001</v>
      </c>
      <c r="O47" s="10">
        <v>13.850000000000001</v>
      </c>
      <c r="P47" s="10">
        <v>14.605714285714285</v>
      </c>
      <c r="Q47" s="10">
        <v>15.28</v>
      </c>
      <c r="R47" s="10">
        <v>16.245</v>
      </c>
      <c r="S47" s="10">
        <v>17.183333333333334</v>
      </c>
      <c r="T47" s="10">
        <v>18.35625</v>
      </c>
      <c r="U47" s="10">
        <v>19.408</v>
      </c>
      <c r="V47" s="10">
        <v>21.096999999999998</v>
      </c>
      <c r="W47" s="8" t="str">
        <f t="shared" si="0"/>
        <v>Glarus</v>
      </c>
    </row>
    <row r="48" spans="1:23" ht="18.9" customHeight="1">
      <c r="A48" s="24" t="str">
        <f>'Page 9'!$A$24</f>
        <v>Zug</v>
      </c>
      <c r="B48" s="10">
        <v>0</v>
      </c>
      <c r="C48" s="10">
        <v>0.1422</v>
      </c>
      <c r="D48" s="10">
        <v>0.4588333333333333</v>
      </c>
      <c r="E48" s="10">
        <v>1.0952857142857142</v>
      </c>
      <c r="F48" s="10">
        <v>1.520625</v>
      </c>
      <c r="G48" s="10">
        <v>1.886111111111111</v>
      </c>
      <c r="H48" s="10">
        <v>2.1859</v>
      </c>
      <c r="I48" s="10">
        <v>2.783583333333333</v>
      </c>
      <c r="J48" s="10">
        <v>3.1217857142857146</v>
      </c>
      <c r="K48" s="10">
        <v>3.3855000000000004</v>
      </c>
      <c r="L48" s="10">
        <v>3.656388888888889</v>
      </c>
      <c r="M48" s="10">
        <v>4.06405</v>
      </c>
      <c r="N48" s="10">
        <v>4.78156</v>
      </c>
      <c r="O48" s="10">
        <v>5.507099999999999</v>
      </c>
      <c r="P48" s="10">
        <v>6.474771428571429</v>
      </c>
      <c r="Q48" s="10">
        <v>8.133325000000001</v>
      </c>
      <c r="R48" s="10">
        <v>9.9786</v>
      </c>
      <c r="S48" s="10">
        <v>10.802016666666669</v>
      </c>
      <c r="T48" s="10">
        <v>11.127387500000001</v>
      </c>
      <c r="U48" s="10">
        <v>11.269910000000001</v>
      </c>
      <c r="V48" s="10">
        <v>11.554954999999998</v>
      </c>
      <c r="W48" s="8" t="str">
        <f t="shared" si="0"/>
        <v>Zug</v>
      </c>
    </row>
    <row r="49" spans="1:23" ht="18.9" customHeight="1">
      <c r="A49" s="24" t="str">
        <f>'Page 9'!$A$25</f>
        <v>Fribourg</v>
      </c>
      <c r="B49" s="10">
        <v>0.5805</v>
      </c>
      <c r="C49" s="10">
        <v>0.7866</v>
      </c>
      <c r="D49" s="10">
        <v>1.588</v>
      </c>
      <c r="E49" s="10">
        <v>2.719</v>
      </c>
      <c r="F49" s="10">
        <v>3.447625000000001</v>
      </c>
      <c r="G49" s="10">
        <v>5.104888888888889</v>
      </c>
      <c r="H49" s="10">
        <v>5.8828</v>
      </c>
      <c r="I49" s="10">
        <v>7.586749999999999</v>
      </c>
      <c r="J49" s="10">
        <v>9.692714285714285</v>
      </c>
      <c r="K49" s="10">
        <v>10.773062500000002</v>
      </c>
      <c r="L49" s="10">
        <v>11.810611111111111</v>
      </c>
      <c r="M49" s="10">
        <v>12.82305</v>
      </c>
      <c r="N49" s="10">
        <v>14.709719999999999</v>
      </c>
      <c r="O49" s="10">
        <v>16.34133333333333</v>
      </c>
      <c r="P49" s="10">
        <v>17.643285714285717</v>
      </c>
      <c r="Q49" s="10">
        <v>18.569899999999997</v>
      </c>
      <c r="R49" s="10">
        <v>20.264599999999998</v>
      </c>
      <c r="S49" s="10">
        <v>21.786033333333336</v>
      </c>
      <c r="T49" s="10">
        <v>23.965725</v>
      </c>
      <c r="U49" s="10">
        <v>24.35801</v>
      </c>
      <c r="V49" s="10">
        <v>24.619255</v>
      </c>
      <c r="W49" s="8" t="str">
        <f t="shared" si="0"/>
        <v>Fribourg</v>
      </c>
    </row>
    <row r="50" spans="1:23" ht="18.9" customHeight="1">
      <c r="A50" s="24" t="str">
        <f>'Page 9'!$A$26</f>
        <v>Solothurn</v>
      </c>
      <c r="B50" s="10">
        <v>0.4</v>
      </c>
      <c r="C50" s="10">
        <v>0.7996</v>
      </c>
      <c r="D50" s="10">
        <v>2.690166666666667</v>
      </c>
      <c r="E50" s="10">
        <v>5.645714285714286</v>
      </c>
      <c r="F50" s="10">
        <v>7.880250000000001</v>
      </c>
      <c r="G50" s="10">
        <v>8.600666666666667</v>
      </c>
      <c r="H50" s="10">
        <v>9.239</v>
      </c>
      <c r="I50" s="10">
        <v>10.334833333333334</v>
      </c>
      <c r="J50" s="10">
        <v>11.754</v>
      </c>
      <c r="K50" s="10">
        <v>12.936374999999996</v>
      </c>
      <c r="L50" s="10">
        <v>13.888</v>
      </c>
      <c r="M50" s="10">
        <v>14.649199999999999</v>
      </c>
      <c r="N50" s="10">
        <v>16.239040000000003</v>
      </c>
      <c r="O50" s="10">
        <v>17.54853333333333</v>
      </c>
      <c r="P50" s="10">
        <v>18.64165714285714</v>
      </c>
      <c r="Q50" s="10">
        <v>19.536949999999997</v>
      </c>
      <c r="R50" s="10">
        <v>21.14964</v>
      </c>
      <c r="S50" s="10">
        <v>22.224683333333335</v>
      </c>
      <c r="T50" s="10">
        <v>23.568525</v>
      </c>
      <c r="U50" s="10">
        <v>24.374789999999997</v>
      </c>
      <c r="V50" s="10">
        <v>25.01901</v>
      </c>
      <c r="W50" s="8" t="str">
        <f t="shared" si="0"/>
        <v>Solothurn</v>
      </c>
    </row>
    <row r="51" spans="1:23" ht="18.9" customHeight="1">
      <c r="A51" s="24" t="str">
        <f>'Page 9'!$A$27</f>
        <v>Basel</v>
      </c>
      <c r="B51" s="216">
        <v>0</v>
      </c>
      <c r="C51" s="216">
        <v>0</v>
      </c>
      <c r="D51" s="216">
        <v>0</v>
      </c>
      <c r="E51" s="216">
        <v>0</v>
      </c>
      <c r="F51" s="216">
        <v>0.575</v>
      </c>
      <c r="G51" s="216">
        <v>3.317333333333333</v>
      </c>
      <c r="H51" s="216">
        <v>5.473600000000001</v>
      </c>
      <c r="I51" s="216">
        <v>8.708</v>
      </c>
      <c r="J51" s="216">
        <v>11.018285714285716</v>
      </c>
      <c r="K51" s="216">
        <v>12.750999999999998</v>
      </c>
      <c r="L51" s="216">
        <v>14.098666666666665</v>
      </c>
      <c r="M51" s="216">
        <v>15.176799999999998</v>
      </c>
      <c r="N51" s="216">
        <v>17.117440000000002</v>
      </c>
      <c r="O51" s="216">
        <v>18.4112</v>
      </c>
      <c r="P51" s="216">
        <v>19.335314285714286</v>
      </c>
      <c r="Q51" s="216">
        <v>20.0284</v>
      </c>
      <c r="R51" s="216">
        <v>20.998720000000002</v>
      </c>
      <c r="S51" s="216">
        <v>21.6456</v>
      </c>
      <c r="T51" s="216">
        <v>22.4542</v>
      </c>
      <c r="U51" s="216">
        <v>23.32976</v>
      </c>
      <c r="V51" s="216">
        <v>25.704879999999996</v>
      </c>
      <c r="W51" s="8" t="str">
        <f t="shared" si="0"/>
        <v>Basel</v>
      </c>
    </row>
    <row r="52" spans="1:23" ht="18.9" customHeight="1">
      <c r="A52" s="24" t="str">
        <f>'Page 9'!$A$28</f>
        <v>Liestal</v>
      </c>
      <c r="B52" s="10">
        <v>0</v>
      </c>
      <c r="C52" s="10">
        <v>0</v>
      </c>
      <c r="D52" s="10">
        <v>0.8635</v>
      </c>
      <c r="E52" s="10">
        <v>0.9348571428571428</v>
      </c>
      <c r="F52" s="10">
        <v>0.9885000000000002</v>
      </c>
      <c r="G52" s="10">
        <v>1.3824444444444444</v>
      </c>
      <c r="H52" s="10">
        <v>2.3624</v>
      </c>
      <c r="I52" s="10">
        <v>5.413749999999999</v>
      </c>
      <c r="J52" s="10">
        <v>7.518571428571429</v>
      </c>
      <c r="K52" s="10">
        <v>9.075625</v>
      </c>
      <c r="L52" s="10">
        <v>10.50438888888889</v>
      </c>
      <c r="M52" s="10">
        <v>11.7672</v>
      </c>
      <c r="N52" s="10">
        <v>14.289399999999999</v>
      </c>
      <c r="O52" s="10">
        <v>16.219133333333332</v>
      </c>
      <c r="P52" s="10">
        <v>17.773342857142858</v>
      </c>
      <c r="Q52" s="10">
        <v>19.070325</v>
      </c>
      <c r="R52" s="10">
        <v>21.09372</v>
      </c>
      <c r="S52" s="10">
        <v>22.51288333333333</v>
      </c>
      <c r="T52" s="10">
        <v>24.3918125</v>
      </c>
      <c r="U52" s="10">
        <v>25.60765</v>
      </c>
      <c r="V52" s="10">
        <v>28.47016</v>
      </c>
      <c r="W52" s="8" t="str">
        <f t="shared" si="0"/>
        <v>Liestal</v>
      </c>
    </row>
    <row r="53" spans="1:23" ht="18.9" customHeight="1">
      <c r="A53" s="24" t="str">
        <f>'Page 9'!$A$29</f>
        <v>Schaffhausen</v>
      </c>
      <c r="B53" s="10">
        <v>0.3</v>
      </c>
      <c r="C53" s="10">
        <v>0.8340000000000001</v>
      </c>
      <c r="D53" s="10">
        <v>2.19</v>
      </c>
      <c r="E53" s="10">
        <v>3.7769999999999997</v>
      </c>
      <c r="F53" s="10">
        <v>5.0451250000000005</v>
      </c>
      <c r="G53" s="10">
        <v>6.074666666666666</v>
      </c>
      <c r="H53" s="10">
        <v>6.837600000000001</v>
      </c>
      <c r="I53" s="10">
        <v>7.904499999999999</v>
      </c>
      <c r="J53" s="10">
        <v>9.144357142857142</v>
      </c>
      <c r="K53" s="10">
        <v>10.1484375</v>
      </c>
      <c r="L53" s="10">
        <v>11.036999999999999</v>
      </c>
      <c r="M53" s="10">
        <v>11.9467</v>
      </c>
      <c r="N53" s="10">
        <v>13.794039999999999</v>
      </c>
      <c r="O53" s="10">
        <v>15.423066666666665</v>
      </c>
      <c r="P53" s="10">
        <v>16.728057142857146</v>
      </c>
      <c r="Q53" s="10">
        <v>17.699725</v>
      </c>
      <c r="R53" s="10">
        <v>19.06574</v>
      </c>
      <c r="S53" s="10">
        <v>20.184166666666666</v>
      </c>
      <c r="T53" s="10">
        <v>21.83035</v>
      </c>
      <c r="U53" s="10">
        <v>21.9111</v>
      </c>
      <c r="V53" s="10">
        <v>21.99405</v>
      </c>
      <c r="W53" s="8" t="str">
        <f t="shared" si="0"/>
        <v>Schaffhausen</v>
      </c>
    </row>
    <row r="54" spans="1:23" ht="18.9" customHeight="1">
      <c r="A54" s="24" t="str">
        <f>'Page 9'!$A$30</f>
        <v>Herisau</v>
      </c>
      <c r="B54" s="10">
        <v>1.064</v>
      </c>
      <c r="C54" s="10">
        <v>2.8272</v>
      </c>
      <c r="D54" s="10">
        <v>4.433333333333334</v>
      </c>
      <c r="E54" s="10">
        <v>5.645714285714286</v>
      </c>
      <c r="F54" s="10">
        <v>6.744999999999999</v>
      </c>
      <c r="G54" s="10">
        <v>7.375333333333334</v>
      </c>
      <c r="H54" s="10">
        <v>7.677500000000001</v>
      </c>
      <c r="I54" s="10">
        <v>8.714666666666666</v>
      </c>
      <c r="J54" s="10">
        <v>9.77142857142857</v>
      </c>
      <c r="K54" s="10">
        <v>10.925</v>
      </c>
      <c r="L54" s="10">
        <v>11.839111111111112</v>
      </c>
      <c r="M54" s="10">
        <v>12.707200000000002</v>
      </c>
      <c r="N54" s="10">
        <v>14.336640000000003</v>
      </c>
      <c r="O54" s="10">
        <v>15.49386666666667</v>
      </c>
      <c r="P54" s="10">
        <v>16.3248</v>
      </c>
      <c r="Q54" s="10">
        <v>17.0392</v>
      </c>
      <c r="R54" s="10">
        <v>18.039360000000002</v>
      </c>
      <c r="S54" s="10">
        <v>18.706133333333334</v>
      </c>
      <c r="T54" s="10">
        <v>19.5396</v>
      </c>
      <c r="U54" s="10">
        <v>19.60192</v>
      </c>
      <c r="V54" s="10">
        <v>19.68096</v>
      </c>
      <c r="W54" s="8" t="str">
        <f t="shared" si="0"/>
        <v>Herisau</v>
      </c>
    </row>
    <row r="55" spans="1:23" ht="18.9" customHeight="1">
      <c r="A55" s="24" t="str">
        <f>'Page 9'!$A$31</f>
        <v>Appenzell</v>
      </c>
      <c r="B55" s="10">
        <v>2.304</v>
      </c>
      <c r="C55" s="10">
        <v>3.072</v>
      </c>
      <c r="D55" s="10">
        <v>3.84</v>
      </c>
      <c r="E55" s="10">
        <v>4.662857142857143</v>
      </c>
      <c r="F55" s="10">
        <v>5.472</v>
      </c>
      <c r="G55" s="10">
        <v>6.082999999999999</v>
      </c>
      <c r="H55" s="10">
        <v>6.646299999999999</v>
      </c>
      <c r="I55" s="10">
        <v>7.5565</v>
      </c>
      <c r="J55" s="10">
        <v>8.333142857142859</v>
      </c>
      <c r="K55" s="10">
        <v>9.0575625</v>
      </c>
      <c r="L55" s="10">
        <v>9.710444444444446</v>
      </c>
      <c r="M55" s="10">
        <v>10.2771</v>
      </c>
      <c r="N55" s="10">
        <v>11.3464</v>
      </c>
      <c r="O55" s="10">
        <v>12.175333333333334</v>
      </c>
      <c r="P55" s="10">
        <v>12.878285714285715</v>
      </c>
      <c r="Q55" s="10">
        <v>13.4285</v>
      </c>
      <c r="R55" s="10">
        <v>14.1988</v>
      </c>
      <c r="S55" s="10">
        <v>14.670066666666667</v>
      </c>
      <c r="T55" s="10">
        <v>15.08255</v>
      </c>
      <c r="U55" s="10">
        <v>15.151109999999997</v>
      </c>
      <c r="V55" s="10">
        <v>15.255554999999998</v>
      </c>
      <c r="W55" s="8" t="str">
        <f t="shared" si="0"/>
        <v>Appenzell</v>
      </c>
    </row>
    <row r="56" spans="1:23" ht="18.9" customHeight="1">
      <c r="A56" s="24" t="str">
        <f>'Page 9'!$A$32</f>
        <v>St. Gall</v>
      </c>
      <c r="B56" s="10">
        <v>0</v>
      </c>
      <c r="C56" s="10">
        <v>0.35200000000000004</v>
      </c>
      <c r="D56" s="10">
        <v>1.9066666666666665</v>
      </c>
      <c r="E56" s="10">
        <v>3.2685714285714282</v>
      </c>
      <c r="F56" s="10">
        <v>3.9325000000000006</v>
      </c>
      <c r="G56" s="10">
        <v>5.328888888888888</v>
      </c>
      <c r="H56" s="10">
        <v>6.446000000000001</v>
      </c>
      <c r="I56" s="10">
        <v>8.121666666666664</v>
      </c>
      <c r="J56" s="10">
        <v>9.334285714285715</v>
      </c>
      <c r="K56" s="10">
        <v>10.917499999999999</v>
      </c>
      <c r="L56" s="10">
        <v>12.148888888888889</v>
      </c>
      <c r="M56" s="10">
        <v>13.134</v>
      </c>
      <c r="N56" s="10">
        <v>15.044479999999998</v>
      </c>
      <c r="O56" s="10">
        <v>16.753733333333333</v>
      </c>
      <c r="P56" s="10">
        <v>17.97462857142857</v>
      </c>
      <c r="Q56" s="10">
        <v>18.912850000000002</v>
      </c>
      <c r="R56" s="10">
        <v>20.300279999999997</v>
      </c>
      <c r="S56" s="10">
        <v>21.225233333333335</v>
      </c>
      <c r="T56" s="10">
        <v>22.381425000000004</v>
      </c>
      <c r="U56" s="10">
        <v>23.07514</v>
      </c>
      <c r="V56" s="10">
        <v>23.239425</v>
      </c>
      <c r="W56" s="8" t="str">
        <f t="shared" si="0"/>
        <v>St. Gall</v>
      </c>
    </row>
    <row r="57" spans="1:23" ht="18.9" customHeight="1">
      <c r="A57" s="24" t="str">
        <f>'Page 9'!$A$33</f>
        <v>Chur</v>
      </c>
      <c r="B57" s="10">
        <v>0</v>
      </c>
      <c r="C57" s="10">
        <v>0</v>
      </c>
      <c r="D57" s="10">
        <v>0.10666666666666667</v>
      </c>
      <c r="E57" s="10">
        <v>1.2314285714285715</v>
      </c>
      <c r="F57" s="10">
        <v>2.6625</v>
      </c>
      <c r="G57" s="10">
        <v>4.015555555555555</v>
      </c>
      <c r="H57" s="10">
        <v>4.997999999999999</v>
      </c>
      <c r="I57" s="10">
        <v>6.491666666666666</v>
      </c>
      <c r="J57" s="10">
        <v>7.718571428571429</v>
      </c>
      <c r="K57" s="10">
        <v>8.852500000000001</v>
      </c>
      <c r="L57" s="10">
        <v>9.977777777777778</v>
      </c>
      <c r="M57" s="10">
        <v>10.947999999999999</v>
      </c>
      <c r="N57" s="10">
        <v>12.651200000000001</v>
      </c>
      <c r="O57" s="10">
        <v>13.896</v>
      </c>
      <c r="P57" s="10">
        <v>14.793714285714286</v>
      </c>
      <c r="Q57" s="10">
        <v>15.525</v>
      </c>
      <c r="R57" s="10">
        <v>16.895599999999998</v>
      </c>
      <c r="S57" s="10">
        <v>17.831666666666667</v>
      </c>
      <c r="T57" s="10">
        <v>19.00175</v>
      </c>
      <c r="U57" s="10">
        <v>19.743</v>
      </c>
      <c r="V57" s="10">
        <v>21.3916</v>
      </c>
      <c r="W57" s="8" t="str">
        <f t="shared" si="0"/>
        <v>Chur</v>
      </c>
    </row>
    <row r="58" spans="1:23" ht="18.9" customHeight="1">
      <c r="A58" s="24" t="str">
        <f>'Page 9'!$A$34</f>
        <v>Aarau</v>
      </c>
      <c r="B58" s="10">
        <v>0.055499999999999994</v>
      </c>
      <c r="C58" s="10">
        <v>1.1543999999999999</v>
      </c>
      <c r="D58" s="10">
        <v>1.9979999999999998</v>
      </c>
      <c r="E58" s="10">
        <v>2.8542857142857145</v>
      </c>
      <c r="F58" s="10">
        <v>3.8294999999999995</v>
      </c>
      <c r="G58" s="10">
        <v>4.538666666666667</v>
      </c>
      <c r="H58" s="10">
        <v>5.1948</v>
      </c>
      <c r="I58" s="10">
        <v>6.622999999999999</v>
      </c>
      <c r="J58" s="10">
        <v>7.896857142857145</v>
      </c>
      <c r="K58" s="10">
        <v>9.074250000000001</v>
      </c>
      <c r="L58" s="10">
        <v>10.039333333333333</v>
      </c>
      <c r="M58" s="10">
        <v>10.9779</v>
      </c>
      <c r="N58" s="10">
        <v>12.7828</v>
      </c>
      <c r="O58" s="10">
        <v>14.1636</v>
      </c>
      <c r="P58" s="10">
        <v>15.232400000000002</v>
      </c>
      <c r="Q58" s="10">
        <v>16.03395</v>
      </c>
      <c r="R58" s="10">
        <v>17.360400000000002</v>
      </c>
      <c r="S58" s="10">
        <v>18.2595</v>
      </c>
      <c r="T58" s="10">
        <v>19.594274999999996</v>
      </c>
      <c r="U58" s="10">
        <v>20.44842</v>
      </c>
      <c r="V58" s="10">
        <v>22.551869999999997</v>
      </c>
      <c r="W58" s="8" t="str">
        <f t="shared" si="0"/>
        <v>Aarau</v>
      </c>
    </row>
    <row r="59" spans="1:23" ht="18.9" customHeight="1">
      <c r="A59" s="24" t="str">
        <f>'Page 9'!$A$35</f>
        <v>Frauenfeld</v>
      </c>
      <c r="B59" s="216">
        <v>0</v>
      </c>
      <c r="C59" s="216">
        <v>0</v>
      </c>
      <c r="D59" s="216">
        <v>0.3346666666666667</v>
      </c>
      <c r="E59" s="216">
        <v>1.4507142857142858</v>
      </c>
      <c r="F59" s="216">
        <v>2.74175</v>
      </c>
      <c r="G59" s="216">
        <v>4.364888888888889</v>
      </c>
      <c r="H59" s="216">
        <v>5.5471</v>
      </c>
      <c r="I59" s="216">
        <v>7.248249999999999</v>
      </c>
      <c r="J59" s="216">
        <v>8.497499999999999</v>
      </c>
      <c r="K59" s="216">
        <v>9.590625</v>
      </c>
      <c r="L59" s="216">
        <v>10.56483333333333</v>
      </c>
      <c r="M59" s="216">
        <v>11.35615</v>
      </c>
      <c r="N59" s="216">
        <v>12.918840000000001</v>
      </c>
      <c r="O59" s="216">
        <v>14.0207</v>
      </c>
      <c r="P59" s="216">
        <v>14.877857142857142</v>
      </c>
      <c r="Q59" s="216">
        <v>15.63375</v>
      </c>
      <c r="R59" s="216">
        <v>16.692</v>
      </c>
      <c r="S59" s="216">
        <v>17.397499999999997</v>
      </c>
      <c r="T59" s="216">
        <v>18.6065</v>
      </c>
      <c r="U59" s="216">
        <v>19.3492</v>
      </c>
      <c r="V59" s="216">
        <v>20.834600000000002</v>
      </c>
      <c r="W59" s="8" t="str">
        <f t="shared" si="0"/>
        <v>Frauenfeld</v>
      </c>
    </row>
    <row r="60" spans="1:23" ht="18.9" customHeight="1">
      <c r="A60" s="24" t="str">
        <f>'Page 9'!$A$36</f>
        <v>Bellinzona</v>
      </c>
      <c r="B60" s="10">
        <v>0.2</v>
      </c>
      <c r="C60" s="10">
        <v>0.16</v>
      </c>
      <c r="D60" s="10">
        <v>0.13333333333333333</v>
      </c>
      <c r="E60" s="10">
        <v>0.6535714285714286</v>
      </c>
      <c r="F60" s="10">
        <v>1.64175</v>
      </c>
      <c r="G60" s="10">
        <v>2.2471111111111113</v>
      </c>
      <c r="H60" s="10">
        <v>2.8316000000000003</v>
      </c>
      <c r="I60" s="10">
        <v>4.698416666666666</v>
      </c>
      <c r="J60" s="10">
        <v>5.916999999999999</v>
      </c>
      <c r="K60" s="10">
        <v>7.606624999999998</v>
      </c>
      <c r="L60" s="10">
        <v>8.982777777777779</v>
      </c>
      <c r="M60" s="10">
        <v>10.274200000000002</v>
      </c>
      <c r="N60" s="10">
        <v>13.154120000000002</v>
      </c>
      <c r="O60" s="10">
        <v>14.95286666666667</v>
      </c>
      <c r="P60" s="10">
        <v>16.414514285714287</v>
      </c>
      <c r="Q60" s="10">
        <v>17.609925000000004</v>
      </c>
      <c r="R60" s="10">
        <v>19.555659999999996</v>
      </c>
      <c r="S60" s="10">
        <v>21.023183333333336</v>
      </c>
      <c r="T60" s="10">
        <v>23.0191125</v>
      </c>
      <c r="U60" s="10">
        <v>24.22551</v>
      </c>
      <c r="V60" s="10">
        <v>26.726635000000005</v>
      </c>
      <c r="W60" s="8" t="str">
        <f t="shared" si="0"/>
        <v>Bellinzona</v>
      </c>
    </row>
    <row r="61" spans="1:23" ht="18.9" customHeight="1">
      <c r="A61" s="24" t="str">
        <f>'Page 9'!$A$37</f>
        <v>Lausanne</v>
      </c>
      <c r="B61" s="216">
        <v>0</v>
      </c>
      <c r="C61" s="216">
        <v>0</v>
      </c>
      <c r="D61" s="216">
        <v>0.11683333333333333</v>
      </c>
      <c r="E61" s="216">
        <v>1.4892857142857143</v>
      </c>
      <c r="F61" s="216">
        <v>3.49</v>
      </c>
      <c r="G61" s="216">
        <v>5.673333333333333</v>
      </c>
      <c r="H61" s="216">
        <v>7.859799999999999</v>
      </c>
      <c r="I61" s="216">
        <v>11.177</v>
      </c>
      <c r="J61" s="216">
        <v>13.067785714285716</v>
      </c>
      <c r="K61" s="216">
        <v>13.864937500000002</v>
      </c>
      <c r="L61" s="216">
        <v>14.637888888888892</v>
      </c>
      <c r="M61" s="216">
        <v>15.2542</v>
      </c>
      <c r="N61" s="216">
        <v>16.724880000000002</v>
      </c>
      <c r="O61" s="216">
        <v>18.236966666666664</v>
      </c>
      <c r="P61" s="216">
        <v>19.445285714285713</v>
      </c>
      <c r="Q61" s="216">
        <v>20.53055</v>
      </c>
      <c r="R61" s="216">
        <v>22.27384</v>
      </c>
      <c r="S61" s="216">
        <v>23.692083333333333</v>
      </c>
      <c r="T61" s="216">
        <v>25.885349999999995</v>
      </c>
      <c r="U61" s="216">
        <v>27.6142</v>
      </c>
      <c r="V61" s="216">
        <v>29.784</v>
      </c>
      <c r="W61" s="8" t="str">
        <f t="shared" si="0"/>
        <v>Lausanne</v>
      </c>
    </row>
    <row r="62" spans="1:23" ht="18.9" customHeight="1">
      <c r="A62" s="24" t="str">
        <f>'Page 9'!$A$38</f>
        <v>Sion</v>
      </c>
      <c r="B62" s="10">
        <v>0.12</v>
      </c>
      <c r="C62" s="10">
        <v>1.9929999999999997</v>
      </c>
      <c r="D62" s="10">
        <v>3.8793333333333333</v>
      </c>
      <c r="E62" s="10">
        <v>5.469285714285713</v>
      </c>
      <c r="F62" s="10">
        <v>6.601125</v>
      </c>
      <c r="G62" s="10">
        <v>6.740222222222221</v>
      </c>
      <c r="H62" s="10">
        <v>7.136099999999999</v>
      </c>
      <c r="I62" s="10">
        <v>7.863583333333332</v>
      </c>
      <c r="J62" s="10">
        <v>8.813500000000001</v>
      </c>
      <c r="K62" s="10">
        <v>9.704875000000001</v>
      </c>
      <c r="L62" s="10">
        <v>10.487666666666666</v>
      </c>
      <c r="M62" s="10">
        <v>11.2979</v>
      </c>
      <c r="N62" s="10">
        <v>13.246319999999997</v>
      </c>
      <c r="O62" s="10">
        <v>15.886433333333333</v>
      </c>
      <c r="P62" s="10">
        <v>17.62237142857143</v>
      </c>
      <c r="Q62" s="10">
        <v>18.65445</v>
      </c>
      <c r="R62" s="10">
        <v>20.12252</v>
      </c>
      <c r="S62" s="10">
        <v>21.245033333333335</v>
      </c>
      <c r="T62" s="10">
        <v>22.707599999999996</v>
      </c>
      <c r="U62" s="10">
        <v>23.23208</v>
      </c>
      <c r="V62" s="10">
        <v>24.281039999999997</v>
      </c>
      <c r="W62" s="8" t="str">
        <f t="shared" si="0"/>
        <v>Sion</v>
      </c>
    </row>
    <row r="63" spans="1:23" ht="18.9" customHeight="1">
      <c r="A63" s="24" t="str">
        <f>'Page 9'!$A$39</f>
        <v>Neuchâtel</v>
      </c>
      <c r="B63" s="10">
        <v>1.39975</v>
      </c>
      <c r="C63" s="10">
        <v>2.3602</v>
      </c>
      <c r="D63" s="10">
        <v>3.2628333333333335</v>
      </c>
      <c r="E63" s="10">
        <v>4.767142857142857</v>
      </c>
      <c r="F63" s="10">
        <v>5.62175</v>
      </c>
      <c r="G63" s="10">
        <v>6.284666666666667</v>
      </c>
      <c r="H63" s="10">
        <v>7.3458</v>
      </c>
      <c r="I63" s="10">
        <v>9.8955</v>
      </c>
      <c r="J63" s="10">
        <v>12.681071428571428</v>
      </c>
      <c r="K63" s="10">
        <v>14.39125</v>
      </c>
      <c r="L63" s="10">
        <v>15.77888888888889</v>
      </c>
      <c r="M63" s="10">
        <v>16.889000000000003</v>
      </c>
      <c r="N63" s="10">
        <v>19.172759999999997</v>
      </c>
      <c r="O63" s="10">
        <v>20.880333333333333</v>
      </c>
      <c r="P63" s="10">
        <v>22.282</v>
      </c>
      <c r="Q63" s="10">
        <v>23.34025</v>
      </c>
      <c r="R63" s="10">
        <v>25.154120000000002</v>
      </c>
      <c r="S63" s="10">
        <v>26.537900000000004</v>
      </c>
      <c r="T63" s="10">
        <v>27.422400000000003</v>
      </c>
      <c r="U63" s="10">
        <v>27.50592</v>
      </c>
      <c r="V63" s="10">
        <v>27.672959999999996</v>
      </c>
      <c r="W63" s="8" t="str">
        <f t="shared" si="0"/>
        <v>Neuchâtel</v>
      </c>
    </row>
    <row r="64" spans="1:23" ht="18.9" customHeight="1">
      <c r="A64" s="24" t="str">
        <f>'Page 9'!$A$40</f>
        <v>Geneva</v>
      </c>
      <c r="B64" s="10">
        <v>0.125</v>
      </c>
      <c r="C64" s="10">
        <v>0.1</v>
      </c>
      <c r="D64" s="10">
        <v>0.08333333333333334</v>
      </c>
      <c r="E64" s="10">
        <v>0.07142857142857142</v>
      </c>
      <c r="F64" s="10">
        <v>0.0625</v>
      </c>
      <c r="G64" s="10">
        <v>0.05555555555555555</v>
      </c>
      <c r="H64" s="10">
        <v>0.05</v>
      </c>
      <c r="I64" s="10">
        <v>1.0390833333333334</v>
      </c>
      <c r="J64" s="10">
        <v>3.626142857142858</v>
      </c>
      <c r="K64" s="10">
        <v>5.96825</v>
      </c>
      <c r="L64" s="10">
        <v>8.25211111111111</v>
      </c>
      <c r="M64" s="10">
        <v>10.372700000000002</v>
      </c>
      <c r="N64" s="10">
        <v>13.896600000000001</v>
      </c>
      <c r="O64" s="10">
        <v>15.926266666666667</v>
      </c>
      <c r="P64" s="10">
        <v>17.4508</v>
      </c>
      <c r="Q64" s="10">
        <v>18.637425</v>
      </c>
      <c r="R64" s="10">
        <v>20.298740000000002</v>
      </c>
      <c r="S64" s="10">
        <v>21.536066666666663</v>
      </c>
      <c r="T64" s="10">
        <v>23.273725000000002</v>
      </c>
      <c r="U64" s="10">
        <v>24.553239999999995</v>
      </c>
      <c r="V64" s="10">
        <v>28.211599999999997</v>
      </c>
      <c r="W64" s="8" t="str">
        <f t="shared" si="0"/>
        <v>Geneva</v>
      </c>
    </row>
    <row r="65" spans="1:23" ht="18.9" customHeight="1">
      <c r="A65" s="24" t="str">
        <f>'Page 9'!$A$41</f>
        <v>Delémont</v>
      </c>
      <c r="B65" s="216">
        <v>0</v>
      </c>
      <c r="C65" s="216">
        <v>0</v>
      </c>
      <c r="D65" s="216">
        <v>0.3348333333333333</v>
      </c>
      <c r="E65" s="216">
        <v>1.2547142857142857</v>
      </c>
      <c r="F65" s="216">
        <v>2.65175</v>
      </c>
      <c r="G65" s="216">
        <v>5.9190000000000005</v>
      </c>
      <c r="H65" s="216">
        <v>8.831299999999999</v>
      </c>
      <c r="I65" s="216">
        <v>10.962500000000002</v>
      </c>
      <c r="J65" s="216">
        <v>12.607928571428573</v>
      </c>
      <c r="K65" s="216">
        <v>13.842000000000002</v>
      </c>
      <c r="L65" s="216">
        <v>14.801833333333336</v>
      </c>
      <c r="M65" s="216">
        <v>15.8576</v>
      </c>
      <c r="N65" s="216">
        <v>17.8518</v>
      </c>
      <c r="O65" s="216">
        <v>19.1813</v>
      </c>
      <c r="P65" s="216">
        <v>20.130942857142852</v>
      </c>
      <c r="Q65" s="216">
        <v>20.919524999999997</v>
      </c>
      <c r="R65" s="216">
        <v>22.953640000000004</v>
      </c>
      <c r="S65" s="216">
        <v>24.309733333333337</v>
      </c>
      <c r="T65" s="216">
        <v>26.00485</v>
      </c>
      <c r="U65" s="216">
        <v>27.1009</v>
      </c>
      <c r="V65" s="216">
        <v>29.486899999999995</v>
      </c>
      <c r="W65" s="8" t="str">
        <f t="shared" si="0"/>
        <v>Delémont</v>
      </c>
    </row>
    <row r="66" spans="1:23" ht="18.9" customHeight="1">
      <c r="A66" s="24"/>
      <c r="B66" s="11"/>
      <c r="C66" s="11"/>
      <c r="D66" s="11"/>
      <c r="E66" s="11"/>
      <c r="F66" s="11"/>
      <c r="G66" s="11"/>
      <c r="H66" s="11"/>
      <c r="I66" s="11"/>
      <c r="J66" s="11"/>
      <c r="K66" s="11"/>
      <c r="L66" s="11"/>
      <c r="M66" s="11"/>
      <c r="N66" s="11"/>
      <c r="O66" s="11"/>
      <c r="P66" s="11"/>
      <c r="Q66" s="11"/>
      <c r="R66" s="11"/>
      <c r="S66" s="11"/>
      <c r="T66" s="11"/>
      <c r="U66" s="11"/>
      <c r="V66" s="11"/>
      <c r="W66" s="8"/>
    </row>
    <row r="67" spans="1:23" ht="18.9" customHeight="1">
      <c r="A67" s="24" t="str">
        <f>'Page 9'!$A$43</f>
        <v>Direct federal tax</v>
      </c>
      <c r="B67" s="216">
        <v>0</v>
      </c>
      <c r="C67" s="216">
        <v>0</v>
      </c>
      <c r="D67" s="216">
        <v>0</v>
      </c>
      <c r="E67" s="216">
        <v>0</v>
      </c>
      <c r="F67" s="216">
        <v>0.095</v>
      </c>
      <c r="G67" s="216">
        <v>0.19555555555555554</v>
      </c>
      <c r="H67" s="216">
        <v>0.27599999999999997</v>
      </c>
      <c r="I67" s="216">
        <v>0.4166666666666667</v>
      </c>
      <c r="J67" s="216">
        <v>0.6957142857142857</v>
      </c>
      <c r="K67" s="216">
        <v>0.9837500000000001</v>
      </c>
      <c r="L67" s="216">
        <v>1.2833333333333334</v>
      </c>
      <c r="M67" s="216">
        <v>1.5730000000000002</v>
      </c>
      <c r="N67" s="216">
        <v>2.3872</v>
      </c>
      <c r="O67" s="216">
        <v>3.3826666666666663</v>
      </c>
      <c r="P67" s="216">
        <v>4.734285714285715</v>
      </c>
      <c r="Q67" s="216">
        <v>5.7675</v>
      </c>
      <c r="R67" s="216">
        <v>7.2139999999999995</v>
      </c>
      <c r="S67" s="216">
        <v>8.178333333333333</v>
      </c>
      <c r="T67" s="216">
        <v>9.383750000000001</v>
      </c>
      <c r="U67" s="216">
        <v>10.107</v>
      </c>
      <c r="V67" s="216">
        <v>11.40905</v>
      </c>
      <c r="W67" s="8" t="str">
        <f t="shared" si="0"/>
        <v>Direct federal tax</v>
      </c>
    </row>
    <row r="68" spans="1:12" ht="18.9" customHeight="1">
      <c r="A68" s="4"/>
      <c r="B68" s="12"/>
      <c r="C68" s="12"/>
      <c r="D68" s="12"/>
      <c r="E68" s="12"/>
      <c r="F68" s="12"/>
      <c r="G68" s="12"/>
      <c r="H68" s="12"/>
      <c r="I68" s="12"/>
      <c r="J68" s="12"/>
      <c r="K68" s="12"/>
      <c r="L68" s="12"/>
    </row>
    <row r="69" spans="1:12" ht="18.9" customHeight="1">
      <c r="A69" s="4"/>
      <c r="B69" s="12"/>
      <c r="C69" s="12"/>
      <c r="D69" s="12"/>
      <c r="E69" s="12"/>
      <c r="F69" s="12"/>
      <c r="G69" s="12"/>
      <c r="H69" s="12"/>
      <c r="I69" s="12"/>
      <c r="J69" s="12"/>
      <c r="K69" s="12"/>
      <c r="L69" s="12"/>
    </row>
    <row r="70" spans="2:12" ht="18.9" customHeight="1">
      <c r="B70" s="13"/>
      <c r="C70" s="13"/>
      <c r="D70" s="13"/>
      <c r="E70" s="13"/>
      <c r="F70" s="13"/>
      <c r="G70" s="13"/>
      <c r="H70" s="13"/>
      <c r="I70" s="13"/>
      <c r="J70" s="13"/>
      <c r="K70" s="13"/>
      <c r="L70" s="13"/>
    </row>
    <row r="71" spans="2:12" ht="18.9" customHeight="1">
      <c r="B71" s="13"/>
      <c r="C71" s="13"/>
      <c r="D71" s="13"/>
      <c r="E71" s="13"/>
      <c r="F71" s="13"/>
      <c r="G71" s="13"/>
      <c r="H71" s="13"/>
      <c r="I71" s="13"/>
      <c r="J71" s="13"/>
      <c r="K71" s="13"/>
      <c r="L71" s="13"/>
    </row>
    <row r="72" spans="2:12" ht="18.9" customHeight="1">
      <c r="B72" s="13"/>
      <c r="C72" s="13"/>
      <c r="D72" s="13"/>
      <c r="E72" s="13"/>
      <c r="F72" s="13"/>
      <c r="G72" s="13"/>
      <c r="H72" s="13"/>
      <c r="I72" s="13"/>
      <c r="J72" s="13"/>
      <c r="K72" s="13"/>
      <c r="L72" s="13"/>
    </row>
    <row r="73" spans="2:12" ht="18.9" customHeight="1">
      <c r="B73" s="13"/>
      <c r="C73" s="13"/>
      <c r="D73" s="13"/>
      <c r="E73" s="13"/>
      <c r="F73" s="13"/>
      <c r="G73" s="13"/>
      <c r="H73" s="13"/>
      <c r="I73" s="13"/>
      <c r="J73" s="13"/>
      <c r="K73" s="13"/>
      <c r="L73" s="13"/>
    </row>
    <row r="74" spans="2:12" ht="18.9" customHeight="1">
      <c r="B74" s="13"/>
      <c r="C74" s="13"/>
      <c r="D74" s="13"/>
      <c r="E74" s="13"/>
      <c r="F74" s="13"/>
      <c r="G74" s="13"/>
      <c r="H74" s="13"/>
      <c r="I74" s="13"/>
      <c r="J74" s="13"/>
      <c r="K74" s="13"/>
      <c r="L74" s="13"/>
    </row>
    <row r="75" spans="2:12" ht="18.9" customHeight="1">
      <c r="B75" s="13"/>
      <c r="C75" s="13"/>
      <c r="D75" s="13"/>
      <c r="E75" s="13"/>
      <c r="F75" s="13"/>
      <c r="G75" s="13"/>
      <c r="H75" s="13"/>
      <c r="I75" s="13"/>
      <c r="J75" s="13"/>
      <c r="K75" s="13"/>
      <c r="L75" s="13"/>
    </row>
    <row r="76" spans="2:12" ht="18.9" customHeight="1">
      <c r="B76" s="13"/>
      <c r="C76" s="13"/>
      <c r="D76" s="13"/>
      <c r="E76" s="13"/>
      <c r="F76" s="13"/>
      <c r="G76" s="13"/>
      <c r="H76" s="13"/>
      <c r="I76" s="13"/>
      <c r="J76" s="13"/>
      <c r="K76" s="13"/>
      <c r="L76" s="13"/>
    </row>
    <row r="77" spans="2:12" ht="18.9" customHeight="1">
      <c r="B77" s="13"/>
      <c r="C77" s="13"/>
      <c r="D77" s="13"/>
      <c r="E77" s="13"/>
      <c r="F77" s="13"/>
      <c r="G77" s="13"/>
      <c r="H77" s="13"/>
      <c r="I77" s="13"/>
      <c r="J77" s="13"/>
      <c r="K77" s="13"/>
      <c r="L77" s="13"/>
    </row>
    <row r="78" spans="2:12" ht="18.9" customHeight="1">
      <c r="B78" s="13"/>
      <c r="C78" s="13"/>
      <c r="D78" s="13"/>
      <c r="E78" s="13"/>
      <c r="F78" s="13"/>
      <c r="G78" s="13"/>
      <c r="H78" s="13"/>
      <c r="I78" s="13"/>
      <c r="J78" s="13"/>
      <c r="K78" s="13"/>
      <c r="L78" s="13"/>
    </row>
    <row r="79" spans="2:12" ht="18.9" customHeight="1">
      <c r="B79" s="13"/>
      <c r="C79" s="13"/>
      <c r="D79" s="13"/>
      <c r="E79" s="13"/>
      <c r="F79" s="13"/>
      <c r="G79" s="13"/>
      <c r="H79" s="13"/>
      <c r="I79" s="13"/>
      <c r="J79" s="13"/>
      <c r="K79" s="13"/>
      <c r="L79" s="13"/>
    </row>
    <row r="80" spans="2:12" ht="18.9" customHeight="1">
      <c r="B80" s="13"/>
      <c r="C80" s="13"/>
      <c r="D80" s="13"/>
      <c r="E80" s="13"/>
      <c r="F80" s="13"/>
      <c r="G80" s="13"/>
      <c r="H80" s="13"/>
      <c r="I80" s="13"/>
      <c r="J80" s="13"/>
      <c r="K80" s="13"/>
      <c r="L80" s="13"/>
    </row>
    <row r="81" spans="2:12" ht="12.75">
      <c r="B81" s="13"/>
      <c r="C81" s="13"/>
      <c r="D81" s="13"/>
      <c r="E81" s="13"/>
      <c r="F81" s="13"/>
      <c r="G81" s="13"/>
      <c r="H81" s="13"/>
      <c r="I81" s="13"/>
      <c r="J81" s="13"/>
      <c r="K81" s="13"/>
      <c r="L81" s="13"/>
    </row>
    <row r="82" spans="2:12" ht="12.75">
      <c r="B82" s="13"/>
      <c r="C82" s="13"/>
      <c r="D82" s="13"/>
      <c r="E82" s="13"/>
      <c r="F82" s="13"/>
      <c r="G82" s="13"/>
      <c r="H82" s="13"/>
      <c r="I82" s="13"/>
      <c r="J82" s="13"/>
      <c r="K82" s="13"/>
      <c r="L82" s="13"/>
    </row>
    <row r="83" spans="2:12" ht="12.75">
      <c r="B83" s="13"/>
      <c r="C83" s="13"/>
      <c r="D83" s="13"/>
      <c r="E83" s="13"/>
      <c r="F83" s="13"/>
      <c r="G83" s="13"/>
      <c r="H83" s="13"/>
      <c r="I83" s="13"/>
      <c r="J83" s="13"/>
      <c r="K83" s="13"/>
      <c r="L83" s="13"/>
    </row>
    <row r="84" spans="2:12" ht="12.75">
      <c r="B84" s="13"/>
      <c r="C84" s="13"/>
      <c r="D84" s="13"/>
      <c r="E84" s="13"/>
      <c r="F84" s="13"/>
      <c r="G84" s="13"/>
      <c r="H84" s="13"/>
      <c r="I84" s="13"/>
      <c r="J84" s="13"/>
      <c r="K84" s="13"/>
      <c r="L84" s="13"/>
    </row>
    <row r="85" spans="2:12" ht="12.75">
      <c r="B85" s="13"/>
      <c r="C85" s="13"/>
      <c r="D85" s="13"/>
      <c r="E85" s="13"/>
      <c r="F85" s="13"/>
      <c r="G85" s="13"/>
      <c r="H85" s="13"/>
      <c r="I85" s="13"/>
      <c r="J85" s="13"/>
      <c r="K85" s="13"/>
      <c r="L85" s="13"/>
    </row>
    <row r="86" spans="2:12" ht="12.75">
      <c r="B86" s="13"/>
      <c r="C86" s="13"/>
      <c r="D86" s="13"/>
      <c r="E86" s="13"/>
      <c r="F86" s="13"/>
      <c r="G86" s="13"/>
      <c r="H86" s="13"/>
      <c r="I86" s="13"/>
      <c r="J86" s="13"/>
      <c r="K86" s="13"/>
      <c r="L86" s="13"/>
    </row>
    <row r="87" spans="2:12" ht="12.75">
      <c r="B87" s="13"/>
      <c r="C87" s="13"/>
      <c r="D87" s="13"/>
      <c r="E87" s="13"/>
      <c r="F87" s="13"/>
      <c r="G87" s="13"/>
      <c r="H87" s="13"/>
      <c r="I87" s="13"/>
      <c r="J87" s="13"/>
      <c r="K87" s="13"/>
      <c r="L87" s="13"/>
    </row>
    <row r="88" spans="2:12" ht="12.75">
      <c r="B88" s="13"/>
      <c r="C88" s="13"/>
      <c r="D88" s="13"/>
      <c r="E88" s="13"/>
      <c r="F88" s="13"/>
      <c r="G88" s="13"/>
      <c r="H88" s="13"/>
      <c r="I88" s="13"/>
      <c r="J88" s="13"/>
      <c r="K88" s="13"/>
      <c r="L88" s="13"/>
    </row>
    <row r="89" spans="2:12" ht="12.75">
      <c r="B89" s="13"/>
      <c r="C89" s="13"/>
      <c r="D89" s="13"/>
      <c r="E89" s="13"/>
      <c r="F89" s="13"/>
      <c r="G89" s="13"/>
      <c r="H89" s="13"/>
      <c r="I89" s="13"/>
      <c r="J89" s="13"/>
      <c r="K89" s="13"/>
      <c r="L89" s="13"/>
    </row>
    <row r="90" spans="2:12" ht="12.75">
      <c r="B90" s="13"/>
      <c r="C90" s="13"/>
      <c r="D90" s="13"/>
      <c r="E90" s="13"/>
      <c r="F90" s="13"/>
      <c r="G90" s="13"/>
      <c r="H90" s="13"/>
      <c r="I90" s="13"/>
      <c r="J90" s="13"/>
      <c r="K90" s="13"/>
      <c r="L90" s="13"/>
    </row>
    <row r="91" spans="2:12" ht="12.75">
      <c r="B91" s="13"/>
      <c r="C91" s="13"/>
      <c r="D91" s="13"/>
      <c r="E91" s="13"/>
      <c r="F91" s="13"/>
      <c r="G91" s="13"/>
      <c r="H91" s="13"/>
      <c r="I91" s="13"/>
      <c r="J91" s="13"/>
      <c r="K91" s="13"/>
      <c r="L91" s="13"/>
    </row>
    <row r="92" spans="2:12" ht="12.75">
      <c r="B92" s="13"/>
      <c r="C92" s="13"/>
      <c r="D92" s="13"/>
      <c r="E92" s="13"/>
      <c r="F92" s="13"/>
      <c r="G92" s="13"/>
      <c r="H92" s="13"/>
      <c r="I92" s="13"/>
      <c r="J92" s="13"/>
      <c r="K92" s="13"/>
      <c r="L92" s="13"/>
    </row>
    <row r="93" spans="2:12" ht="12.75">
      <c r="B93" s="13"/>
      <c r="C93" s="13"/>
      <c r="D93" s="13"/>
      <c r="E93" s="13"/>
      <c r="F93" s="13"/>
      <c r="G93" s="13"/>
      <c r="H93" s="13"/>
      <c r="I93" s="13"/>
      <c r="J93" s="13"/>
      <c r="K93" s="13"/>
      <c r="L93" s="13"/>
    </row>
    <row r="94" spans="2:12" ht="12.75">
      <c r="B94" s="13"/>
      <c r="C94" s="13"/>
      <c r="D94" s="13"/>
      <c r="E94" s="13"/>
      <c r="F94" s="13"/>
      <c r="G94" s="13"/>
      <c r="H94" s="13"/>
      <c r="I94" s="13"/>
      <c r="J94" s="13"/>
      <c r="K94" s="13"/>
      <c r="L94" s="13"/>
    </row>
    <row r="95" spans="2:12" ht="12.75">
      <c r="B95" s="13"/>
      <c r="C95" s="13"/>
      <c r="D95" s="13"/>
      <c r="E95" s="13"/>
      <c r="F95" s="13"/>
      <c r="G95" s="13"/>
      <c r="H95" s="13"/>
      <c r="I95" s="13"/>
      <c r="J95" s="13"/>
      <c r="K95" s="13"/>
      <c r="L95" s="13"/>
    </row>
    <row r="96" spans="2:12" ht="12.75">
      <c r="B96" s="13"/>
      <c r="C96" s="13"/>
      <c r="D96" s="13"/>
      <c r="E96" s="13"/>
      <c r="F96" s="13"/>
      <c r="G96" s="13"/>
      <c r="H96" s="13"/>
      <c r="I96" s="13"/>
      <c r="J96" s="13"/>
      <c r="K96" s="13"/>
      <c r="L96" s="13"/>
    </row>
    <row r="97" spans="2:12" ht="12.75">
      <c r="B97" s="13"/>
      <c r="C97" s="13"/>
      <c r="D97" s="13"/>
      <c r="E97" s="13"/>
      <c r="F97" s="13"/>
      <c r="G97" s="13"/>
      <c r="H97" s="13"/>
      <c r="I97" s="13"/>
      <c r="J97" s="13"/>
      <c r="K97" s="13"/>
      <c r="L97" s="13"/>
    </row>
    <row r="98" spans="2:12" ht="12.75">
      <c r="B98" s="13"/>
      <c r="C98" s="13"/>
      <c r="D98" s="13"/>
      <c r="E98" s="13"/>
      <c r="F98" s="13"/>
      <c r="G98" s="13"/>
      <c r="H98" s="13"/>
      <c r="I98" s="13"/>
      <c r="J98" s="13"/>
      <c r="K98" s="13"/>
      <c r="L98" s="13"/>
    </row>
    <row r="99" spans="2:12" ht="12.75">
      <c r="B99" s="13"/>
      <c r="C99" s="13"/>
      <c r="D99" s="13"/>
      <c r="E99" s="13"/>
      <c r="F99" s="13"/>
      <c r="G99" s="13"/>
      <c r="H99" s="13"/>
      <c r="I99" s="13"/>
      <c r="J99" s="13"/>
      <c r="K99" s="13"/>
      <c r="L99" s="13"/>
    </row>
    <row r="100" spans="2:12" ht="12.75">
      <c r="B100" s="13"/>
      <c r="C100" s="13"/>
      <c r="D100" s="13"/>
      <c r="E100" s="13"/>
      <c r="F100" s="13"/>
      <c r="G100" s="13"/>
      <c r="H100" s="13"/>
      <c r="I100" s="13"/>
      <c r="J100" s="13"/>
      <c r="K100" s="13"/>
      <c r="L100" s="13"/>
    </row>
    <row r="101" spans="2:12" ht="12.75">
      <c r="B101" s="13"/>
      <c r="C101" s="13"/>
      <c r="D101" s="13"/>
      <c r="E101" s="13"/>
      <c r="F101" s="13"/>
      <c r="G101" s="13"/>
      <c r="H101" s="13"/>
      <c r="I101" s="13"/>
      <c r="J101" s="13"/>
      <c r="K101" s="13"/>
      <c r="L101" s="13"/>
    </row>
    <row r="102" spans="2:12" ht="12.75">
      <c r="B102" s="13"/>
      <c r="C102" s="13"/>
      <c r="D102" s="13"/>
      <c r="E102" s="13"/>
      <c r="F102" s="13"/>
      <c r="G102" s="13"/>
      <c r="H102" s="13"/>
      <c r="I102" s="13"/>
      <c r="J102" s="13"/>
      <c r="K102" s="13"/>
      <c r="L102" s="13"/>
    </row>
    <row r="103" spans="2:12" ht="12.75">
      <c r="B103" s="13"/>
      <c r="C103" s="13"/>
      <c r="D103" s="13"/>
      <c r="E103" s="13"/>
      <c r="F103" s="13"/>
      <c r="G103" s="13"/>
      <c r="H103" s="13"/>
      <c r="I103" s="13"/>
      <c r="J103" s="13"/>
      <c r="K103" s="13"/>
      <c r="L103" s="13"/>
    </row>
    <row r="104" spans="2:12" ht="12.75">
      <c r="B104" s="13"/>
      <c r="C104" s="13"/>
      <c r="D104" s="13"/>
      <c r="E104" s="13"/>
      <c r="F104" s="13"/>
      <c r="G104" s="13"/>
      <c r="H104" s="13"/>
      <c r="I104" s="13"/>
      <c r="J104" s="13"/>
      <c r="K104" s="13"/>
      <c r="L104" s="13"/>
    </row>
    <row r="105" spans="2:12" ht="12.75">
      <c r="B105" s="13"/>
      <c r="C105" s="13"/>
      <c r="D105" s="13"/>
      <c r="E105" s="13"/>
      <c r="F105" s="13"/>
      <c r="G105" s="13"/>
      <c r="H105" s="13"/>
      <c r="I105" s="13"/>
      <c r="J105" s="13"/>
      <c r="K105" s="13"/>
      <c r="L105" s="13"/>
    </row>
    <row r="106" spans="2:12" ht="12.75">
      <c r="B106" s="13"/>
      <c r="C106" s="13"/>
      <c r="D106" s="13"/>
      <c r="E106" s="13"/>
      <c r="F106" s="13"/>
      <c r="G106" s="13"/>
      <c r="H106" s="13"/>
      <c r="I106" s="13"/>
      <c r="J106" s="13"/>
      <c r="K106" s="13"/>
      <c r="L106" s="13"/>
    </row>
    <row r="107" spans="2:12" ht="12.75">
      <c r="B107" s="13"/>
      <c r="C107" s="13"/>
      <c r="D107" s="13"/>
      <c r="E107" s="13"/>
      <c r="F107" s="13"/>
      <c r="G107" s="13"/>
      <c r="H107" s="13"/>
      <c r="I107" s="13"/>
      <c r="J107" s="13"/>
      <c r="K107" s="13"/>
      <c r="L107" s="13"/>
    </row>
    <row r="108" spans="2:12" ht="12.75">
      <c r="B108" s="13"/>
      <c r="C108" s="13"/>
      <c r="D108" s="13"/>
      <c r="E108" s="13"/>
      <c r="F108" s="13"/>
      <c r="G108" s="13"/>
      <c r="H108" s="13"/>
      <c r="I108" s="13"/>
      <c r="J108" s="13"/>
      <c r="K108" s="13"/>
      <c r="L108" s="13"/>
    </row>
    <row r="109" spans="2:12" ht="12.75">
      <c r="B109" s="13"/>
      <c r="C109" s="13"/>
      <c r="D109" s="13"/>
      <c r="E109" s="13"/>
      <c r="F109" s="13"/>
      <c r="G109" s="13"/>
      <c r="H109" s="13"/>
      <c r="I109" s="13"/>
      <c r="J109" s="13"/>
      <c r="K109" s="13"/>
      <c r="L109" s="13"/>
    </row>
    <row r="110" spans="2:12" ht="12.75">
      <c r="B110" s="13"/>
      <c r="C110" s="13"/>
      <c r="D110" s="13"/>
      <c r="E110" s="13"/>
      <c r="F110" s="13"/>
      <c r="G110" s="13"/>
      <c r="H110" s="13"/>
      <c r="I110" s="13"/>
      <c r="J110" s="13"/>
      <c r="K110" s="13"/>
      <c r="L110" s="13"/>
    </row>
    <row r="111" spans="2:12" ht="12.75">
      <c r="B111" s="13"/>
      <c r="C111" s="13"/>
      <c r="D111" s="13"/>
      <c r="E111" s="13"/>
      <c r="F111" s="13"/>
      <c r="G111" s="13"/>
      <c r="H111" s="13"/>
      <c r="I111" s="13"/>
      <c r="J111" s="13"/>
      <c r="K111" s="13"/>
      <c r="L111" s="13"/>
    </row>
    <row r="112" spans="2:12" ht="12.75">
      <c r="B112" s="13"/>
      <c r="C112" s="13"/>
      <c r="D112" s="13"/>
      <c r="E112" s="13"/>
      <c r="F112" s="13"/>
      <c r="G112" s="13"/>
      <c r="H112" s="13"/>
      <c r="I112" s="13"/>
      <c r="J112" s="13"/>
      <c r="K112" s="13"/>
      <c r="L112" s="13"/>
    </row>
    <row r="113" spans="2:12" ht="12.75">
      <c r="B113" s="13"/>
      <c r="C113" s="13"/>
      <c r="D113" s="13"/>
      <c r="E113" s="13"/>
      <c r="F113" s="13"/>
      <c r="G113" s="13"/>
      <c r="H113" s="13"/>
      <c r="I113" s="13"/>
      <c r="J113" s="13"/>
      <c r="K113" s="13"/>
      <c r="L113" s="13"/>
    </row>
    <row r="114" spans="2:12" ht="12.75">
      <c r="B114" s="13"/>
      <c r="C114" s="13"/>
      <c r="D114" s="13"/>
      <c r="E114" s="13"/>
      <c r="F114" s="13"/>
      <c r="G114" s="13"/>
      <c r="H114" s="13"/>
      <c r="I114" s="13"/>
      <c r="J114" s="13"/>
      <c r="K114" s="13"/>
      <c r="L114" s="13"/>
    </row>
    <row r="115" spans="2:12" ht="12.75">
      <c r="B115" s="13"/>
      <c r="C115" s="13"/>
      <c r="D115" s="13"/>
      <c r="E115" s="13"/>
      <c r="F115" s="13"/>
      <c r="G115" s="13"/>
      <c r="H115" s="13"/>
      <c r="I115" s="13"/>
      <c r="J115" s="13"/>
      <c r="K115" s="13"/>
      <c r="L115" s="13"/>
    </row>
    <row r="116" spans="2:12" ht="12.75">
      <c r="B116" s="13"/>
      <c r="C116" s="13"/>
      <c r="D116" s="13"/>
      <c r="E116" s="13"/>
      <c r="F116" s="13"/>
      <c r="G116" s="13"/>
      <c r="H116" s="13"/>
      <c r="I116" s="13"/>
      <c r="J116" s="13"/>
      <c r="K116" s="13"/>
      <c r="L116" s="13"/>
    </row>
    <row r="117" spans="2:12" ht="12.75">
      <c r="B117" s="13"/>
      <c r="C117" s="13"/>
      <c r="D117" s="13"/>
      <c r="E117" s="13"/>
      <c r="F117" s="13"/>
      <c r="G117" s="13"/>
      <c r="H117" s="13"/>
      <c r="I117" s="13"/>
      <c r="J117" s="13"/>
      <c r="K117" s="13"/>
      <c r="L117" s="13"/>
    </row>
    <row r="118" spans="2:12" ht="12.75">
      <c r="B118" s="13"/>
      <c r="C118" s="13"/>
      <c r="D118" s="13"/>
      <c r="E118" s="13"/>
      <c r="F118" s="13"/>
      <c r="G118" s="13"/>
      <c r="H118" s="13"/>
      <c r="I118" s="13"/>
      <c r="J118" s="13"/>
      <c r="K118" s="13"/>
      <c r="L118" s="13"/>
    </row>
    <row r="119" spans="2:12" ht="12.75">
      <c r="B119" s="13"/>
      <c r="C119" s="13"/>
      <c r="D119" s="13"/>
      <c r="E119" s="13"/>
      <c r="F119" s="13"/>
      <c r="G119" s="13"/>
      <c r="H119" s="13"/>
      <c r="I119" s="13"/>
      <c r="J119" s="13"/>
      <c r="K119" s="13"/>
      <c r="L119" s="13"/>
    </row>
    <row r="120" spans="2:12" ht="12.75">
      <c r="B120" s="13"/>
      <c r="C120" s="13"/>
      <c r="D120" s="13"/>
      <c r="E120" s="13"/>
      <c r="F120" s="13"/>
      <c r="G120" s="13"/>
      <c r="H120" s="13"/>
      <c r="I120" s="13"/>
      <c r="J120" s="13"/>
      <c r="K120" s="13"/>
      <c r="L120" s="13"/>
    </row>
    <row r="121" spans="2:12" ht="12.75">
      <c r="B121" s="13"/>
      <c r="C121" s="13"/>
      <c r="D121" s="13"/>
      <c r="E121" s="13"/>
      <c r="F121" s="13"/>
      <c r="G121" s="13"/>
      <c r="H121" s="13"/>
      <c r="I121" s="13"/>
      <c r="J121" s="13"/>
      <c r="K121" s="13"/>
      <c r="L121" s="13"/>
    </row>
  </sheetData>
  <mergeCells count="9">
    <mergeCell ref="L9:V9"/>
    <mergeCell ref="B9:J9"/>
    <mergeCell ref="B39:J39"/>
    <mergeCell ref="L39:V39"/>
    <mergeCell ref="A3:J3"/>
    <mergeCell ref="A4:J4"/>
    <mergeCell ref="B6:K6"/>
    <mergeCell ref="L6:V6"/>
    <mergeCell ref="L3:U3"/>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0" r:id="rId1"/>
  <headerFooter alignWithMargins="0">
    <oddHeader>&amp;C&amp;"Helvetica,Fett"&amp;12 2010</oddHeader>
    <oddFooter>&amp;C&amp;"Helvetica,Standard" Eidg. Steuerverwaltung  -  Administration fédérale des contributions  -  Amministrazione federale delle contribuzioni&amp;R42 - 43</oddFooter>
  </headerFooter>
  <colBreaks count="1" manualBreakCount="1">
    <brk id="11" max="16383" man="1"/>
  </colBreaks>
</worksheet>
</file>

<file path=xl/worksheets/sheet29.xml><?xml version="1.0" encoding="utf-8"?>
<worksheet xmlns="http://schemas.openxmlformats.org/spreadsheetml/2006/main" xmlns:r="http://schemas.openxmlformats.org/officeDocument/2006/relationships">
  <sheetPr>
    <pageSetUpPr fitToPage="1"/>
  </sheetPr>
  <dimension ref="A1:N78"/>
  <sheetViews>
    <sheetView zoomScale="75" zoomScaleNormal="75" workbookViewId="0" topLeftCell="A1"/>
  </sheetViews>
  <sheetFormatPr defaultColWidth="10.28125" defaultRowHeight="12.75"/>
  <cols>
    <col min="1" max="1" width="32.7109375" style="19" customWidth="1"/>
    <col min="2" max="16" width="10.7109375" style="19" customWidth="1"/>
    <col min="17" max="21" width="12.7109375" style="19" customWidth="1"/>
    <col min="22" max="16384" width="10.28125" style="19" customWidth="1"/>
  </cols>
  <sheetData>
    <row r="1" spans="1:14" ht="20.25" customHeight="1">
      <c r="A1" s="17" t="str">
        <f>'Page 42-43'!$A$1</f>
        <v>Married retired person</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37'!$A$5</f>
        <v xml:space="preserve">Cantonal, municipal and church tax burden on social security and retirement income </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20</v>
      </c>
      <c r="B10" s="868" t="str">
        <f>'Page 37'!$B$10:$N$10</f>
        <v>Social security and retirement income in 1'000 SFr.</v>
      </c>
      <c r="C10" s="869"/>
      <c r="D10" s="869"/>
      <c r="E10" s="869"/>
      <c r="F10" s="869"/>
      <c r="G10" s="869"/>
      <c r="H10" s="869"/>
      <c r="I10" s="869"/>
      <c r="J10" s="869"/>
      <c r="K10" s="869"/>
      <c r="L10" s="869"/>
      <c r="M10" s="869"/>
      <c r="N10" s="870"/>
    </row>
    <row r="11" spans="1:14" ht="12.75">
      <c r="A11" s="23" t="str">
        <f>'Pages 10-11'!$A$6</f>
        <v>Cantonal capitals</v>
      </c>
      <c r="B11" s="29">
        <v>20</v>
      </c>
      <c r="C11" s="29">
        <v>30</v>
      </c>
      <c r="D11" s="29">
        <v>40</v>
      </c>
      <c r="E11" s="29">
        <v>50</v>
      </c>
      <c r="F11" s="29">
        <v>60</v>
      </c>
      <c r="G11" s="29">
        <v>80</v>
      </c>
      <c r="H11" s="29">
        <v>100</v>
      </c>
      <c r="I11" s="29">
        <v>150</v>
      </c>
      <c r="J11" s="453">
        <v>200</v>
      </c>
      <c r="K11" s="29">
        <v>250</v>
      </c>
      <c r="L11" s="29">
        <v>300</v>
      </c>
      <c r="M11" s="29">
        <v>400</v>
      </c>
      <c r="N11" s="29">
        <v>500</v>
      </c>
    </row>
    <row r="12" spans="2:14" ht="12.75">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'Pages 10-11'!$A$7</f>
        <v>Confederation</v>
      </c>
      <c r="B13" s="31">
        <v>30</v>
      </c>
      <c r="C13" s="31">
        <v>40</v>
      </c>
      <c r="D13" s="31">
        <v>50</v>
      </c>
      <c r="E13" s="31">
        <v>60</v>
      </c>
      <c r="F13" s="31">
        <v>80</v>
      </c>
      <c r="G13" s="31">
        <v>100</v>
      </c>
      <c r="H13" s="31">
        <v>150</v>
      </c>
      <c r="I13" s="31">
        <v>200</v>
      </c>
      <c r="J13" s="454">
        <v>250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5.267</v>
      </c>
      <c r="C16" s="25">
        <v>7.980999999999999</v>
      </c>
      <c r="D16" s="25">
        <v>9.361</v>
      </c>
      <c r="E16" s="25">
        <v>11.683999999999996</v>
      </c>
      <c r="F16" s="25">
        <v>15.0535</v>
      </c>
      <c r="G16" s="25">
        <v>16.111500000000007</v>
      </c>
      <c r="H16" s="25">
        <v>19.2878</v>
      </c>
      <c r="I16" s="25">
        <v>21.748799999999996</v>
      </c>
      <c r="J16" s="25">
        <v>23.805000000000014</v>
      </c>
      <c r="K16" s="25">
        <v>25.640399999999996</v>
      </c>
      <c r="L16" s="25">
        <v>28.476300000000005</v>
      </c>
      <c r="M16" s="25">
        <v>29.9</v>
      </c>
      <c r="N16" s="25">
        <v>29.900000000000006</v>
      </c>
    </row>
    <row r="17" spans="1:14" ht="18.9" customHeight="1">
      <c r="A17" s="24" t="str">
        <f>'Page 9'!$A$17</f>
        <v>Berne</v>
      </c>
      <c r="B17" s="25">
        <v>10.300999999999998</v>
      </c>
      <c r="C17" s="25">
        <v>16.595000000000002</v>
      </c>
      <c r="D17" s="25">
        <v>20.020999999999994</v>
      </c>
      <c r="E17" s="25">
        <v>18.179500000000008</v>
      </c>
      <c r="F17" s="25">
        <v>18.884750000000004</v>
      </c>
      <c r="G17" s="25">
        <v>20.59749999999999</v>
      </c>
      <c r="H17" s="25">
        <v>24.022900000000003</v>
      </c>
      <c r="I17" s="25">
        <v>27.342</v>
      </c>
      <c r="J17" s="25">
        <v>28.056199999999997</v>
      </c>
      <c r="K17" s="25">
        <v>28.59640000000001</v>
      </c>
      <c r="L17" s="25">
        <v>30.174550000000007</v>
      </c>
      <c r="M17" s="25">
        <v>30.708550000000002</v>
      </c>
      <c r="N17" s="25">
        <v>31.096</v>
      </c>
    </row>
    <row r="18" spans="1:14" ht="18.9" customHeight="1">
      <c r="A18" s="24" t="str">
        <f>'Page 9'!$A$18</f>
        <v>Lucerne</v>
      </c>
      <c r="B18" s="25">
        <v>7.9799999999999995</v>
      </c>
      <c r="C18" s="25">
        <v>13.423000000000002</v>
      </c>
      <c r="D18" s="25">
        <v>13.23</v>
      </c>
      <c r="E18" s="25">
        <v>14.80499999999999</v>
      </c>
      <c r="F18" s="25">
        <v>14.883500000000002</v>
      </c>
      <c r="G18" s="25">
        <v>14.927499999999998</v>
      </c>
      <c r="H18" s="25">
        <v>17.748600000000007</v>
      </c>
      <c r="I18" s="25">
        <v>20.155</v>
      </c>
      <c r="J18" s="25">
        <v>20.3</v>
      </c>
      <c r="K18" s="25">
        <v>20.3</v>
      </c>
      <c r="L18" s="25">
        <v>20.3</v>
      </c>
      <c r="M18" s="25">
        <v>20.3</v>
      </c>
      <c r="N18" s="25">
        <v>20.30000000000001</v>
      </c>
    </row>
    <row r="19" spans="1:14" ht="18.9" customHeight="1">
      <c r="A19" s="24" t="str">
        <f>'Page 9'!$A$19</f>
        <v>Altdorf</v>
      </c>
      <c r="B19" s="25">
        <v>6.62156</v>
      </c>
      <c r="C19" s="25">
        <v>15.049000000000001</v>
      </c>
      <c r="D19" s="25">
        <v>15.049000000000001</v>
      </c>
      <c r="E19" s="25">
        <v>14.898510000000007</v>
      </c>
      <c r="F19" s="25">
        <v>13.167874999999999</v>
      </c>
      <c r="G19" s="25">
        <v>13.619344999999988</v>
      </c>
      <c r="H19" s="25">
        <v>14.898509999999998</v>
      </c>
      <c r="I19" s="25">
        <v>15.049000000000001</v>
      </c>
      <c r="J19" s="25">
        <v>15.049000000000007</v>
      </c>
      <c r="K19" s="25">
        <v>15.049000000000001</v>
      </c>
      <c r="L19" s="25">
        <v>15.049000000000001</v>
      </c>
      <c r="M19" s="25">
        <v>15.049000000000007</v>
      </c>
      <c r="N19" s="25">
        <v>15.048999999999996</v>
      </c>
    </row>
    <row r="20" spans="1:14" ht="18.9" customHeight="1">
      <c r="A20" s="24" t="str">
        <f>'Page 9'!$A$20</f>
        <v>Schwyz</v>
      </c>
      <c r="B20" s="25">
        <v>5.607</v>
      </c>
      <c r="C20" s="25">
        <v>8.276499999999999</v>
      </c>
      <c r="D20" s="25">
        <v>8.961</v>
      </c>
      <c r="E20" s="25">
        <v>7.173000000000002</v>
      </c>
      <c r="F20" s="25">
        <v>10.216750000000003</v>
      </c>
      <c r="G20" s="25">
        <v>11.063499999999994</v>
      </c>
      <c r="H20" s="25">
        <v>12.1186</v>
      </c>
      <c r="I20" s="25">
        <v>13.109400000000004</v>
      </c>
      <c r="J20" s="25">
        <v>13.376999999999992</v>
      </c>
      <c r="K20" s="25">
        <v>13.377</v>
      </c>
      <c r="L20" s="25">
        <v>13.377</v>
      </c>
      <c r="M20" s="25">
        <v>12.960449999999998</v>
      </c>
      <c r="N20" s="25">
        <v>12.5195</v>
      </c>
    </row>
    <row r="21" spans="1:14" ht="18.9" customHeight="1">
      <c r="A21" s="24" t="str">
        <f>'Page 9'!$A$21</f>
        <v>Sarnen</v>
      </c>
      <c r="B21" s="25">
        <v>12.638999999999998</v>
      </c>
      <c r="C21" s="25">
        <v>12.231000000000002</v>
      </c>
      <c r="D21" s="25">
        <v>12.230999999999998</v>
      </c>
      <c r="E21" s="25">
        <v>12.366999999999999</v>
      </c>
      <c r="F21" s="25">
        <v>12.77475</v>
      </c>
      <c r="G21" s="25">
        <v>13.318000000000001</v>
      </c>
      <c r="H21" s="25">
        <v>13.59</v>
      </c>
      <c r="I21" s="25">
        <v>13.59</v>
      </c>
      <c r="J21" s="25">
        <v>13.59</v>
      </c>
      <c r="K21" s="25">
        <v>13.59</v>
      </c>
      <c r="L21" s="25">
        <v>13.59</v>
      </c>
      <c r="M21" s="25">
        <v>13.59</v>
      </c>
      <c r="N21" s="25">
        <v>13.59</v>
      </c>
    </row>
    <row r="22" spans="1:14" ht="18.9" customHeight="1">
      <c r="A22" s="24" t="str">
        <f>'Page 9'!$A$22</f>
        <v>Stans</v>
      </c>
      <c r="B22" s="25">
        <v>4.717999999999999</v>
      </c>
      <c r="C22" s="25">
        <v>10.422999999999998</v>
      </c>
      <c r="D22" s="25">
        <v>13.533500000000004</v>
      </c>
      <c r="E22" s="25">
        <v>13.091</v>
      </c>
      <c r="F22" s="25">
        <v>13.548499999999999</v>
      </c>
      <c r="G22" s="25">
        <v>15.06925</v>
      </c>
      <c r="H22" s="25">
        <v>16.026899999999998</v>
      </c>
      <c r="I22" s="25">
        <v>16.521700000000003</v>
      </c>
      <c r="J22" s="25">
        <v>16.983999999999998</v>
      </c>
      <c r="K22" s="25">
        <v>17.07309999999999</v>
      </c>
      <c r="L22" s="25">
        <v>14.6575</v>
      </c>
      <c r="M22" s="25">
        <v>14.6575</v>
      </c>
      <c r="N22" s="25">
        <v>14.657500000000004</v>
      </c>
    </row>
    <row r="23" spans="1:14" ht="18.9" customHeight="1">
      <c r="A23" s="24" t="str">
        <f>'Page 9'!$A$23</f>
        <v>Glarus</v>
      </c>
      <c r="B23" s="25">
        <v>10</v>
      </c>
      <c r="C23" s="25">
        <v>15</v>
      </c>
      <c r="D23" s="25">
        <v>14.249999999999998</v>
      </c>
      <c r="E23" s="25">
        <v>12.837499999999991</v>
      </c>
      <c r="F23" s="25">
        <v>14.218750000000005</v>
      </c>
      <c r="G23" s="25">
        <v>17.14375</v>
      </c>
      <c r="H23" s="25">
        <v>18.1875</v>
      </c>
      <c r="I23" s="25">
        <v>19.57</v>
      </c>
      <c r="J23" s="25">
        <v>20.105</v>
      </c>
      <c r="K23" s="25">
        <v>21.875</v>
      </c>
      <c r="L23" s="25">
        <v>21.875</v>
      </c>
      <c r="M23" s="25">
        <v>23.615</v>
      </c>
      <c r="N23" s="25">
        <v>22.786</v>
      </c>
    </row>
    <row r="24" spans="1:14" ht="18.9" customHeight="1">
      <c r="A24" s="24" t="str">
        <f>'Page 9'!$A$24</f>
        <v>Zug</v>
      </c>
      <c r="B24" s="25">
        <v>1.3765</v>
      </c>
      <c r="C24" s="25">
        <v>4.706</v>
      </c>
      <c r="D24" s="25">
        <v>4.847</v>
      </c>
      <c r="E24" s="25">
        <v>5.771999999999998</v>
      </c>
      <c r="F24" s="25">
        <v>5.191250000000001</v>
      </c>
      <c r="G24" s="25">
        <v>6.778249999999998</v>
      </c>
      <c r="H24" s="25">
        <v>8.3932</v>
      </c>
      <c r="I24" s="25">
        <v>16.012000000000004</v>
      </c>
      <c r="J24" s="25">
        <v>17.359699999999997</v>
      </c>
      <c r="K24" s="25">
        <v>14.919100000000004</v>
      </c>
      <c r="L24" s="25">
        <v>12.1035</v>
      </c>
      <c r="M24" s="25">
        <v>11.84</v>
      </c>
      <c r="N24" s="25">
        <v>11.839999999999998</v>
      </c>
    </row>
    <row r="25" spans="1:14" ht="18.9" customHeight="1">
      <c r="A25" s="24" t="str">
        <f>'Page 9'!$A$25</f>
        <v>Fribourg</v>
      </c>
      <c r="B25" s="25">
        <v>3.6029999999999998</v>
      </c>
      <c r="C25" s="25">
        <v>9.0265</v>
      </c>
      <c r="D25" s="25">
        <v>15.623499999999996</v>
      </c>
      <c r="E25" s="25">
        <v>16.106499999999997</v>
      </c>
      <c r="F25" s="25">
        <v>20.332000000000008</v>
      </c>
      <c r="G25" s="25">
        <v>21.022999999999993</v>
      </c>
      <c r="H25" s="25">
        <v>23.3779</v>
      </c>
      <c r="I25" s="25">
        <v>25.25559999999999</v>
      </c>
      <c r="J25" s="25">
        <v>27.043400000000005</v>
      </c>
      <c r="K25" s="25">
        <v>29.393200000000014</v>
      </c>
      <c r="L25" s="25">
        <v>30.50479999999999</v>
      </c>
      <c r="M25" s="25">
        <v>25.92715000000001</v>
      </c>
      <c r="N25" s="25">
        <v>24.880499999999998</v>
      </c>
    </row>
    <row r="26" spans="1:14" ht="18.9" customHeight="1">
      <c r="A26" s="24" t="str">
        <f>'Page 9'!$A$26</f>
        <v>Solothurn</v>
      </c>
      <c r="B26" s="25">
        <v>7.2705</v>
      </c>
      <c r="C26" s="25">
        <v>23.4505</v>
      </c>
      <c r="D26" s="25">
        <v>14.673999999999996</v>
      </c>
      <c r="E26" s="25">
        <v>15.813999999999998</v>
      </c>
      <c r="F26" s="25">
        <v>20.740999999999996</v>
      </c>
      <c r="G26" s="25">
        <v>21.500500000000002</v>
      </c>
      <c r="H26" s="25">
        <v>23.3472</v>
      </c>
      <c r="I26" s="25">
        <v>25.50219999999999</v>
      </c>
      <c r="J26" s="25">
        <v>27.600400000000025</v>
      </c>
      <c r="K26" s="25">
        <v>27.599899999999995</v>
      </c>
      <c r="L26" s="25">
        <v>27.600050000000003</v>
      </c>
      <c r="M26" s="25">
        <v>27.599849999999993</v>
      </c>
      <c r="N26" s="25">
        <v>25.663230000000002</v>
      </c>
    </row>
    <row r="27" spans="1:14" ht="18.9" customHeight="1">
      <c r="A27" s="24" t="str">
        <f>'Page 9'!$A$27</f>
        <v>Basel</v>
      </c>
      <c r="B27" s="25">
        <v>0</v>
      </c>
      <c r="C27" s="25">
        <v>2.3</v>
      </c>
      <c r="D27" s="25">
        <v>25.068</v>
      </c>
      <c r="E27" s="25">
        <v>24.88</v>
      </c>
      <c r="F27" s="25">
        <v>24.879999999999995</v>
      </c>
      <c r="G27" s="25">
        <v>24.88</v>
      </c>
      <c r="H27" s="25">
        <v>24.88</v>
      </c>
      <c r="I27" s="25">
        <v>24.880000000000006</v>
      </c>
      <c r="J27" s="25">
        <v>24.88</v>
      </c>
      <c r="K27" s="25">
        <v>24.88</v>
      </c>
      <c r="L27" s="25">
        <v>24.88</v>
      </c>
      <c r="M27" s="25">
        <v>26.832</v>
      </c>
      <c r="N27" s="25">
        <v>28.08</v>
      </c>
    </row>
    <row r="28" spans="1:14" ht="18.9" customHeight="1">
      <c r="A28" s="24" t="str">
        <f>'Page 9'!$A$28</f>
        <v>Liestal</v>
      </c>
      <c r="B28" s="25">
        <v>2.5905</v>
      </c>
      <c r="C28" s="25">
        <v>1.3635000000000004</v>
      </c>
      <c r="D28" s="25">
        <v>7.858</v>
      </c>
      <c r="E28" s="25">
        <v>20.670500000000004</v>
      </c>
      <c r="F28" s="25">
        <v>20.06125</v>
      </c>
      <c r="G28" s="25">
        <v>22.533500000000004</v>
      </c>
      <c r="H28" s="25">
        <v>25.123</v>
      </c>
      <c r="I28" s="25">
        <v>27.623900000000003</v>
      </c>
      <c r="J28" s="25">
        <v>29.187300000000004</v>
      </c>
      <c r="K28" s="25">
        <v>29.60869999999998</v>
      </c>
      <c r="L28" s="25">
        <v>30.028600000000004</v>
      </c>
      <c r="M28" s="25">
        <v>30.470999999999997</v>
      </c>
      <c r="N28" s="25">
        <v>31.332669999999997</v>
      </c>
    </row>
    <row r="29" spans="1:14" ht="18.9" customHeight="1">
      <c r="A29" s="24" t="str">
        <f>'Page 9'!$A$29</f>
        <v>Schaffhausen</v>
      </c>
      <c r="B29" s="25">
        <v>5.970000000000001</v>
      </c>
      <c r="C29" s="25">
        <v>13.610500000000004</v>
      </c>
      <c r="D29" s="25">
        <v>14.0075</v>
      </c>
      <c r="E29" s="25">
        <v>13.238999999999995</v>
      </c>
      <c r="F29" s="25">
        <v>16.880250000000004</v>
      </c>
      <c r="G29" s="25">
        <v>19.139750000000003</v>
      </c>
      <c r="H29" s="25">
        <v>22.375799999999995</v>
      </c>
      <c r="I29" s="25">
        <v>24.529700000000012</v>
      </c>
      <c r="J29" s="25">
        <v>24.529799999999987</v>
      </c>
      <c r="K29" s="25">
        <v>25.776300000000003</v>
      </c>
      <c r="L29" s="25">
        <v>26.768899999999995</v>
      </c>
      <c r="M29" s="25">
        <v>22.234100000000005</v>
      </c>
      <c r="N29" s="25">
        <v>22.076999999999998</v>
      </c>
    </row>
    <row r="30" spans="1:14" ht="18.9" customHeight="1">
      <c r="A30" s="24" t="str">
        <f>'Page 9'!$A$30</f>
        <v>Herisau</v>
      </c>
      <c r="B30" s="25">
        <v>11.172</v>
      </c>
      <c r="C30" s="25">
        <v>13.68</v>
      </c>
      <c r="D30" s="25">
        <v>11.407500000000006</v>
      </c>
      <c r="E30" s="25">
        <v>13.900499999999996</v>
      </c>
      <c r="F30" s="25">
        <v>17.556</v>
      </c>
      <c r="G30" s="25">
        <v>19.836000000000002</v>
      </c>
      <c r="H30" s="25">
        <v>21.067200000000007</v>
      </c>
      <c r="I30" s="25">
        <v>21.675199999999997</v>
      </c>
      <c r="J30" s="25">
        <v>22.040000000000003</v>
      </c>
      <c r="K30" s="25">
        <v>22.040000000000003</v>
      </c>
      <c r="L30" s="25">
        <v>22.039999999999992</v>
      </c>
      <c r="M30" s="25">
        <v>19.85120000000001</v>
      </c>
      <c r="N30" s="25">
        <v>19.759999999999998</v>
      </c>
    </row>
    <row r="31" spans="1:14" ht="18.9" customHeight="1">
      <c r="A31" s="24" t="str">
        <f>'Page 9'!$A$31</f>
        <v>Appenzell</v>
      </c>
      <c r="B31" s="25">
        <v>6.912</v>
      </c>
      <c r="C31" s="25">
        <v>10.368000000000002</v>
      </c>
      <c r="D31" s="25">
        <v>11.343499999999993</v>
      </c>
      <c r="E31" s="25">
        <v>12.1075</v>
      </c>
      <c r="F31" s="25">
        <v>13.560749999999999</v>
      </c>
      <c r="G31" s="25">
        <v>15.155250000000006</v>
      </c>
      <c r="H31" s="25">
        <v>15.9718</v>
      </c>
      <c r="I31" s="25">
        <v>17.188</v>
      </c>
      <c r="J31" s="25">
        <v>17.28</v>
      </c>
      <c r="K31" s="25">
        <v>17.02640000000001</v>
      </c>
      <c r="L31" s="25">
        <v>16.319999999999993</v>
      </c>
      <c r="M31" s="25">
        <v>15.425349999999991</v>
      </c>
      <c r="N31" s="25">
        <v>15.36</v>
      </c>
    </row>
    <row r="32" spans="1:14" ht="18.9" customHeight="1">
      <c r="A32" s="24" t="str">
        <f>'Page 9'!$A$32</f>
        <v>St. Gall</v>
      </c>
      <c r="B32" s="25">
        <v>5.72</v>
      </c>
      <c r="C32" s="25">
        <v>10.010000000000002</v>
      </c>
      <c r="D32" s="25">
        <v>16.499999999999996</v>
      </c>
      <c r="E32" s="25">
        <v>16.49999999999999</v>
      </c>
      <c r="F32" s="25">
        <v>19.305000000000007</v>
      </c>
      <c r="G32" s="25">
        <v>22</v>
      </c>
      <c r="H32" s="25">
        <v>23.993199999999998</v>
      </c>
      <c r="I32" s="25">
        <v>25.390200000000014</v>
      </c>
      <c r="J32" s="25">
        <v>25.849999999999984</v>
      </c>
      <c r="K32" s="25">
        <v>25.850000000000012</v>
      </c>
      <c r="L32" s="25">
        <v>25.850000000000005</v>
      </c>
      <c r="M32" s="25">
        <v>25.849999999999984</v>
      </c>
      <c r="N32" s="25">
        <v>23.40371</v>
      </c>
    </row>
    <row r="33" spans="1:14" ht="18.9" customHeight="1">
      <c r="A33" s="24" t="str">
        <f>'Page 9'!$A$33</f>
        <v>Chur</v>
      </c>
      <c r="B33" s="25">
        <v>0.32</v>
      </c>
      <c r="C33" s="25">
        <v>10.33</v>
      </c>
      <c r="D33" s="25">
        <v>14.34</v>
      </c>
      <c r="E33" s="25">
        <v>13.96</v>
      </c>
      <c r="F33" s="25">
        <v>15.934999999999999</v>
      </c>
      <c r="G33" s="25">
        <v>19.33</v>
      </c>
      <c r="H33" s="25">
        <v>19.792</v>
      </c>
      <c r="I33" s="25">
        <v>20.412</v>
      </c>
      <c r="J33" s="25">
        <v>22.378</v>
      </c>
      <c r="K33" s="25">
        <v>22.512</v>
      </c>
      <c r="L33" s="25">
        <v>22.512</v>
      </c>
      <c r="M33" s="25">
        <v>22.708000000000002</v>
      </c>
      <c r="N33" s="25">
        <v>23.0402</v>
      </c>
    </row>
    <row r="34" spans="1:14" ht="18.9" customHeight="1">
      <c r="A34" s="24" t="str">
        <f>'Page 9'!$A$34</f>
        <v>Aarau</v>
      </c>
      <c r="B34" s="25">
        <v>5.882999999999999</v>
      </c>
      <c r="C34" s="25">
        <v>9.323999999999998</v>
      </c>
      <c r="D34" s="25">
        <v>10.656000000000002</v>
      </c>
      <c r="E34" s="25">
        <v>13.763999999999996</v>
      </c>
      <c r="F34" s="25">
        <v>16.428000000000004</v>
      </c>
      <c r="G34" s="25">
        <v>18.592499999999994</v>
      </c>
      <c r="H34" s="25">
        <v>20.535000000000004</v>
      </c>
      <c r="I34" s="25">
        <v>21.644999999999992</v>
      </c>
      <c r="J34" s="25">
        <v>22.666200000000003</v>
      </c>
      <c r="K34" s="25">
        <v>22.755</v>
      </c>
      <c r="L34" s="25">
        <v>23.59859999999999</v>
      </c>
      <c r="M34" s="25">
        <v>23.865</v>
      </c>
      <c r="N34" s="25">
        <v>24.655319999999996</v>
      </c>
    </row>
    <row r="35" spans="1:14" ht="18.9" customHeight="1">
      <c r="A35" s="24" t="str">
        <f>'Page 9'!$A$35</f>
        <v>Frauenfeld</v>
      </c>
      <c r="B35" s="25">
        <v>1.004</v>
      </c>
      <c r="C35" s="25">
        <v>9.963000000000001</v>
      </c>
      <c r="D35" s="25">
        <v>16.7685</v>
      </c>
      <c r="E35" s="25">
        <v>15.753999999999996</v>
      </c>
      <c r="F35" s="25">
        <v>16.61775</v>
      </c>
      <c r="G35" s="25">
        <v>18.418249999999997</v>
      </c>
      <c r="H35" s="25">
        <v>19.349800000000002</v>
      </c>
      <c r="I35" s="25">
        <v>20.472900000000003</v>
      </c>
      <c r="J35" s="25">
        <v>20.925</v>
      </c>
      <c r="K35" s="25">
        <v>20.924999999999986</v>
      </c>
      <c r="L35" s="25">
        <v>22.233500000000006</v>
      </c>
      <c r="M35" s="25">
        <v>22.32</v>
      </c>
      <c r="N35" s="25">
        <v>22.32</v>
      </c>
    </row>
    <row r="36" spans="1:14" ht="18.9" customHeight="1">
      <c r="A36" s="24" t="str">
        <f>'Page 9'!$A$36</f>
        <v>Bellinzona</v>
      </c>
      <c r="B36" s="25">
        <v>0</v>
      </c>
      <c r="C36" s="25">
        <v>6.167</v>
      </c>
      <c r="D36" s="25">
        <v>7.591000000000002</v>
      </c>
      <c r="E36" s="25">
        <v>14.032499999999995</v>
      </c>
      <c r="F36" s="25">
        <v>16.331249999999997</v>
      </c>
      <c r="G36" s="25">
        <v>20.94450000000001</v>
      </c>
      <c r="H36" s="25">
        <v>24.310200000000005</v>
      </c>
      <c r="I36" s="25">
        <v>25.581100000000006</v>
      </c>
      <c r="J36" s="25">
        <v>27.338599999999975</v>
      </c>
      <c r="K36" s="25">
        <v>28.36080000000002</v>
      </c>
      <c r="L36" s="25">
        <v>29.006899999999998</v>
      </c>
      <c r="M36" s="25">
        <v>29.05110000000001</v>
      </c>
      <c r="N36" s="25">
        <v>29.227760000000007</v>
      </c>
    </row>
    <row r="37" spans="1:14" ht="18.9" customHeight="1">
      <c r="A37" s="24" t="str">
        <f>'Page 9'!$A$37</f>
        <v>Lausanne</v>
      </c>
      <c r="B37" s="25">
        <v>0.3505</v>
      </c>
      <c r="C37" s="25">
        <v>13.609499999999999</v>
      </c>
      <c r="D37" s="25">
        <v>25.338999999999995</v>
      </c>
      <c r="E37" s="25">
        <v>27.763000000000005</v>
      </c>
      <c r="F37" s="25">
        <v>21.928750000000004</v>
      </c>
      <c r="G37" s="25">
        <v>20.81125</v>
      </c>
      <c r="H37" s="25">
        <v>24.202499999999993</v>
      </c>
      <c r="I37" s="25">
        <v>27.411300000000004</v>
      </c>
      <c r="J37" s="25">
        <v>29.247</v>
      </c>
      <c r="K37" s="25">
        <v>30.783300000000004</v>
      </c>
      <c r="L37" s="25">
        <v>32.465149999999994</v>
      </c>
      <c r="M37" s="25">
        <v>34.5296</v>
      </c>
      <c r="N37" s="25">
        <v>31.953799999999998</v>
      </c>
    </row>
    <row r="38" spans="1:14" ht="18.9" customHeight="1">
      <c r="A38" s="24" t="str">
        <f>'Page 9'!$A$38</f>
        <v>Sion</v>
      </c>
      <c r="B38" s="25">
        <v>11.398</v>
      </c>
      <c r="C38" s="25">
        <v>14.766499999999999</v>
      </c>
      <c r="D38" s="25">
        <v>9.276</v>
      </c>
      <c r="E38" s="25">
        <v>11.501</v>
      </c>
      <c r="F38" s="25">
        <v>15.22875000000001</v>
      </c>
      <c r="G38" s="25">
        <v>17.66999999999999</v>
      </c>
      <c r="H38" s="25">
        <v>25.063499999999994</v>
      </c>
      <c r="I38" s="25">
        <v>26.958500000000008</v>
      </c>
      <c r="J38" s="25">
        <v>25.9948</v>
      </c>
      <c r="K38" s="25">
        <v>26.857600000000005</v>
      </c>
      <c r="L38" s="25">
        <v>27.095299999999988</v>
      </c>
      <c r="M38" s="25">
        <v>25.330000000000002</v>
      </c>
      <c r="N38" s="25">
        <v>25.330000000000002</v>
      </c>
    </row>
    <row r="39" spans="1:14" ht="18.9" customHeight="1">
      <c r="A39" s="24" t="str">
        <f>'Page 9'!$A$39</f>
        <v>Neuchâtel</v>
      </c>
      <c r="B39" s="25">
        <v>6.989000000000001</v>
      </c>
      <c r="C39" s="25">
        <v>12.6985</v>
      </c>
      <c r="D39" s="25">
        <v>14.241999999999999</v>
      </c>
      <c r="E39" s="25">
        <v>22.644000000000005</v>
      </c>
      <c r="F39" s="25">
        <v>27.8785</v>
      </c>
      <c r="G39" s="25">
        <v>26.88</v>
      </c>
      <c r="H39" s="25">
        <v>28.863</v>
      </c>
      <c r="I39" s="25">
        <v>30.72</v>
      </c>
      <c r="J39" s="25">
        <v>32.409600000000005</v>
      </c>
      <c r="K39" s="25">
        <v>33.45680000000002</v>
      </c>
      <c r="L39" s="25">
        <v>30.075899999999994</v>
      </c>
      <c r="M39" s="25">
        <v>27.839999999999996</v>
      </c>
      <c r="N39" s="25">
        <v>27.839999999999993</v>
      </c>
    </row>
    <row r="40" spans="1:14" ht="18.9" customHeight="1">
      <c r="A40" s="24" t="str">
        <f>'Page 9'!$A$40</f>
        <v>Geneva</v>
      </c>
      <c r="B40" s="25">
        <v>0</v>
      </c>
      <c r="C40" s="25">
        <v>0</v>
      </c>
      <c r="D40" s="25">
        <v>0</v>
      </c>
      <c r="E40" s="25">
        <v>5.984500000000001</v>
      </c>
      <c r="F40" s="25">
        <v>20.755750000000003</v>
      </c>
      <c r="G40" s="25">
        <v>27.9905</v>
      </c>
      <c r="H40" s="25">
        <v>27.0334</v>
      </c>
      <c r="I40" s="25">
        <v>26.770900000000008</v>
      </c>
      <c r="J40" s="25">
        <v>26.944000000000003</v>
      </c>
      <c r="K40" s="25">
        <v>27.722699999999982</v>
      </c>
      <c r="L40" s="25">
        <v>28.48670000000001</v>
      </c>
      <c r="M40" s="25">
        <v>29.671299999999974</v>
      </c>
      <c r="N40" s="25">
        <v>31.869960000000003</v>
      </c>
    </row>
    <row r="41" spans="1:14" ht="18.9" customHeight="1">
      <c r="A41" s="24" t="str">
        <f>'Page 9'!$A$41</f>
        <v>Delémont</v>
      </c>
      <c r="B41" s="25">
        <v>1.0045</v>
      </c>
      <c r="C41" s="25">
        <v>9.6025</v>
      </c>
      <c r="D41" s="25">
        <v>33.5495</v>
      </c>
      <c r="E41" s="25">
        <v>21.61850000000001</v>
      </c>
      <c r="F41" s="25">
        <v>22.4805</v>
      </c>
      <c r="G41" s="25">
        <v>23.91999999999999</v>
      </c>
      <c r="H41" s="25">
        <v>25.828700000000005</v>
      </c>
      <c r="I41" s="25">
        <v>26.13419999999999</v>
      </c>
      <c r="J41" s="25">
        <v>31.09010000000002</v>
      </c>
      <c r="K41" s="25">
        <v>31.090200000000014</v>
      </c>
      <c r="L41" s="25">
        <v>31.090199999999996</v>
      </c>
      <c r="M41" s="25">
        <v>31.485099999999992</v>
      </c>
      <c r="N41" s="25">
        <v>31.872899999999987</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0.38</v>
      </c>
      <c r="D43" s="25">
        <v>1</v>
      </c>
      <c r="E43" s="25">
        <v>1.1199999999999999</v>
      </c>
      <c r="F43" s="25">
        <v>2.685</v>
      </c>
      <c r="G43" s="25">
        <v>3.93</v>
      </c>
      <c r="H43" s="25">
        <v>7.002</v>
      </c>
      <c r="I43" s="25">
        <v>12.922</v>
      </c>
      <c r="J43" s="25">
        <v>13</v>
      </c>
      <c r="K43" s="25">
        <v>13</v>
      </c>
      <c r="L43" s="25">
        <v>13</v>
      </c>
      <c r="M43" s="25">
        <v>13</v>
      </c>
      <c r="N43" s="25">
        <v>12.7111</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5" r:id="rId1"/>
  <headerFooter alignWithMargins="0">
    <oddHeader>&amp;C&amp;"Helvetica,Fett"&amp;12 2010</oddHeader>
    <oddFooter>&amp;L44&amp;C&amp;"Helvetica,Standard"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6" width="10.28125" style="19" customWidth="1"/>
    <col min="7" max="7" width="13.00390625" style="19" customWidth="1"/>
    <col min="8" max="14" width="10.28125" style="19" customWidth="1"/>
    <col min="15" max="16" width="10.7109375" style="19" customWidth="1"/>
    <col min="17" max="21" width="12.7109375" style="19" customWidth="1"/>
    <col min="22" max="16384" width="10.28125" style="19" customWidth="1"/>
  </cols>
  <sheetData>
    <row r="1" spans="1:14" ht="20.25" customHeight="1">
      <c r="A1" s="17" t="s">
        <v>87</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
        <v>88</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533" t="s">
        <v>225</v>
      </c>
      <c r="B6" s="17"/>
      <c r="C6" s="17"/>
      <c r="D6" s="17"/>
      <c r="E6" s="17"/>
      <c r="F6" s="17"/>
      <c r="H6" s="17"/>
      <c r="I6" s="17"/>
      <c r="J6" s="17"/>
      <c r="K6" s="17"/>
      <c r="L6" s="17"/>
      <c r="M6" s="17"/>
      <c r="N6" s="17"/>
    </row>
    <row r="7" spans="1:14" ht="12.75">
      <c r="A7" s="489"/>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v>
      </c>
      <c r="B10" s="868" t="s">
        <v>102</v>
      </c>
      <c r="C10" s="869"/>
      <c r="D10" s="869"/>
      <c r="E10" s="869"/>
      <c r="F10" s="869"/>
      <c r="G10" s="869"/>
      <c r="H10" s="869"/>
      <c r="I10" s="869"/>
      <c r="J10" s="869"/>
      <c r="K10" s="869"/>
      <c r="L10" s="869"/>
      <c r="M10" s="869"/>
      <c r="N10" s="870"/>
    </row>
    <row r="11" spans="1:14" ht="12.75">
      <c r="A11" s="23" t="s">
        <v>90</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
        <v>99</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
        <v>103</v>
      </c>
      <c r="C15" s="866"/>
      <c r="D15" s="866"/>
      <c r="E15" s="866"/>
      <c r="F15" s="866"/>
      <c r="G15" s="866"/>
      <c r="H15" s="866"/>
      <c r="I15" s="866"/>
      <c r="J15" s="866"/>
      <c r="K15" s="866"/>
      <c r="L15" s="866"/>
      <c r="M15" s="866"/>
      <c r="N15" s="867"/>
    </row>
    <row r="16" spans="1:14" ht="18.9" customHeight="1">
      <c r="A16" s="24" t="s">
        <v>84</v>
      </c>
      <c r="B16" s="25">
        <f>('Pages 10-11'!E10-'Pages 10-11'!C10)/('Pages 10-11'!E$7-'Pages 10-11'!C$7)*100</f>
        <v>5.566</v>
      </c>
      <c r="C16" s="25">
        <f>('Pages 10-11'!G10-'Pages 10-11'!E10)/('Pages 10-11'!G$7-'Pages 10-11'!E$7)*100</f>
        <v>7.245</v>
      </c>
      <c r="D16" s="25">
        <f>('Pages 10-11'!I10-'Pages 10-11'!G10)/('Pages 10-11'!I$7-'Pages 10-11'!G$7)*100</f>
        <v>9.499</v>
      </c>
      <c r="E16" s="25">
        <f>('Pages 10-11'!K10-'Pages 10-11'!I10)/('Pages 10-11'!K$7-'Pages 10-11'!I$7)*100</f>
        <v>11.085999999999999</v>
      </c>
      <c r="F16" s="25">
        <f>('Pages 10-11'!L10-'Pages 10-11'!K10)/('Pages 10-11'!L$7-'Pages 10-11'!K$7)*100</f>
        <v>13.409000000000004</v>
      </c>
      <c r="G16" s="25">
        <v>15.3295</v>
      </c>
      <c r="H16" s="25">
        <v>17.020000000000003</v>
      </c>
      <c r="I16" s="25">
        <v>18.7588</v>
      </c>
      <c r="J16" s="25">
        <v>22.204200000000004</v>
      </c>
      <c r="K16" s="25">
        <v>24.373099999999997</v>
      </c>
      <c r="L16" s="25">
        <v>26.85019999999999</v>
      </c>
      <c r="M16" s="25">
        <v>26.880100000000006</v>
      </c>
      <c r="N16" s="25">
        <v>26.862160000000006</v>
      </c>
    </row>
    <row r="17" spans="1:14" ht="18.9" customHeight="1">
      <c r="A17" s="24" t="s">
        <v>85</v>
      </c>
      <c r="B17" s="25">
        <f>('Pages 10-11'!E11-'Pages 10-11'!C11)/('Pages 10-11'!E$7-'Pages 10-11'!C$7)*100</f>
        <v>6.061000000000001</v>
      </c>
      <c r="C17" s="25">
        <f>('Pages 10-11'!G11-'Pages 10-11'!E11)/('Pages 10-11'!G$7-'Pages 10-11'!E$7)*100</f>
        <v>11.2235</v>
      </c>
      <c r="D17" s="25">
        <f>('Pages 10-11'!I11-'Pages 10-11'!G11)/('Pages 10-11'!I$7-'Pages 10-11'!G$7)*100</f>
        <v>13.297</v>
      </c>
      <c r="E17" s="25">
        <f>('Pages 10-11'!K11-'Pages 10-11'!I11)/('Pages 10-11'!K$7-'Pages 10-11'!I$7)*100</f>
        <v>18.662500000000005</v>
      </c>
      <c r="F17" s="25">
        <f>('Pages 10-11'!L11-'Pages 10-11'!K11)/('Pages 10-11'!L$7-'Pages 10-11'!K$7)*100</f>
        <v>18.386999999999997</v>
      </c>
      <c r="G17" s="25">
        <v>18.947000000000003</v>
      </c>
      <c r="H17" s="25">
        <v>20.787750000000006</v>
      </c>
      <c r="I17" s="25">
        <v>23.331099999999996</v>
      </c>
      <c r="J17" s="25">
        <v>24.9954</v>
      </c>
      <c r="K17" s="25">
        <v>26.363700000000005</v>
      </c>
      <c r="L17" s="25">
        <v>27.236299999999996</v>
      </c>
      <c r="M17" s="25">
        <v>27.525149999999993</v>
      </c>
      <c r="N17" s="25">
        <v>27.91809</v>
      </c>
    </row>
    <row r="18" spans="1:14" ht="18.9" customHeight="1">
      <c r="A18" s="24" t="s">
        <v>86</v>
      </c>
      <c r="B18" s="25">
        <f>('Pages 10-11'!E12-'Pages 10-11'!C12)/('Pages 10-11'!E$7-'Pages 10-11'!C$7)*100</f>
        <v>3.64</v>
      </c>
      <c r="C18" s="25">
        <f>('Pages 10-11'!G12-'Pages 10-11'!E12)/('Pages 10-11'!G$7-'Pages 10-11'!E$7)*100</f>
        <v>11.147</v>
      </c>
      <c r="D18" s="25">
        <f>('Pages 10-11'!I12-'Pages 10-11'!G12)/('Pages 10-11'!I$7-'Pages 10-11'!G$7)*100</f>
        <v>14.84</v>
      </c>
      <c r="E18" s="25">
        <f>('Pages 10-11'!K12-'Pages 10-11'!I12)/('Pages 10-11'!K$7-'Pages 10-11'!I$7)*100</f>
        <v>14.875</v>
      </c>
      <c r="F18" s="25">
        <f>('Pages 10-11'!L12-'Pages 10-11'!K12)/('Pages 10-11'!L$7-'Pages 10-11'!K$7)*100</f>
        <v>14.875</v>
      </c>
      <c r="G18" s="25">
        <v>15.137500000000001</v>
      </c>
      <c r="H18" s="25">
        <v>15.049999999999999</v>
      </c>
      <c r="I18" s="25">
        <v>15.513799999999994</v>
      </c>
      <c r="J18" s="25">
        <v>16.712500000000013</v>
      </c>
      <c r="K18" s="25">
        <v>18.03655</v>
      </c>
      <c r="L18" s="25">
        <v>18.22939999999999</v>
      </c>
      <c r="M18" s="25">
        <v>18.24969999999999</v>
      </c>
      <c r="N18" s="25">
        <v>18.237520000000007</v>
      </c>
    </row>
    <row r="19" spans="1:14" ht="18.9" customHeight="1">
      <c r="A19" s="24" t="s">
        <v>11</v>
      </c>
      <c r="B19" s="25">
        <f>('Pages 10-11'!E13-'Pages 10-11'!C13)/('Pages 10-11'!E$7-'Pages 10-11'!C$7)*100</f>
        <v>3.31078</v>
      </c>
      <c r="C19" s="25">
        <f>('Pages 10-11'!G13-'Pages 10-11'!E13)/('Pages 10-11'!G$7-'Pages 10-11'!E$7)*100</f>
        <v>13.39361</v>
      </c>
      <c r="D19" s="25">
        <f>('Pages 10-11'!I13-'Pages 10-11'!G13)/('Pages 10-11'!I$7-'Pages 10-11'!G$7)*100</f>
        <v>13.393610000000002</v>
      </c>
      <c r="E19" s="25">
        <f>('Pages 10-11'!K13-'Pages 10-11'!I13)/('Pages 10-11'!K$7-'Pages 10-11'!I$7)*100</f>
        <v>12.039200000000001</v>
      </c>
      <c r="F19" s="25">
        <f>('Pages 10-11'!L13-'Pages 10-11'!K13)/('Pages 10-11'!L$7-'Pages 10-11'!K$7)*100</f>
        <v>12.34018</v>
      </c>
      <c r="G19" s="25">
        <v>13.09263</v>
      </c>
      <c r="H19" s="25">
        <v>12.942139999999998</v>
      </c>
      <c r="I19" s="25">
        <v>13.002336</v>
      </c>
      <c r="J19" s="25">
        <v>13.453806000000004</v>
      </c>
      <c r="K19" s="25">
        <v>13.438757000000004</v>
      </c>
      <c r="L19" s="25">
        <v>13.514001999999994</v>
      </c>
      <c r="M19" s="25">
        <v>13.529051</v>
      </c>
      <c r="N19" s="25">
        <v>13.520021599999998</v>
      </c>
    </row>
    <row r="20" spans="1:14" ht="18.9" customHeight="1">
      <c r="A20" s="24" t="s">
        <v>14</v>
      </c>
      <c r="B20" s="25">
        <f>('Pages 10-11'!E14-'Pages 10-11'!C14)/('Pages 10-11'!E$7-'Pages 10-11'!C$7)*100</f>
        <v>5.3</v>
      </c>
      <c r="C20" s="25">
        <f>('Pages 10-11'!G14-'Pages 10-11'!E14)/('Pages 10-11'!G$7-'Pages 10-11'!E$7)*100</f>
        <v>6.422999999999999</v>
      </c>
      <c r="D20" s="25">
        <f>('Pages 10-11'!I14-'Pages 10-11'!G14)/('Pages 10-11'!I$7-'Pages 10-11'!G$7)*100</f>
        <v>6.774000000000001</v>
      </c>
      <c r="E20" s="25">
        <f>('Pages 10-11'!K14-'Pages 10-11'!I14)/('Pages 10-11'!K$7-'Pages 10-11'!I$7)*100</f>
        <v>8.292000000000002</v>
      </c>
      <c r="F20" s="25">
        <f>('Pages 10-11'!L14-'Pages 10-11'!K14)/('Pages 10-11'!L$7-'Pages 10-11'!K$7)*100</f>
        <v>9.860999999999999</v>
      </c>
      <c r="G20" s="25">
        <v>10.665750000000003</v>
      </c>
      <c r="H20" s="25">
        <v>11.638000000000002</v>
      </c>
      <c r="I20" s="25">
        <v>11.905499999999998</v>
      </c>
      <c r="J20" s="25">
        <v>11.959</v>
      </c>
      <c r="K20" s="25">
        <v>11.704699999999997</v>
      </c>
      <c r="L20" s="25">
        <v>11.242550000000003</v>
      </c>
      <c r="M20" s="25">
        <v>11.255000000000006</v>
      </c>
      <c r="N20" s="25">
        <v>11.247509999999997</v>
      </c>
    </row>
    <row r="21" spans="1:14" ht="18.9" customHeight="1">
      <c r="A21" s="24" t="s">
        <v>17</v>
      </c>
      <c r="B21" s="25">
        <f>('Pages 10-11'!E15-'Pages 10-11'!C15)/('Pages 10-11'!E$7-'Pages 10-11'!C$7)*100</f>
        <v>6.795</v>
      </c>
      <c r="C21" s="25">
        <f>('Pages 10-11'!G15-'Pages 10-11'!E15)/('Pages 10-11'!G$7-'Pages 10-11'!E$7)*100</f>
        <v>11.959499999999998</v>
      </c>
      <c r="D21" s="25">
        <f>('Pages 10-11'!I15-'Pages 10-11'!G15)/('Pages 10-11'!I$7-'Pages 10-11'!G$7)*100</f>
        <v>10.1925</v>
      </c>
      <c r="E21" s="25">
        <f>('Pages 10-11'!K15-'Pages 10-11'!I15)/('Pages 10-11'!K$7-'Pages 10-11'!I$7)*100</f>
        <v>11.687500000000005</v>
      </c>
      <c r="F21" s="25">
        <f>('Pages 10-11'!L15-'Pages 10-11'!K15)/('Pages 10-11'!L$7-'Pages 10-11'!K$7)*100</f>
        <v>13.181500000000002</v>
      </c>
      <c r="G21" s="25">
        <v>12.299000000000001</v>
      </c>
      <c r="H21" s="25">
        <v>12.027499999999995</v>
      </c>
      <c r="I21" s="25">
        <v>12.095099999999999</v>
      </c>
      <c r="J21" s="25">
        <v>12.149299999999998</v>
      </c>
      <c r="K21" s="25">
        <v>12.135900000000001</v>
      </c>
      <c r="L21" s="25">
        <v>12.203799999999996</v>
      </c>
      <c r="M21" s="25">
        <v>12.217450000000005</v>
      </c>
      <c r="N21" s="25">
        <v>12.20925</v>
      </c>
    </row>
    <row r="22" spans="1:14" ht="18.9" customHeight="1">
      <c r="A22" s="24" t="s">
        <v>20</v>
      </c>
      <c r="B22" s="25">
        <f>('Pages 10-11'!E16-'Pages 10-11'!C16)/('Pages 10-11'!E$7-'Pages 10-11'!C$7)*100</f>
        <v>5.1690000000000005</v>
      </c>
      <c r="C22" s="25">
        <f>('Pages 10-11'!G16-'Pages 10-11'!E16)/('Pages 10-11'!G$7-'Pages 10-11'!E$7)*100</f>
        <v>10.33</v>
      </c>
      <c r="D22" s="25">
        <f>('Pages 10-11'!I16-'Pages 10-11'!G16)/('Pages 10-11'!I$7-'Pages 10-11'!G$7)*100</f>
        <v>11.3045</v>
      </c>
      <c r="E22" s="25">
        <f>('Pages 10-11'!K16-'Pages 10-11'!I16)/('Pages 10-11'!K$7-'Pages 10-11'!I$7)*100</f>
        <v>11.9015</v>
      </c>
      <c r="F22" s="25">
        <f>('Pages 10-11'!L16-'Pages 10-11'!K16)/('Pages 10-11'!L$7-'Pages 10-11'!K$7)*100</f>
        <v>13.085500000000005</v>
      </c>
      <c r="G22" s="25">
        <v>13.511749999999997</v>
      </c>
      <c r="H22" s="25">
        <v>13.682000000000002</v>
      </c>
      <c r="I22" s="25">
        <v>14.150199999999996</v>
      </c>
      <c r="J22" s="25">
        <v>14.641399999999994</v>
      </c>
      <c r="K22" s="25">
        <v>13.089100000000009</v>
      </c>
      <c r="L22" s="25">
        <v>13.162499999999994</v>
      </c>
      <c r="M22" s="25">
        <v>13.1771</v>
      </c>
      <c r="N22" s="25">
        <v>13.168299999999999</v>
      </c>
    </row>
    <row r="23" spans="1:14" ht="18.9" customHeight="1">
      <c r="A23" s="24" t="s">
        <v>22</v>
      </c>
      <c r="B23" s="25">
        <f>('Pages 10-11'!E17-'Pages 10-11'!C17)/('Pages 10-11'!E$7-'Pages 10-11'!C$7)*100</f>
        <v>8.799999999999999</v>
      </c>
      <c r="C23" s="25">
        <f>('Pages 10-11'!G17-'Pages 10-11'!E17)/('Pages 10-11'!G$7-'Pages 10-11'!E$7)*100</f>
        <v>10.625</v>
      </c>
      <c r="D23" s="25">
        <f>('Pages 10-11'!I17-'Pages 10-11'!G17)/('Pages 10-11'!I$7-'Pages 10-11'!G$7)*100</f>
        <v>11.325000000000001</v>
      </c>
      <c r="E23" s="25">
        <f>('Pages 10-11'!K17-'Pages 10-11'!I17)/('Pages 10-11'!K$7-'Pages 10-11'!I$7)*100</f>
        <v>13.1625</v>
      </c>
      <c r="F23" s="25">
        <f>('Pages 10-11'!L17-'Pages 10-11'!K17)/('Pages 10-11'!L$7-'Pages 10-11'!K$7)*100</f>
        <v>13.8125</v>
      </c>
      <c r="G23" s="25">
        <v>16.1875</v>
      </c>
      <c r="H23" s="25">
        <v>16.125</v>
      </c>
      <c r="I23" s="25">
        <v>16.869999999999997</v>
      </c>
      <c r="J23" s="25">
        <v>18.686300000000003</v>
      </c>
      <c r="K23" s="25">
        <v>19.736849999999993</v>
      </c>
      <c r="L23" s="25">
        <v>21.327500000000008</v>
      </c>
      <c r="M23" s="25">
        <v>22.363749999999985</v>
      </c>
      <c r="N23" s="25">
        <v>19.186000000000003</v>
      </c>
    </row>
    <row r="24" spans="1:14" ht="18.9" customHeight="1">
      <c r="A24" s="24" t="s">
        <v>24</v>
      </c>
      <c r="B24" s="25">
        <f>('Pages 10-11'!E18-'Pages 10-11'!C18)/('Pages 10-11'!E$7-'Pages 10-11'!C$7)*100</f>
        <v>2.4559999999999995</v>
      </c>
      <c r="C24" s="25">
        <f>('Pages 10-11'!G18-'Pages 10-11'!E18)/('Pages 10-11'!G$7-'Pages 10-11'!E$7)*100</f>
        <v>4.1995000000000005</v>
      </c>
      <c r="D24" s="25">
        <f>('Pages 10-11'!I18-'Pages 10-11'!G18)/('Pages 10-11'!I$7-'Pages 10-11'!G$7)*100</f>
        <v>4.691499999999999</v>
      </c>
      <c r="E24" s="25">
        <f>('Pages 10-11'!K18-'Pages 10-11'!I18)/('Pages 10-11'!K$7-'Pages 10-11'!I$7)*100</f>
        <v>5.143000000000002</v>
      </c>
      <c r="F24" s="25">
        <f>('Pages 10-11'!L18-'Pages 10-11'!K18)/('Pages 10-11'!L$7-'Pages 10-11'!K$7)*100</f>
        <v>6.32</v>
      </c>
      <c r="G24" s="25">
        <v>6.89675</v>
      </c>
      <c r="H24" s="25">
        <v>10.644749999999998</v>
      </c>
      <c r="I24" s="25">
        <v>15.350700000000003</v>
      </c>
      <c r="J24" s="25">
        <v>11.981999999999998</v>
      </c>
      <c r="K24" s="25">
        <v>10.573100000000002</v>
      </c>
      <c r="L24" s="25">
        <v>10.632349999999999</v>
      </c>
      <c r="M24" s="25">
        <v>10.644149999999994</v>
      </c>
      <c r="N24" s="25">
        <v>10.63705</v>
      </c>
    </row>
    <row r="25" spans="1:14" ht="18.9" customHeight="1">
      <c r="A25" s="24" t="s">
        <v>4</v>
      </c>
      <c r="B25" s="25">
        <f>('Pages 10-11'!E19-'Pages 10-11'!C19)/('Pages 10-11'!E$7-'Pages 10-11'!C$7)*100</f>
        <v>7.590999999999999</v>
      </c>
      <c r="C25" s="25">
        <f>('Pages 10-11'!G19-'Pages 10-11'!E19)/('Pages 10-11'!G$7-'Pages 10-11'!E$7)*100</f>
        <v>14.540000000000001</v>
      </c>
      <c r="D25" s="25">
        <f>('Pages 10-11'!I19-'Pages 10-11'!G19)/('Pages 10-11'!I$7-'Pages 10-11'!G$7)*100</f>
        <v>12.630500000000003</v>
      </c>
      <c r="E25" s="25">
        <f>('Pages 10-11'!K19-'Pages 10-11'!I19)/('Pages 10-11'!K$7-'Pages 10-11'!I$7)*100</f>
        <v>14.918999999999997</v>
      </c>
      <c r="F25" s="25">
        <f>('Pages 10-11'!L19-'Pages 10-11'!K19)/('Pages 10-11'!L$7-'Pages 10-11'!K$7)*100</f>
        <v>19.528000000000002</v>
      </c>
      <c r="G25" s="25">
        <v>20.000500000000002</v>
      </c>
      <c r="H25" s="25">
        <v>21.655249999999995</v>
      </c>
      <c r="I25" s="25">
        <v>22.9267</v>
      </c>
      <c r="J25" s="25">
        <v>26.90559999999999</v>
      </c>
      <c r="K25" s="25">
        <v>24.18490000000001</v>
      </c>
      <c r="L25" s="25">
        <v>22.342649999999985</v>
      </c>
      <c r="M25" s="25">
        <v>22.367600000000007</v>
      </c>
      <c r="N25" s="25">
        <v>22.352640000000005</v>
      </c>
    </row>
    <row r="26" spans="1:14" ht="18.9" customHeight="1">
      <c r="A26" s="24" t="s">
        <v>7</v>
      </c>
      <c r="B26" s="25">
        <f>('Pages 10-11'!E20-'Pages 10-11'!C20)/('Pages 10-11'!E$7-'Pages 10-11'!C$7)*100</f>
        <v>11.969000000000001</v>
      </c>
      <c r="C26" s="25">
        <f>('Pages 10-11'!G20-'Pages 10-11'!E20)/('Pages 10-11'!G$7-'Pages 10-11'!E$7)*100</f>
        <v>14.760000000000002</v>
      </c>
      <c r="D26" s="25">
        <f>('Pages 10-11'!I20-'Pages 10-11'!G20)/('Pages 10-11'!I$7-'Pages 10-11'!G$7)*100</f>
        <v>15.475</v>
      </c>
      <c r="E26" s="25">
        <f>('Pages 10-11'!K20-'Pages 10-11'!I20)/('Pages 10-11'!K$7-'Pages 10-11'!I$7)*100</f>
        <v>18.237</v>
      </c>
      <c r="F26" s="25">
        <f>('Pages 10-11'!L20-'Pages 10-11'!K20)/('Pages 10-11'!L$7-'Pages 10-11'!K$7)*100</f>
        <v>19.413000000000004</v>
      </c>
      <c r="G26" s="25">
        <v>20.681499999999996</v>
      </c>
      <c r="H26" s="25">
        <v>21.47625</v>
      </c>
      <c r="I26" s="25">
        <v>23.145400000000002</v>
      </c>
      <c r="J26" s="25">
        <v>24.659499999999984</v>
      </c>
      <c r="K26" s="25">
        <v>24.660600000000013</v>
      </c>
      <c r="L26" s="25">
        <v>23.804300000000005</v>
      </c>
      <c r="M26" s="25">
        <v>22.6422</v>
      </c>
      <c r="N26" s="25">
        <v>22.642200000000006</v>
      </c>
    </row>
    <row r="27" spans="1:14" ht="18.9" customHeight="1">
      <c r="A27" s="24" t="s">
        <v>9</v>
      </c>
      <c r="B27" s="25">
        <f>('Pages 10-11'!E21-'Pages 10-11'!C21)/('Pages 10-11'!E$7-'Pages 10-11'!C$7)*100</f>
        <v>0</v>
      </c>
      <c r="C27" s="25">
        <f>('Pages 10-11'!G21-'Pages 10-11'!E21)/('Pages 10-11'!G$7-'Pages 10-11'!E$7)*100</f>
        <v>6.468999999999999</v>
      </c>
      <c r="D27" s="25">
        <f>('Pages 10-11'!I21-'Pages 10-11'!G21)/('Pages 10-11'!I$7-'Pages 10-11'!G$7)*100</f>
        <v>22.142999999999997</v>
      </c>
      <c r="E27" s="25">
        <f>('Pages 10-11'!K21-'Pages 10-11'!I21)/('Pages 10-11'!K$7-'Pages 10-11'!I$7)*100</f>
        <v>21.913</v>
      </c>
      <c r="F27" s="25">
        <f>('Pages 10-11'!L21-'Pages 10-11'!K21)/('Pages 10-11'!L$7-'Pages 10-11'!K$7)*100</f>
        <v>22.143500000000003</v>
      </c>
      <c r="G27" s="25">
        <v>22.14325</v>
      </c>
      <c r="H27" s="25">
        <v>22.028000000000002</v>
      </c>
      <c r="I27" s="25">
        <v>22.150799999999997</v>
      </c>
      <c r="J27" s="25">
        <v>22.253999999999998</v>
      </c>
      <c r="K27" s="25">
        <v>23.6141</v>
      </c>
      <c r="L27" s="25">
        <v>25.22000000000001</v>
      </c>
      <c r="M27" s="25">
        <v>25.243899999999996</v>
      </c>
      <c r="N27" s="25">
        <v>25.229570000000002</v>
      </c>
    </row>
    <row r="28" spans="1:14" ht="18.9" customHeight="1">
      <c r="A28" s="24" t="s">
        <v>12</v>
      </c>
      <c r="B28" s="25">
        <f>('Pages 10-11'!E22-'Pages 10-11'!C22)/('Pages 10-11'!E$7-'Pages 10-11'!C$7)*100</f>
        <v>0</v>
      </c>
      <c r="C28" s="25">
        <f>('Pages 10-11'!G22-'Pages 10-11'!E22)/('Pages 10-11'!G$7-'Pages 10-11'!E$7)*100</f>
        <v>11.503499999999999</v>
      </c>
      <c r="D28" s="25">
        <f>('Pages 10-11'!I22-'Pages 10-11'!G22)/('Pages 10-11'!I$7-'Pages 10-11'!G$7)*100</f>
        <v>14.811499999999999</v>
      </c>
      <c r="E28" s="25">
        <f>('Pages 10-11'!K22-'Pages 10-11'!I22)/('Pages 10-11'!K$7-'Pages 10-11'!I$7)*100</f>
        <v>18.410999999999994</v>
      </c>
      <c r="F28" s="25">
        <f>('Pages 10-11'!L22-'Pages 10-11'!K22)/('Pages 10-11'!L$7-'Pages 10-11'!K$7)*100</f>
        <v>20.633499999999994</v>
      </c>
      <c r="G28" s="25">
        <v>22.226000000000013</v>
      </c>
      <c r="H28" s="25">
        <v>23.890999999999995</v>
      </c>
      <c r="I28" s="25">
        <v>25.798899999999996</v>
      </c>
      <c r="J28" s="25">
        <v>26.641199999999987</v>
      </c>
      <c r="K28" s="25">
        <v>27.19825</v>
      </c>
      <c r="L28" s="25">
        <v>27.864100000000008</v>
      </c>
      <c r="M28" s="25">
        <v>28.28615000000001</v>
      </c>
      <c r="N28" s="25">
        <v>29.06216</v>
      </c>
    </row>
    <row r="29" spans="1:14" ht="18.9" customHeight="1">
      <c r="A29" s="24" t="s">
        <v>15</v>
      </c>
      <c r="B29" s="25">
        <f>('Pages 10-11'!E23-'Pages 10-11'!C23)/('Pages 10-11'!E$7-'Pages 10-11'!C$7)*100</f>
        <v>7.671000000000001</v>
      </c>
      <c r="C29" s="25">
        <f>('Pages 10-11'!G23-'Pages 10-11'!E23)/('Pages 10-11'!G$7-'Pages 10-11'!E$7)*100</f>
        <v>11.507000000000001</v>
      </c>
      <c r="D29" s="25">
        <f>('Pages 10-11'!I23-'Pages 10-11'!G23)/('Pages 10-11'!I$7-'Pages 10-11'!G$7)*100</f>
        <v>12.086500000000001</v>
      </c>
      <c r="E29" s="25">
        <f>('Pages 10-11'!K23-'Pages 10-11'!I23)/('Pages 10-11'!K$7-'Pages 10-11'!I$7)*100</f>
        <v>15.186500000000006</v>
      </c>
      <c r="F29" s="25">
        <f>('Pages 10-11'!L23-'Pages 10-11'!K23)/('Pages 10-11'!L$7-'Pages 10-11'!K$7)*100</f>
        <v>17.0815</v>
      </c>
      <c r="G29" s="25">
        <v>18.82125</v>
      </c>
      <c r="H29" s="25">
        <v>20.850500000000004</v>
      </c>
      <c r="I29" s="25">
        <v>21.193899999999992</v>
      </c>
      <c r="J29" s="25">
        <v>23.33030000000001</v>
      </c>
      <c r="K29" s="25">
        <v>21.48025</v>
      </c>
      <c r="L29" s="25">
        <v>19.825149999999994</v>
      </c>
      <c r="M29" s="25">
        <v>19.84725</v>
      </c>
      <c r="N29" s="25">
        <v>19.833970000000004</v>
      </c>
    </row>
    <row r="30" spans="1:14" ht="18.9" customHeight="1">
      <c r="A30" s="24" t="s">
        <v>18</v>
      </c>
      <c r="B30" s="25">
        <f>('Pages 10-11'!E24-'Pages 10-11'!C24)/('Pages 10-11'!E$7-'Pages 10-11'!C$7)*100</f>
        <v>9.485000000000001</v>
      </c>
      <c r="C30" s="25">
        <f>('Pages 10-11'!G24-'Pages 10-11'!E24)/('Pages 10-11'!G$7-'Pages 10-11'!E$7)*100</f>
        <v>12.174999999999999</v>
      </c>
      <c r="D30" s="25">
        <f>('Pages 10-11'!I24-'Pages 10-11'!G24)/('Pages 10-11'!I$7-'Pages 10-11'!G$7)*100</f>
        <v>11.825500000000003</v>
      </c>
      <c r="E30" s="25">
        <f>('Pages 10-11'!K24-'Pages 10-11'!I24)/('Pages 10-11'!K$7-'Pages 10-11'!I$7)*100</f>
        <v>14.227499999999996</v>
      </c>
      <c r="F30" s="25">
        <f>('Pages 10-11'!L24-'Pages 10-11'!K24)/('Pages 10-11'!L$7-'Pages 10-11'!K$7)*100</f>
        <v>15.868500000000004</v>
      </c>
      <c r="G30" s="25">
        <v>17.343249999999998</v>
      </c>
      <c r="H30" s="25">
        <v>17.99299999999999</v>
      </c>
      <c r="I30" s="25">
        <v>19.062300000000004</v>
      </c>
      <c r="J30" s="25">
        <v>19.7038</v>
      </c>
      <c r="K30" s="25">
        <v>19.3899</v>
      </c>
      <c r="L30" s="25">
        <v>17.744449999999997</v>
      </c>
      <c r="M30" s="25">
        <v>17.76425</v>
      </c>
      <c r="N30" s="25">
        <v>17.752380000000002</v>
      </c>
    </row>
    <row r="31" spans="1:14" ht="18.9" customHeight="1">
      <c r="A31" s="24" t="s">
        <v>21</v>
      </c>
      <c r="B31" s="25">
        <f>('Pages 10-11'!E25-'Pages 10-11'!C25)/('Pages 10-11'!E$7-'Pages 10-11'!C$7)*100</f>
        <v>6.604</v>
      </c>
      <c r="C31" s="25">
        <f>('Pages 10-11'!G25-'Pages 10-11'!E25)/('Pages 10-11'!G$7-'Pages 10-11'!E$7)*100</f>
        <v>9.542</v>
      </c>
      <c r="D31" s="25">
        <f>('Pages 10-11'!I25-'Pages 10-11'!G25)/('Pages 10-11'!I$7-'Pages 10-11'!G$7)*100</f>
        <v>10.618000000000002</v>
      </c>
      <c r="E31" s="25">
        <f>('Pages 10-11'!K25-'Pages 10-11'!I25)/('Pages 10-11'!K$7-'Pages 10-11'!I$7)*100</f>
        <v>11.980499999999997</v>
      </c>
      <c r="F31" s="25">
        <f>('Pages 10-11'!L25-'Pages 10-11'!K25)/('Pages 10-11'!L$7-'Pages 10-11'!K$7)*100</f>
        <v>13.152000000000003</v>
      </c>
      <c r="G31" s="25">
        <v>13.13775</v>
      </c>
      <c r="H31" s="25">
        <v>14.442999999999993</v>
      </c>
      <c r="I31" s="25">
        <v>15.3792</v>
      </c>
      <c r="J31" s="25">
        <v>14.872400000000003</v>
      </c>
      <c r="K31" s="25">
        <v>14.004449999999997</v>
      </c>
      <c r="L31" s="25">
        <v>13.793350000000007</v>
      </c>
      <c r="M31" s="25">
        <v>13.80859999999999</v>
      </c>
      <c r="N31" s="25">
        <v>13.79943</v>
      </c>
    </row>
    <row r="32" spans="1:14" ht="18.9" customHeight="1">
      <c r="A32" s="24" t="s">
        <v>91</v>
      </c>
      <c r="B32" s="25">
        <f>('Pages 10-11'!E26-'Pages 10-11'!C26)/('Pages 10-11'!E$7-'Pages 10-11'!C$7)*100</f>
        <v>7.260000000000002</v>
      </c>
      <c r="C32" s="25">
        <f>('Pages 10-11'!G26-'Pages 10-11'!E26)/('Pages 10-11'!G$7-'Pages 10-11'!E$7)*100</f>
        <v>12.65</v>
      </c>
      <c r="D32" s="25">
        <f>('Pages 10-11'!I26-'Pages 10-11'!G26)/('Pages 10-11'!I$7-'Pages 10-11'!G$7)*100</f>
        <v>14.025000000000002</v>
      </c>
      <c r="E32" s="25">
        <f>('Pages 10-11'!K26-'Pages 10-11'!I26)/('Pages 10-11'!K$7-'Pages 10-11'!I$7)*100</f>
        <v>18.645</v>
      </c>
      <c r="F32" s="25">
        <f>('Pages 10-11'!L26-'Pages 10-11'!K26)/('Pages 10-11'!L$7-'Pages 10-11'!K$7)*100</f>
        <v>19.580000000000002</v>
      </c>
      <c r="G32" s="25">
        <v>21.09775000000001</v>
      </c>
      <c r="H32" s="25">
        <v>22.390749999999997</v>
      </c>
      <c r="I32" s="25">
        <v>22.906399999999994</v>
      </c>
      <c r="J32" s="25">
        <v>23.10980000000001</v>
      </c>
      <c r="K32" s="25">
        <v>22.777199999999997</v>
      </c>
      <c r="L32" s="25">
        <v>20.990750000000013</v>
      </c>
      <c r="M32" s="25">
        <v>21.01414999999998</v>
      </c>
      <c r="N32" s="25">
        <v>21.0001</v>
      </c>
    </row>
    <row r="33" spans="1:14" ht="18.9" customHeight="1">
      <c r="A33" s="24" t="s">
        <v>25</v>
      </c>
      <c r="B33" s="25">
        <f>('Pages 10-11'!E27-'Pages 10-11'!C27)/('Pages 10-11'!E$7-'Pages 10-11'!C$7)*100</f>
        <v>0.44</v>
      </c>
      <c r="C33" s="25">
        <f>('Pages 10-11'!G27-'Pages 10-11'!E27)/('Pages 10-11'!G$7-'Pages 10-11'!E$7)*100</f>
        <v>9.65</v>
      </c>
      <c r="D33" s="25">
        <f>('Pages 10-11'!I27-'Pages 10-11'!G27)/('Pages 10-11'!I$7-'Pages 10-11'!G$7)*100</f>
        <v>12.64</v>
      </c>
      <c r="E33" s="25">
        <f>('Pages 10-11'!K27-'Pages 10-11'!I27)/('Pages 10-11'!K$7-'Pages 10-11'!I$7)*100</f>
        <v>14.21</v>
      </c>
      <c r="F33" s="25">
        <f>('Pages 10-11'!L27-'Pages 10-11'!K27)/('Pages 10-11'!L$7-'Pages 10-11'!K$7)*100</f>
        <v>17.31</v>
      </c>
      <c r="G33" s="25">
        <v>17.794999999999998</v>
      </c>
      <c r="H33" s="25">
        <v>18.115000000000002</v>
      </c>
      <c r="I33" s="25">
        <v>19.252</v>
      </c>
      <c r="J33" s="25">
        <v>20.125999999999998</v>
      </c>
      <c r="K33" s="25">
        <v>20.211000000000002</v>
      </c>
      <c r="L33" s="25">
        <v>20.477999999999998</v>
      </c>
      <c r="M33" s="25">
        <v>20.709</v>
      </c>
      <c r="N33" s="25">
        <v>20.5432</v>
      </c>
    </row>
    <row r="34" spans="1:14" ht="18.9" customHeight="1">
      <c r="A34" s="24" t="s">
        <v>6</v>
      </c>
      <c r="B34" s="25">
        <f>('Pages 10-11'!E28-'Pages 10-11'!C28)/('Pages 10-11'!E$7-'Pages 10-11'!C$7)*100</f>
        <v>0</v>
      </c>
      <c r="C34" s="25">
        <f>('Pages 10-11'!G28-'Pages 10-11'!E28)/('Pages 10-11'!G$7-'Pages 10-11'!E$7)*100</f>
        <v>9.213000000000001</v>
      </c>
      <c r="D34" s="25">
        <f>('Pages 10-11'!I28-'Pages 10-11'!G28)/('Pages 10-11'!I$7-'Pages 10-11'!G$7)*100</f>
        <v>14.540999999999999</v>
      </c>
      <c r="E34" s="25">
        <f>('Pages 10-11'!K28-'Pages 10-11'!I28)/('Pages 10-11'!K$7-'Pages 10-11'!I$7)*100</f>
        <v>16.6275</v>
      </c>
      <c r="F34" s="25">
        <f>('Pages 10-11'!L28-'Pages 10-11'!K28)/('Pages 10-11'!L$7-'Pages 10-11'!K$7)*100</f>
        <v>16.8395</v>
      </c>
      <c r="G34" s="25">
        <v>17.804250000000003</v>
      </c>
      <c r="H34" s="25">
        <v>18.603749999999998</v>
      </c>
      <c r="I34" s="25">
        <v>19.305</v>
      </c>
      <c r="J34" s="25">
        <v>20.607200000000002</v>
      </c>
      <c r="K34" s="25">
        <v>21.31144999999999</v>
      </c>
      <c r="L34" s="25">
        <v>21.774849999999997</v>
      </c>
      <c r="M34" s="25">
        <v>22.45255000000002</v>
      </c>
      <c r="N34" s="25">
        <v>22.437540000000006</v>
      </c>
    </row>
    <row r="35" spans="1:14" ht="18.9" customHeight="1">
      <c r="A35" s="24" t="s">
        <v>8</v>
      </c>
      <c r="B35" s="25">
        <f>('Pages 10-11'!E29-'Pages 10-11'!C29)/('Pages 10-11'!E$7-'Pages 10-11'!C$7)*100</f>
        <v>3.572</v>
      </c>
      <c r="C35" s="25">
        <f>('Pages 10-11'!G29-'Pages 10-11'!E29)/('Pages 10-11'!G$7-'Pages 10-11'!E$7)*100</f>
        <v>12.052</v>
      </c>
      <c r="D35" s="25">
        <f>('Pages 10-11'!I29-'Pages 10-11'!G29)/('Pages 10-11'!I$7-'Pages 10-11'!G$7)*100</f>
        <v>14.229</v>
      </c>
      <c r="E35" s="25">
        <f>('Pages 10-11'!K29-'Pages 10-11'!I29)/('Pages 10-11'!K$7-'Pages 10-11'!I$7)*100</f>
        <v>15.763500000000002</v>
      </c>
      <c r="F35" s="25">
        <f>('Pages 10-11'!L29-'Pages 10-11'!K29)/('Pages 10-11'!L$7-'Pages 10-11'!K$7)*100</f>
        <v>16.6005</v>
      </c>
      <c r="G35" s="25">
        <v>16.503249999999998</v>
      </c>
      <c r="H35" s="25">
        <v>16.802500000000002</v>
      </c>
      <c r="I35" s="25">
        <v>18.079200000000004</v>
      </c>
      <c r="J35" s="25">
        <v>19.287299999999995</v>
      </c>
      <c r="K35" s="25">
        <v>19.931800000000003</v>
      </c>
      <c r="L35" s="25">
        <v>20.04334999999999</v>
      </c>
      <c r="M35" s="25">
        <v>20.06565000000001</v>
      </c>
      <c r="N35" s="25">
        <v>20.052280000000003</v>
      </c>
    </row>
    <row r="36" spans="1:14" ht="18.9" customHeight="1">
      <c r="A36" s="24" t="s">
        <v>10</v>
      </c>
      <c r="B36" s="25">
        <f>('Pages 10-11'!E30-'Pages 10-11'!C30)/('Pages 10-11'!E$7-'Pages 10-11'!C$7)*100</f>
        <v>5.33</v>
      </c>
      <c r="C36" s="25">
        <f>('Pages 10-11'!G30-'Pages 10-11'!E30)/('Pages 10-11'!G$7-'Pages 10-11'!E$7)*100</f>
        <v>7.8875</v>
      </c>
      <c r="D36" s="25">
        <f>('Pages 10-11'!I30-'Pages 10-11'!G30)/('Pages 10-11'!I$7-'Pages 10-11'!G$7)*100</f>
        <v>9.04</v>
      </c>
      <c r="E36" s="25">
        <f>('Pages 10-11'!K30-'Pages 10-11'!I30)/('Pages 10-11'!K$7-'Pages 10-11'!I$7)*100</f>
        <v>15.196500000000002</v>
      </c>
      <c r="F36" s="25">
        <f>('Pages 10-11'!L30-'Pages 10-11'!K30)/('Pages 10-11'!L$7-'Pages 10-11'!K$7)*100</f>
        <v>17.9635</v>
      </c>
      <c r="G36" s="25">
        <v>18.847749999999998</v>
      </c>
      <c r="H36" s="25">
        <v>20.364750000000004</v>
      </c>
      <c r="I36" s="25">
        <v>22.030599999999996</v>
      </c>
      <c r="J36" s="25">
        <v>23.189299999999996</v>
      </c>
      <c r="K36" s="25">
        <v>23.9419</v>
      </c>
      <c r="L36" s="25">
        <v>25.002200000000002</v>
      </c>
      <c r="M36" s="25">
        <v>26.180050000000005</v>
      </c>
      <c r="N36" s="25">
        <v>26.41135</v>
      </c>
    </row>
    <row r="37" spans="1:14" ht="18.9" customHeight="1">
      <c r="A37" s="24" t="s">
        <v>13</v>
      </c>
      <c r="B37" s="25">
        <f>('Pages 10-11'!E31-'Pages 10-11'!C31)/('Pages 10-11'!E$7-'Pages 10-11'!C$7)*100</f>
        <v>0</v>
      </c>
      <c r="C37" s="25">
        <f>('Pages 10-11'!G31-'Pages 10-11'!E31)/('Pages 10-11'!G$7-'Pages 10-11'!E$7)*100</f>
        <v>1.401</v>
      </c>
      <c r="D37" s="25">
        <f>('Pages 10-11'!I31-'Pages 10-11'!G31)/('Pages 10-11'!I$7-'Pages 10-11'!G$7)*100</f>
        <v>18.797</v>
      </c>
      <c r="E37" s="25">
        <f>('Pages 10-11'!K31-'Pages 10-11'!I31)/('Pages 10-11'!K$7-'Pages 10-11'!I$7)*100</f>
        <v>27.132499999999997</v>
      </c>
      <c r="F37" s="25">
        <f>('Pages 10-11'!L31-'Pages 10-11'!K31)/('Pages 10-11'!L$7-'Pages 10-11'!K$7)*100</f>
        <v>29.794499999999996</v>
      </c>
      <c r="G37" s="25">
        <v>20.2095</v>
      </c>
      <c r="H37" s="25">
        <v>21.365250000000007</v>
      </c>
      <c r="I37" s="25">
        <v>24.4101</v>
      </c>
      <c r="J37" s="25">
        <v>27.328800000000005</v>
      </c>
      <c r="K37" s="25">
        <v>29.849499999999995</v>
      </c>
      <c r="L37" s="25">
        <v>32.32105000000002</v>
      </c>
      <c r="M37" s="25">
        <v>27.72254999999999</v>
      </c>
      <c r="N37" s="25">
        <v>26.951999999999998</v>
      </c>
    </row>
    <row r="38" spans="1:14" ht="18.9" customHeight="1">
      <c r="A38" s="24" t="s">
        <v>16</v>
      </c>
      <c r="B38" s="25">
        <f>('Pages 10-11'!E32-'Pages 10-11'!C32)/('Pages 10-11'!E$7-'Pages 10-11'!C$7)*100</f>
        <v>0</v>
      </c>
      <c r="C38" s="25">
        <f>('Pages 10-11'!G32-'Pages 10-11'!E32)/('Pages 10-11'!G$7-'Pages 10-11'!E$7)*100</f>
        <v>13.023499999999999</v>
      </c>
      <c r="D38" s="25">
        <f>('Pages 10-11'!I32-'Pages 10-11'!G32)/('Pages 10-11'!I$7-'Pages 10-11'!G$7)*100</f>
        <v>14.207999999999998</v>
      </c>
      <c r="E38" s="25">
        <f>('Pages 10-11'!K32-'Pages 10-11'!I32)/('Pages 10-11'!K$7-'Pages 10-11'!I$7)*100</f>
        <v>14.481000000000005</v>
      </c>
      <c r="F38" s="25">
        <f>('Pages 10-11'!L32-'Pages 10-11'!K32)/('Pages 10-11'!L$7-'Pages 10-11'!K$7)*100</f>
        <v>16.7595</v>
      </c>
      <c r="G38" s="25">
        <v>19.51725</v>
      </c>
      <c r="H38" s="25">
        <v>21.633500000000012</v>
      </c>
      <c r="I38" s="25">
        <v>26.389499999999995</v>
      </c>
      <c r="J38" s="25">
        <v>26.7828</v>
      </c>
      <c r="K38" s="25">
        <v>23.27915</v>
      </c>
      <c r="L38" s="25">
        <v>24.66385000000001</v>
      </c>
      <c r="M38" s="25">
        <v>23.16479999999999</v>
      </c>
      <c r="N38" s="25">
        <v>22.76154</v>
      </c>
    </row>
    <row r="39" spans="1:14" ht="18.9" customHeight="1">
      <c r="A39" s="24" t="s">
        <v>19</v>
      </c>
      <c r="B39" s="25">
        <f>('Pages 10-11'!E33-'Pages 10-11'!C33)/('Pages 10-11'!E$7-'Pages 10-11'!C$7)*100</f>
        <v>6.067200000000001</v>
      </c>
      <c r="C39" s="25">
        <f>('Pages 10-11'!G33-'Pages 10-11'!E33)/('Pages 10-11'!G$7-'Pages 10-11'!E$7)*100</f>
        <v>14.5152</v>
      </c>
      <c r="D39" s="25">
        <f>('Pages 10-11'!I33-'Pages 10-11'!G33)/('Pages 10-11'!I$7-'Pages 10-11'!G$7)*100</f>
        <v>18.048000000000002</v>
      </c>
      <c r="E39" s="25">
        <f>('Pages 10-11'!K33-'Pages 10-11'!I33)/('Pages 10-11'!K$7-'Pages 10-11'!I$7)*100</f>
        <v>22.214400000000005</v>
      </c>
      <c r="F39" s="25">
        <f>('Pages 10-11'!L33-'Pages 10-11'!K33)/('Pages 10-11'!L$7-'Pages 10-11'!K$7)*100</f>
        <v>25.401599999999995</v>
      </c>
      <c r="G39" s="25">
        <v>24.748800000000003</v>
      </c>
      <c r="H39" s="25">
        <v>25.593600000000006</v>
      </c>
      <c r="I39" s="25">
        <v>27.18719999999999</v>
      </c>
      <c r="J39" s="25">
        <v>30.00576000000001</v>
      </c>
      <c r="K39" s="25">
        <v>25.432319999999997</v>
      </c>
      <c r="L39" s="25">
        <v>25.00032000000001</v>
      </c>
      <c r="M39" s="25">
        <v>25.02815999999999</v>
      </c>
      <c r="N39" s="25">
        <v>25.011456000000003</v>
      </c>
    </row>
    <row r="40" spans="1:14" ht="18.9" customHeight="1">
      <c r="A40" s="24" t="s">
        <v>92</v>
      </c>
      <c r="B40" s="25">
        <f>('Pages 10-11'!E34-'Pages 10-11'!C34)/('Pages 10-11'!E$7-'Pages 10-11'!C$7)*100</f>
        <v>0</v>
      </c>
      <c r="C40" s="25">
        <f>('Pages 10-11'!G34-'Pages 10-11'!E34)/('Pages 10-11'!G$7-'Pages 10-11'!E$7)*100</f>
        <v>4.9105</v>
      </c>
      <c r="D40" s="25">
        <f>('Pages 10-11'!I34-'Pages 10-11'!G34)/('Pages 10-11'!I$7-'Pages 10-11'!G$7)*100</f>
        <v>14.916000000000002</v>
      </c>
      <c r="E40" s="25">
        <f>('Pages 10-11'!K34-'Pages 10-11'!I34)/('Pages 10-11'!K$7-'Pages 10-11'!I$7)*100</f>
        <v>18.980999999999998</v>
      </c>
      <c r="F40" s="25">
        <f>('Pages 10-11'!L34-'Pages 10-11'!K34)/('Pages 10-11'!L$7-'Pages 10-11'!K$7)*100</f>
        <v>20.244999999999997</v>
      </c>
      <c r="G40" s="25">
        <v>23.1195</v>
      </c>
      <c r="H40" s="25">
        <v>23.578000000000003</v>
      </c>
      <c r="I40" s="25">
        <v>24.1868</v>
      </c>
      <c r="J40" s="25">
        <v>25.0992</v>
      </c>
      <c r="K40" s="25">
        <v>26.55829999999999</v>
      </c>
      <c r="L40" s="25">
        <v>28.291750000000015</v>
      </c>
      <c r="M40" s="25">
        <v>28.93</v>
      </c>
      <c r="N40" s="25">
        <v>29.808980000000005</v>
      </c>
    </row>
    <row r="41" spans="1:14" ht="18.9" customHeight="1">
      <c r="A41" s="24" t="s">
        <v>23</v>
      </c>
      <c r="B41" s="25">
        <f>('Pages 10-11'!E35-'Pages 10-11'!C35)/('Pages 10-11'!E$7-'Pages 10-11'!C$7)*100</f>
        <v>6.543</v>
      </c>
      <c r="C41" s="25">
        <f>('Pages 10-11'!G35-'Pages 10-11'!E35)/('Pages 10-11'!G$7-'Pages 10-11'!E$7)*100</f>
        <v>13.2635</v>
      </c>
      <c r="D41" s="25">
        <f>('Pages 10-11'!I35-'Pages 10-11'!G35)/('Pages 10-11'!I$7-'Pages 10-11'!G$7)*100</f>
        <v>16.473999999999997</v>
      </c>
      <c r="E41" s="25">
        <f>('Pages 10-11'!K35-'Pages 10-11'!I35)/('Pages 10-11'!K$7-'Pages 10-11'!I$7)*100</f>
        <v>19.361499999999996</v>
      </c>
      <c r="F41" s="25">
        <f>('Pages 10-11'!L35-'Pages 10-11'!K35)/('Pages 10-11'!L$7-'Pages 10-11'!K$7)*100</f>
        <v>19.582000000000008</v>
      </c>
      <c r="G41" s="25">
        <v>23.743499999999997</v>
      </c>
      <c r="H41" s="25">
        <v>23.704749999999986</v>
      </c>
      <c r="I41" s="25">
        <v>26.51760000000001</v>
      </c>
      <c r="J41" s="25">
        <v>26.939400000000006</v>
      </c>
      <c r="K41" s="25">
        <v>27.889300000000013</v>
      </c>
      <c r="L41" s="25">
        <v>28.348499999999987</v>
      </c>
      <c r="M41" s="25">
        <v>28.38010000000001</v>
      </c>
      <c r="N41" s="25">
        <v>28.77517</v>
      </c>
    </row>
    <row r="42" spans="1:14" ht="17.25" customHeight="1">
      <c r="A42" s="24"/>
      <c r="B42" s="25"/>
      <c r="C42" s="26"/>
      <c r="D42" s="25"/>
      <c r="E42" s="25"/>
      <c r="F42" s="25"/>
      <c r="G42" s="25"/>
      <c r="H42" s="25"/>
      <c r="I42" s="25"/>
      <c r="J42" s="25"/>
      <c r="K42" s="25"/>
      <c r="L42" s="25"/>
      <c r="M42" s="25"/>
      <c r="N42" s="25"/>
    </row>
    <row r="43" spans="1:14" ht="24" customHeight="1">
      <c r="A43" s="27" t="s">
        <v>93</v>
      </c>
      <c r="B43" s="25">
        <v>0</v>
      </c>
      <c r="C43" s="25">
        <f>('Pages 10-11'!G37-'Pages 10-11'!E37)/('Pages 10-11'!G$7-'Pages 10-11'!E$7)*100</f>
        <v>0.647</v>
      </c>
      <c r="D43" s="25">
        <f>('Pages 10-11'!I37-'Pages 10-11'!G37)/('Pages 10-11'!I$7-'Pages 10-11'!G$7)*100</f>
        <v>0.687</v>
      </c>
      <c r="E43" s="25">
        <f>('Pages 10-11'!K37-'Pages 10-11'!I37)/('Pages 10-11'!K$7-'Pages 10-11'!I$7)*100</f>
        <v>0.775</v>
      </c>
      <c r="F43" s="25">
        <f>('Pages 10-11'!L37-'Pages 10-11'!K37)/('Pages 10-11'!L$7-'Pages 10-11'!K$7)*100</f>
        <v>2.2079999999999997</v>
      </c>
      <c r="G43" s="25">
        <v>2.5195000000000003</v>
      </c>
      <c r="H43" s="25">
        <v>4.5115</v>
      </c>
      <c r="I43" s="25">
        <v>6.753999999999999</v>
      </c>
      <c r="J43" s="25">
        <v>9.521600000000003</v>
      </c>
      <c r="K43" s="25">
        <v>11.704</v>
      </c>
      <c r="L43" s="25">
        <v>11.853600000000002</v>
      </c>
      <c r="M43" s="25">
        <v>11.866799999999996</v>
      </c>
      <c r="N43" s="25">
        <v>11.3992</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contribuzioni&amp;R9</oddFooter>
  </headerFooter>
</worksheet>
</file>

<file path=xl/worksheets/sheet30.xml><?xml version="1.0" encoding="utf-8"?>
<worksheet xmlns="http://schemas.openxmlformats.org/spreadsheetml/2006/main" xmlns:r="http://schemas.openxmlformats.org/officeDocument/2006/relationships">
  <sheetPr>
    <tabColor indexed="43"/>
  </sheetPr>
  <dimension ref="A1:P63"/>
  <sheetViews>
    <sheetView workbookViewId="0" topLeftCell="A1">
      <selection activeCell="A1" sqref="A1:D1"/>
    </sheetView>
  </sheetViews>
  <sheetFormatPr defaultColWidth="11.421875" defaultRowHeight="12.75"/>
  <cols>
    <col min="1" max="2" width="13.7109375" style="794" customWidth="1"/>
    <col min="3" max="3" width="29.140625" style="794" customWidth="1"/>
    <col min="4" max="4" width="11.421875" style="794" customWidth="1"/>
    <col min="5" max="5" width="4.421875" style="794" customWidth="1"/>
    <col min="6" max="8" width="13.7109375" style="794" customWidth="1"/>
    <col min="9" max="9" width="11.421875" style="794" customWidth="1"/>
    <col min="10" max="10" width="13.28125" style="794" bestFit="1" customWidth="1"/>
    <col min="11" max="11" width="11.57421875" style="794" bestFit="1" customWidth="1"/>
    <col min="12" max="16384" width="11.421875" style="794" customWidth="1"/>
  </cols>
  <sheetData>
    <row r="1" spans="1:14" ht="33" customHeight="1">
      <c r="A1" s="975" t="s">
        <v>400</v>
      </c>
      <c r="B1" s="975"/>
      <c r="C1" s="975"/>
      <c r="D1" s="975"/>
      <c r="E1" s="792"/>
      <c r="F1" s="793"/>
      <c r="G1" s="793"/>
      <c r="H1" s="793"/>
      <c r="I1" s="793"/>
      <c r="J1" s="793"/>
      <c r="K1" s="537"/>
      <c r="L1" s="793"/>
      <c r="M1" s="793"/>
      <c r="N1" s="793"/>
    </row>
    <row r="2" spans="1:14" ht="12.75">
      <c r="A2" s="970"/>
      <c r="B2" s="970"/>
      <c r="C2" s="970"/>
      <c r="D2" s="970"/>
      <c r="E2" s="792"/>
      <c r="F2" s="967"/>
      <c r="G2" s="967"/>
      <c r="H2" s="967"/>
      <c r="I2" s="967"/>
      <c r="J2" s="793"/>
      <c r="K2" s="793"/>
      <c r="L2" s="793"/>
      <c r="M2" s="793"/>
      <c r="N2" s="793"/>
    </row>
    <row r="3" spans="1:14" ht="12.75" customHeight="1">
      <c r="A3" s="970" t="s">
        <v>349</v>
      </c>
      <c r="B3" s="970"/>
      <c r="C3" s="970"/>
      <c r="D3" s="970"/>
      <c r="E3" s="793"/>
      <c r="F3" s="967"/>
      <c r="G3" s="967"/>
      <c r="H3" s="967"/>
      <c r="I3" s="967"/>
      <c r="J3" s="793"/>
      <c r="K3" s="793"/>
      <c r="L3" s="793"/>
      <c r="M3" s="793"/>
      <c r="N3" s="793"/>
    </row>
    <row r="4" spans="1:14" s="798" customFormat="1" ht="21.75" customHeight="1">
      <c r="A4" s="973" t="s">
        <v>254</v>
      </c>
      <c r="B4" s="973"/>
      <c r="C4" s="973"/>
      <c r="D4" s="973"/>
      <c r="E4" s="797"/>
      <c r="F4" s="976"/>
      <c r="G4" s="976"/>
      <c r="H4" s="976"/>
      <c r="I4" s="976"/>
      <c r="J4" s="796"/>
      <c r="K4" s="796"/>
      <c r="L4" s="796"/>
      <c r="M4" s="796"/>
      <c r="N4" s="796"/>
    </row>
    <row r="5" spans="1:15" ht="66" customHeight="1">
      <c r="A5" s="971" t="s">
        <v>401</v>
      </c>
      <c r="B5" s="971"/>
      <c r="C5" s="971"/>
      <c r="D5" s="971"/>
      <c r="E5" s="792"/>
      <c r="F5" s="971"/>
      <c r="G5" s="971"/>
      <c r="H5" s="971"/>
      <c r="I5" s="971"/>
      <c r="J5" s="793"/>
      <c r="K5" s="968"/>
      <c r="L5" s="968"/>
      <c r="M5" s="968"/>
      <c r="N5" s="968"/>
      <c r="O5" s="968"/>
    </row>
    <row r="6" spans="1:14" ht="13.5" customHeight="1">
      <c r="A6" s="970" t="s">
        <v>402</v>
      </c>
      <c r="B6" s="970"/>
      <c r="C6" s="970"/>
      <c r="D6" s="970"/>
      <c r="E6" s="792"/>
      <c r="F6" s="967"/>
      <c r="G6" s="967"/>
      <c r="H6" s="967"/>
      <c r="I6" s="967"/>
      <c r="J6" s="793"/>
      <c r="K6" s="793"/>
      <c r="L6" s="793"/>
      <c r="M6" s="793"/>
      <c r="N6" s="793"/>
    </row>
    <row r="7" spans="1:14" ht="13.5" customHeight="1">
      <c r="A7" s="970" t="s">
        <v>354</v>
      </c>
      <c r="B7" s="970"/>
      <c r="C7" s="970"/>
      <c r="D7" s="970"/>
      <c r="E7" s="792"/>
      <c r="F7" s="967"/>
      <c r="G7" s="967"/>
      <c r="H7" s="967"/>
      <c r="I7" s="967"/>
      <c r="K7" s="793"/>
      <c r="L7" s="793"/>
      <c r="M7" s="793"/>
      <c r="N7" s="793"/>
    </row>
    <row r="8" spans="1:14" ht="12.75" customHeight="1">
      <c r="A8" s="970" t="s">
        <v>374</v>
      </c>
      <c r="B8" s="970"/>
      <c r="C8" s="970"/>
      <c r="D8" s="970"/>
      <c r="E8" s="793"/>
      <c r="F8" s="967"/>
      <c r="G8" s="967"/>
      <c r="H8" s="967"/>
      <c r="I8" s="967"/>
      <c r="K8" s="793"/>
      <c r="L8" s="793"/>
      <c r="M8" s="793"/>
      <c r="N8" s="793"/>
    </row>
    <row r="9" spans="1:14" ht="13.5" customHeight="1">
      <c r="A9" s="970" t="s">
        <v>403</v>
      </c>
      <c r="B9" s="970"/>
      <c r="C9" s="970"/>
      <c r="D9" s="970"/>
      <c r="E9" s="974"/>
      <c r="F9" s="967"/>
      <c r="G9" s="967"/>
      <c r="H9" s="967"/>
      <c r="I9" s="967"/>
      <c r="K9" s="793"/>
      <c r="L9" s="793"/>
      <c r="M9" s="793"/>
      <c r="N9" s="793"/>
    </row>
    <row r="10" spans="1:14" ht="18.75" customHeight="1">
      <c r="A10" s="973" t="s">
        <v>254</v>
      </c>
      <c r="B10" s="973"/>
      <c r="C10" s="973"/>
      <c r="D10" s="973"/>
      <c r="E10" s="974"/>
      <c r="F10" s="973"/>
      <c r="G10" s="973"/>
      <c r="H10" s="973"/>
      <c r="I10" s="973"/>
      <c r="J10" s="799"/>
      <c r="K10" s="793"/>
      <c r="L10" s="793"/>
      <c r="M10" s="793"/>
      <c r="N10" s="793"/>
    </row>
    <row r="11" spans="1:14" ht="20.25" customHeight="1">
      <c r="A11" s="972" t="s">
        <v>404</v>
      </c>
      <c r="B11" s="972"/>
      <c r="C11" s="972"/>
      <c r="D11" s="972"/>
      <c r="E11" s="792"/>
      <c r="F11" s="972"/>
      <c r="G11" s="972"/>
      <c r="H11" s="972"/>
      <c r="I11" s="972"/>
      <c r="J11" s="799"/>
      <c r="K11" s="800"/>
      <c r="L11" s="800"/>
      <c r="M11" s="800"/>
      <c r="N11" s="800"/>
    </row>
    <row r="12" spans="1:14" ht="13.5" customHeight="1">
      <c r="A12" s="972" t="s">
        <v>283</v>
      </c>
      <c r="B12" s="972"/>
      <c r="C12" s="972"/>
      <c r="D12" s="972"/>
      <c r="E12" s="792"/>
      <c r="F12" s="972"/>
      <c r="G12" s="972"/>
      <c r="H12" s="972"/>
      <c r="I12" s="972"/>
      <c r="J12" s="799"/>
      <c r="K12" s="800"/>
      <c r="L12" s="800"/>
      <c r="M12" s="800"/>
      <c r="N12" s="800"/>
    </row>
    <row r="13" spans="1:14" ht="13.5" customHeight="1">
      <c r="A13" s="972" t="s">
        <v>375</v>
      </c>
      <c r="B13" s="972"/>
      <c r="C13" s="972"/>
      <c r="D13" s="972"/>
      <c r="E13" s="974"/>
      <c r="F13" s="972"/>
      <c r="G13" s="972"/>
      <c r="H13" s="972"/>
      <c r="I13" s="972"/>
      <c r="J13" s="799"/>
      <c r="K13" s="800"/>
      <c r="L13" s="800"/>
      <c r="M13" s="800"/>
      <c r="N13" s="800"/>
    </row>
    <row r="14" spans="1:14" ht="13.5" customHeight="1">
      <c r="A14" s="972" t="s">
        <v>405</v>
      </c>
      <c r="B14" s="972"/>
      <c r="C14" s="972"/>
      <c r="D14" s="972"/>
      <c r="E14" s="974"/>
      <c r="F14" s="972"/>
      <c r="G14" s="972"/>
      <c r="H14" s="972"/>
      <c r="I14" s="972"/>
      <c r="J14" s="800"/>
      <c r="K14" s="800"/>
      <c r="L14" s="800"/>
      <c r="M14" s="800"/>
      <c r="N14" s="800"/>
    </row>
    <row r="15" spans="1:14" ht="12.75">
      <c r="A15" s="970"/>
      <c r="B15" s="970"/>
      <c r="C15" s="970"/>
      <c r="D15" s="970"/>
      <c r="E15" s="801"/>
      <c r="F15" s="967"/>
      <c r="G15" s="967"/>
      <c r="H15" s="967"/>
      <c r="I15" s="967"/>
      <c r="J15" s="800"/>
      <c r="K15" s="793"/>
      <c r="L15" s="793"/>
      <c r="M15" s="793"/>
      <c r="N15" s="793"/>
    </row>
    <row r="16" spans="1:14" ht="42" customHeight="1">
      <c r="A16" s="971" t="s">
        <v>406</v>
      </c>
      <c r="B16" s="971"/>
      <c r="C16" s="971"/>
      <c r="D16" s="971"/>
      <c r="E16" s="792"/>
      <c r="F16" s="971"/>
      <c r="G16" s="971"/>
      <c r="H16" s="971"/>
      <c r="I16" s="971"/>
      <c r="J16" s="800"/>
      <c r="K16" s="793"/>
      <c r="L16" s="793"/>
      <c r="M16" s="793"/>
      <c r="N16" s="793"/>
    </row>
    <row r="17" spans="1:14" ht="12.75">
      <c r="A17" s="970"/>
      <c r="B17" s="970"/>
      <c r="C17" s="970"/>
      <c r="D17" s="970"/>
      <c r="E17" s="792"/>
      <c r="F17" s="967"/>
      <c r="G17" s="967"/>
      <c r="H17" s="967"/>
      <c r="I17" s="967"/>
      <c r="J17" s="800"/>
      <c r="K17" s="793"/>
      <c r="L17" s="793"/>
      <c r="M17" s="793"/>
      <c r="N17" s="793"/>
    </row>
    <row r="18" spans="1:14" ht="12.75">
      <c r="A18" s="970"/>
      <c r="B18" s="970"/>
      <c r="C18" s="970"/>
      <c r="D18" s="970"/>
      <c r="E18" s="792"/>
      <c r="F18" s="967"/>
      <c r="G18" s="967"/>
      <c r="H18" s="967"/>
      <c r="I18" s="967"/>
      <c r="J18" s="793"/>
      <c r="K18" s="793"/>
      <c r="L18" s="793"/>
      <c r="M18" s="793"/>
      <c r="N18" s="793"/>
    </row>
    <row r="19" spans="1:16" ht="12.75">
      <c r="A19" s="970" t="s">
        <v>253</v>
      </c>
      <c r="B19" s="970"/>
      <c r="C19" s="970"/>
      <c r="D19" s="970"/>
      <c r="E19" s="801"/>
      <c r="F19" s="967"/>
      <c r="G19" s="967"/>
      <c r="H19" s="967"/>
      <c r="I19" s="967"/>
      <c r="J19" s="793"/>
      <c r="K19" s="793"/>
      <c r="L19" s="793"/>
      <c r="M19" s="793"/>
      <c r="N19" s="793"/>
      <c r="O19" s="787"/>
      <c r="P19" s="787"/>
    </row>
    <row r="20" spans="1:16" ht="12.75" customHeight="1">
      <c r="A20" s="967" t="s">
        <v>350</v>
      </c>
      <c r="B20" s="967"/>
      <c r="C20" s="967"/>
      <c r="D20" s="967"/>
      <c r="E20" s="792"/>
      <c r="F20" s="967"/>
      <c r="G20" s="967"/>
      <c r="H20" s="967"/>
      <c r="I20" s="967"/>
      <c r="J20" s="793"/>
      <c r="K20" s="793"/>
      <c r="L20" s="793"/>
      <c r="M20" s="966"/>
      <c r="N20" s="966"/>
      <c r="O20" s="836"/>
      <c r="P20" s="654"/>
    </row>
    <row r="21" spans="1:16" ht="12.75" customHeight="1">
      <c r="A21" s="967" t="s">
        <v>289</v>
      </c>
      <c r="B21" s="967"/>
      <c r="C21" s="967"/>
      <c r="D21" s="967"/>
      <c r="E21" s="792"/>
      <c r="F21" s="967"/>
      <c r="G21" s="967"/>
      <c r="H21" s="967"/>
      <c r="I21" s="967"/>
      <c r="J21" s="793"/>
      <c r="K21" s="793"/>
      <c r="L21" s="793"/>
      <c r="M21" s="966"/>
      <c r="N21" s="966"/>
      <c r="O21" s="841"/>
      <c r="P21" s="787"/>
    </row>
    <row r="22" spans="1:16" ht="12.75" customHeight="1">
      <c r="A22" s="967"/>
      <c r="B22" s="967"/>
      <c r="C22" s="967"/>
      <c r="D22" s="967"/>
      <c r="E22" s="792"/>
      <c r="F22" s="967"/>
      <c r="G22" s="967"/>
      <c r="H22" s="967"/>
      <c r="I22" s="967"/>
      <c r="J22" s="793"/>
      <c r="K22" s="793"/>
      <c r="L22" s="793"/>
      <c r="M22" s="966"/>
      <c r="N22" s="966"/>
      <c r="O22" s="787"/>
      <c r="P22" s="787"/>
    </row>
    <row r="23" spans="1:16" ht="12.75" customHeight="1">
      <c r="A23" s="836" t="s">
        <v>296</v>
      </c>
      <c r="B23" s="836"/>
      <c r="C23" s="836"/>
      <c r="D23" s="836"/>
      <c r="E23" s="792"/>
      <c r="F23" s="967"/>
      <c r="G23" s="967"/>
      <c r="H23" s="967"/>
      <c r="I23" s="967"/>
      <c r="J23" s="793"/>
      <c r="K23" s="793"/>
      <c r="L23" s="793"/>
      <c r="M23" s="966"/>
      <c r="N23" s="966"/>
      <c r="O23" s="787"/>
      <c r="P23" s="787"/>
    </row>
    <row r="24" spans="1:16" ht="12.75">
      <c r="A24" s="787" t="s">
        <v>277</v>
      </c>
      <c r="B24" s="787"/>
      <c r="C24" s="787"/>
      <c r="D24" s="787"/>
      <c r="E24" s="792"/>
      <c r="F24" s="792"/>
      <c r="G24" s="792"/>
      <c r="H24" s="792"/>
      <c r="I24" s="792"/>
      <c r="J24" s="801"/>
      <c r="K24" s="793"/>
      <c r="L24" s="966"/>
      <c r="M24" s="966"/>
      <c r="N24" s="966"/>
      <c r="O24" s="836"/>
      <c r="P24" s="654"/>
    </row>
    <row r="25" spans="1:16" ht="12.75" customHeight="1">
      <c r="A25" s="970"/>
      <c r="B25" s="970"/>
      <c r="C25" s="801"/>
      <c r="D25" s="803"/>
      <c r="E25" s="803"/>
      <c r="F25" s="803"/>
      <c r="G25" s="803"/>
      <c r="H25" s="801"/>
      <c r="I25" s="801"/>
      <c r="J25" s="793"/>
      <c r="K25" s="793"/>
      <c r="L25" s="793"/>
      <c r="M25" s="793"/>
      <c r="N25" s="966"/>
      <c r="O25" s="787"/>
      <c r="P25" s="787"/>
    </row>
    <row r="26" spans="1:16" ht="12.75" customHeight="1">
      <c r="A26" s="967" t="s">
        <v>420</v>
      </c>
      <c r="B26" s="967"/>
      <c r="C26" s="967"/>
      <c r="D26" s="967"/>
      <c r="E26" s="803"/>
      <c r="F26" s="967"/>
      <c r="G26" s="967"/>
      <c r="H26" s="967"/>
      <c r="I26" s="967"/>
      <c r="J26" s="793"/>
      <c r="K26" s="793"/>
      <c r="L26" s="793"/>
      <c r="M26" s="793"/>
      <c r="N26" s="966"/>
      <c r="O26" s="787"/>
      <c r="P26" s="787"/>
    </row>
    <row r="27" spans="1:16" ht="12.75" customHeight="1">
      <c r="A27" s="795"/>
      <c r="B27" s="795"/>
      <c r="C27" s="795"/>
      <c r="D27" s="795"/>
      <c r="E27" s="803"/>
      <c r="F27" s="795"/>
      <c r="G27" s="795"/>
      <c r="H27" s="795"/>
      <c r="I27" s="795"/>
      <c r="J27" s="793"/>
      <c r="K27" s="793"/>
      <c r="L27" s="793"/>
      <c r="M27" s="793"/>
      <c r="N27" s="802"/>
      <c r="O27" s="787"/>
      <c r="P27" s="787"/>
    </row>
    <row r="28" spans="1:16" ht="22.5" customHeight="1">
      <c r="A28" s="967" t="s">
        <v>351</v>
      </c>
      <c r="B28" s="967"/>
      <c r="C28" s="967"/>
      <c r="D28" s="803" t="s">
        <v>407</v>
      </c>
      <c r="E28" s="803"/>
      <c r="F28" s="967"/>
      <c r="G28" s="967"/>
      <c r="H28" s="967"/>
      <c r="I28" s="967"/>
      <c r="J28" s="793"/>
      <c r="K28" s="793"/>
      <c r="L28" s="793"/>
      <c r="M28" s="793"/>
      <c r="N28" s="802"/>
      <c r="O28" s="787"/>
      <c r="P28" s="787"/>
    </row>
    <row r="29" spans="1:16" ht="12.75">
      <c r="A29" s="978" t="s">
        <v>255</v>
      </c>
      <c r="B29" s="978"/>
      <c r="C29" s="978"/>
      <c r="D29" s="803"/>
      <c r="E29" s="803"/>
      <c r="F29" s="978"/>
      <c r="G29" s="978"/>
      <c r="H29" s="978"/>
      <c r="I29" s="978"/>
      <c r="J29" s="804"/>
      <c r="K29" s="804"/>
      <c r="L29" s="804"/>
      <c r="M29" s="804"/>
      <c r="N29" s="802"/>
      <c r="O29" s="787"/>
      <c r="P29" s="787"/>
    </row>
    <row r="30" spans="1:16" ht="15" customHeight="1">
      <c r="A30" s="842" t="s">
        <v>364</v>
      </c>
      <c r="B30" s="787" t="s">
        <v>278</v>
      </c>
      <c r="C30" s="793"/>
      <c r="D30" s="803" t="s">
        <v>408</v>
      </c>
      <c r="E30" s="803"/>
      <c r="F30" s="967"/>
      <c r="G30" s="967"/>
      <c r="H30" s="967"/>
      <c r="I30" s="967"/>
      <c r="J30" s="793"/>
      <c r="K30" s="793"/>
      <c r="L30" s="793"/>
      <c r="M30" s="793"/>
      <c r="N30" s="802"/>
      <c r="O30" s="787"/>
      <c r="P30" s="787"/>
    </row>
    <row r="31" spans="1:16" ht="15" customHeight="1">
      <c r="A31" s="842" t="s">
        <v>365</v>
      </c>
      <c r="B31" s="787" t="s">
        <v>265</v>
      </c>
      <c r="C31" s="793"/>
      <c r="D31" s="803" t="s">
        <v>409</v>
      </c>
      <c r="E31" s="803"/>
      <c r="F31" s="967"/>
      <c r="G31" s="967"/>
      <c r="H31" s="967"/>
      <c r="I31" s="967"/>
      <c r="J31" s="793"/>
      <c r="K31" s="793"/>
      <c r="L31" s="793"/>
      <c r="M31" s="793"/>
      <c r="N31" s="802"/>
      <c r="O31" s="841"/>
      <c r="P31" s="787"/>
    </row>
    <row r="32" spans="1:16" ht="17.25" customHeight="1">
      <c r="A32" s="842" t="s">
        <v>249</v>
      </c>
      <c r="B32" s="787" t="s">
        <v>266</v>
      </c>
      <c r="C32" s="793"/>
      <c r="D32" s="803" t="s">
        <v>410</v>
      </c>
      <c r="E32" s="803"/>
      <c r="F32" s="967"/>
      <c r="G32" s="967"/>
      <c r="H32" s="967"/>
      <c r="I32" s="967"/>
      <c r="J32" s="793"/>
      <c r="K32" s="793"/>
      <c r="L32" s="793"/>
      <c r="M32" s="793"/>
      <c r="N32" s="802"/>
      <c r="O32" s="787"/>
      <c r="P32" s="787"/>
    </row>
    <row r="33" spans="1:16" ht="33" customHeight="1">
      <c r="A33" s="844" t="s">
        <v>322</v>
      </c>
      <c r="B33" s="845"/>
      <c r="C33" s="846"/>
      <c r="D33" s="847" t="s">
        <v>411</v>
      </c>
      <c r="E33" s="803"/>
      <c r="F33" s="967"/>
      <c r="G33" s="967"/>
      <c r="H33" s="967"/>
      <c r="I33" s="967"/>
      <c r="J33" s="793"/>
      <c r="K33" s="793"/>
      <c r="L33" s="793"/>
      <c r="M33" s="793"/>
      <c r="N33" s="802"/>
      <c r="O33" s="842"/>
      <c r="P33" s="787"/>
    </row>
    <row r="34" spans="1:16" ht="15" customHeight="1" thickBot="1">
      <c r="A34" s="967" t="s">
        <v>306</v>
      </c>
      <c r="B34" s="967"/>
      <c r="C34" s="969"/>
      <c r="D34" s="848" t="s">
        <v>412</v>
      </c>
      <c r="E34" s="803"/>
      <c r="F34" s="967"/>
      <c r="G34" s="967"/>
      <c r="H34" s="967"/>
      <c r="I34" s="967"/>
      <c r="J34" s="793"/>
      <c r="K34" s="793"/>
      <c r="L34" s="793"/>
      <c r="M34" s="793"/>
      <c r="N34" s="802"/>
      <c r="O34" s="842"/>
      <c r="P34" s="787"/>
    </row>
    <row r="35" spans="1:16" ht="12.75">
      <c r="A35" s="967"/>
      <c r="B35" s="967"/>
      <c r="C35" s="967"/>
      <c r="D35" s="803" t="s">
        <v>413</v>
      </c>
      <c r="E35" s="803"/>
      <c r="F35" s="967"/>
      <c r="G35" s="967"/>
      <c r="H35" s="967"/>
      <c r="I35" s="967"/>
      <c r="J35" s="793"/>
      <c r="K35" s="793"/>
      <c r="L35" s="793"/>
      <c r="M35" s="793"/>
      <c r="N35" s="802"/>
      <c r="O35" s="842"/>
      <c r="P35" s="787"/>
    </row>
    <row r="36" spans="1:16" ht="27" customHeight="1">
      <c r="A36" s="967" t="s">
        <v>264</v>
      </c>
      <c r="B36" s="967"/>
      <c r="C36" s="967"/>
      <c r="D36" s="805" t="s">
        <v>284</v>
      </c>
      <c r="E36" s="803"/>
      <c r="F36" s="967"/>
      <c r="G36" s="967"/>
      <c r="H36" s="967"/>
      <c r="I36" s="967"/>
      <c r="J36" s="793"/>
      <c r="K36" s="793"/>
      <c r="L36" s="793"/>
      <c r="M36" s="793"/>
      <c r="N36" s="802"/>
      <c r="O36" s="842"/>
      <c r="P36" s="787"/>
    </row>
    <row r="37" spans="1:16" ht="15" customHeight="1">
      <c r="A37" s="967" t="s">
        <v>256</v>
      </c>
      <c r="B37" s="967"/>
      <c r="C37" s="967"/>
      <c r="D37" s="806" t="s">
        <v>414</v>
      </c>
      <c r="E37" s="803"/>
      <c r="F37" s="967"/>
      <c r="G37" s="967"/>
      <c r="H37" s="967"/>
      <c r="I37" s="967"/>
      <c r="J37" s="793"/>
      <c r="K37" s="793"/>
      <c r="L37" s="793"/>
      <c r="M37" s="793"/>
      <c r="N37" s="802"/>
      <c r="O37" s="842"/>
      <c r="P37" s="787"/>
    </row>
    <row r="38" spans="1:16" ht="15" customHeight="1">
      <c r="A38" s="793" t="s">
        <v>257</v>
      </c>
      <c r="B38" s="793"/>
      <c r="C38" s="793"/>
      <c r="D38" s="806" t="s">
        <v>415</v>
      </c>
      <c r="E38" s="803"/>
      <c r="F38" s="967"/>
      <c r="G38" s="967"/>
      <c r="H38" s="967"/>
      <c r="I38" s="967"/>
      <c r="J38" s="793"/>
      <c r="K38" s="793"/>
      <c r="L38" s="793"/>
      <c r="M38" s="793"/>
      <c r="N38" s="802"/>
      <c r="O38" s="837"/>
      <c r="P38" s="787"/>
    </row>
    <row r="39" spans="1:16" ht="15" customHeight="1">
      <c r="A39" s="967" t="s">
        <v>352</v>
      </c>
      <c r="B39" s="967"/>
      <c r="C39" s="967"/>
      <c r="D39" s="803" t="str">
        <f>D38</f>
        <v>873.00 Fr.</v>
      </c>
      <c r="E39" s="803"/>
      <c r="F39" s="967"/>
      <c r="G39" s="967"/>
      <c r="H39" s="967"/>
      <c r="I39" s="967"/>
      <c r="J39" s="793"/>
      <c r="K39" s="793"/>
      <c r="L39" s="793"/>
      <c r="M39" s="793"/>
      <c r="N39" s="802"/>
      <c r="O39" s="837"/>
      <c r="P39" s="787"/>
    </row>
    <row r="40" spans="1:16" ht="15" customHeight="1">
      <c r="A40" s="967" t="s">
        <v>353</v>
      </c>
      <c r="B40" s="967"/>
      <c r="C40" s="967"/>
      <c r="D40" s="803" t="s">
        <v>416</v>
      </c>
      <c r="E40" s="803"/>
      <c r="F40" s="967"/>
      <c r="G40" s="967"/>
      <c r="H40" s="967"/>
      <c r="I40" s="967"/>
      <c r="J40" s="793"/>
      <c r="K40" s="793"/>
      <c r="L40" s="793"/>
      <c r="M40" s="793"/>
      <c r="N40" s="802"/>
      <c r="O40" s="837"/>
      <c r="P40" s="787"/>
    </row>
    <row r="41" spans="1:16" ht="15" customHeight="1">
      <c r="A41" s="967" t="s">
        <v>395</v>
      </c>
      <c r="B41" s="967"/>
      <c r="C41" s="967"/>
      <c r="D41" s="803" t="s">
        <v>417</v>
      </c>
      <c r="E41" s="803"/>
      <c r="F41" s="967"/>
      <c r="G41" s="967"/>
      <c r="H41" s="967"/>
      <c r="I41" s="967"/>
      <c r="J41" s="793"/>
      <c r="K41" s="793"/>
      <c r="L41" s="793"/>
      <c r="M41" s="793"/>
      <c r="N41" s="802"/>
      <c r="O41" s="837"/>
      <c r="P41" s="787"/>
    </row>
    <row r="42" spans="1:16" ht="15" customHeight="1">
      <c r="A42" s="967" t="s">
        <v>260</v>
      </c>
      <c r="B42" s="967"/>
      <c r="C42" s="967"/>
      <c r="D42" s="807" t="s">
        <v>285</v>
      </c>
      <c r="E42" s="807"/>
      <c r="F42" s="793"/>
      <c r="G42" s="793"/>
      <c r="H42" s="793"/>
      <c r="I42" s="793"/>
      <c r="J42" s="793"/>
      <c r="K42" s="793"/>
      <c r="L42" s="793"/>
      <c r="M42" s="793"/>
      <c r="N42" s="966"/>
      <c r="O42" s="837"/>
      <c r="P42" s="787"/>
    </row>
    <row r="43" spans="1:16" ht="3.75" customHeight="1">
      <c r="A43" s="967"/>
      <c r="B43" s="967"/>
      <c r="C43" s="967"/>
      <c r="D43" s="808"/>
      <c r="E43" s="807"/>
      <c r="F43" s="793"/>
      <c r="G43" s="793"/>
      <c r="H43" s="793"/>
      <c r="I43" s="793"/>
      <c r="J43" s="793"/>
      <c r="K43" s="793"/>
      <c r="L43" s="793"/>
      <c r="M43" s="793"/>
      <c r="N43" s="966"/>
      <c r="O43" s="837"/>
      <c r="P43" s="787"/>
    </row>
    <row r="44" spans="1:16" ht="11.25" customHeight="1">
      <c r="A44" s="967"/>
      <c r="B44" s="967"/>
      <c r="C44" s="967"/>
      <c r="D44" s="807"/>
      <c r="E44" s="807"/>
      <c r="F44" s="793"/>
      <c r="G44" s="793"/>
      <c r="H44" s="793"/>
      <c r="I44" s="793"/>
      <c r="J44" s="793"/>
      <c r="K44" s="793"/>
      <c r="L44" s="793"/>
      <c r="M44" s="793"/>
      <c r="N44" s="966"/>
      <c r="O44" s="654"/>
      <c r="P44" s="787"/>
    </row>
    <row r="45" spans="1:16" ht="15" customHeight="1">
      <c r="A45" s="979" t="s">
        <v>333</v>
      </c>
      <c r="B45" s="979"/>
      <c r="C45" s="980"/>
      <c r="D45" s="809" t="s">
        <v>418</v>
      </c>
      <c r="E45" s="809"/>
      <c r="F45" s="793"/>
      <c r="G45" s="793"/>
      <c r="H45" s="793"/>
      <c r="I45" s="793"/>
      <c r="J45" s="793"/>
      <c r="K45" s="793"/>
      <c r="L45" s="793"/>
      <c r="M45" s="793"/>
      <c r="N45" s="802"/>
      <c r="O45" s="654"/>
      <c r="P45" s="787"/>
    </row>
    <row r="46" spans="4:16" ht="5.25" customHeight="1">
      <c r="D46" s="810"/>
      <c r="F46" s="793"/>
      <c r="G46" s="793"/>
      <c r="H46" s="793"/>
      <c r="I46" s="793"/>
      <c r="O46" s="837"/>
      <c r="P46" s="787"/>
    </row>
    <row r="47" spans="4:16" ht="14.25" customHeight="1">
      <c r="D47" s="811" t="s">
        <v>250</v>
      </c>
      <c r="E47" s="811"/>
      <c r="F47" s="793"/>
      <c r="G47" s="793"/>
      <c r="H47" s="793"/>
      <c r="I47" s="793"/>
      <c r="J47" s="793"/>
      <c r="K47" s="793"/>
      <c r="L47" s="793"/>
      <c r="M47" s="793"/>
      <c r="N47" s="802"/>
      <c r="O47" s="837"/>
      <c r="P47" s="787"/>
    </row>
    <row r="48" spans="1:16" ht="18" customHeight="1">
      <c r="A48" s="977" t="s">
        <v>419</v>
      </c>
      <c r="B48" s="977"/>
      <c r="C48" s="977"/>
      <c r="D48" s="812">
        <v>0.0409</v>
      </c>
      <c r="E48" s="813"/>
      <c r="F48" s="793"/>
      <c r="G48" s="793"/>
      <c r="H48" s="793"/>
      <c r="I48" s="793"/>
      <c r="J48" s="793"/>
      <c r="K48" s="793"/>
      <c r="L48" s="793"/>
      <c r="M48" s="793"/>
      <c r="N48" s="802"/>
      <c r="O48" s="837"/>
      <c r="P48" s="787"/>
    </row>
    <row r="49" spans="4:16" ht="5.25" customHeight="1">
      <c r="D49" s="810"/>
      <c r="F49" s="793"/>
      <c r="G49" s="793"/>
      <c r="H49" s="793"/>
      <c r="I49" s="793"/>
      <c r="O49" s="837"/>
      <c r="P49" s="787"/>
    </row>
    <row r="50" spans="15:16" ht="12.75">
      <c r="O50" s="837"/>
      <c r="P50" s="787"/>
    </row>
    <row r="51" spans="15:16" ht="12.75">
      <c r="O51" s="838"/>
      <c r="P51" s="843"/>
    </row>
    <row r="52" spans="15:16" ht="12.75">
      <c r="O52" s="837"/>
      <c r="P52" s="787"/>
    </row>
    <row r="53" spans="15:16" ht="12.75">
      <c r="O53" s="837"/>
      <c r="P53" s="787"/>
    </row>
    <row r="54" spans="15:16" ht="12.75">
      <c r="O54" s="837"/>
      <c r="P54" s="787"/>
    </row>
    <row r="55" spans="15:16" ht="12.75">
      <c r="O55" s="837"/>
      <c r="P55" s="787"/>
    </row>
    <row r="56" spans="15:16" ht="12.75">
      <c r="O56" s="837"/>
      <c r="P56" s="787"/>
    </row>
    <row r="57" spans="15:16" ht="12.75">
      <c r="O57" s="837"/>
      <c r="P57" s="787"/>
    </row>
    <row r="58" spans="15:16" ht="12.75">
      <c r="O58" s="837"/>
      <c r="P58" s="787"/>
    </row>
    <row r="59" spans="15:16" ht="12.75">
      <c r="O59" s="837"/>
      <c r="P59" s="787"/>
    </row>
    <row r="60" spans="15:16" ht="12.75">
      <c r="O60" s="837"/>
      <c r="P60" s="787"/>
    </row>
    <row r="61" spans="15:16" ht="12.75">
      <c r="O61" s="837"/>
      <c r="P61" s="787"/>
    </row>
    <row r="62" spans="15:16" ht="12.75">
      <c r="O62" s="837"/>
      <c r="P62" s="787"/>
    </row>
    <row r="63" spans="15:16" ht="12.75">
      <c r="O63" s="837"/>
      <c r="P63" s="787"/>
    </row>
  </sheetData>
  <mergeCells count="81">
    <mergeCell ref="A48:C48"/>
    <mergeCell ref="F28:I28"/>
    <mergeCell ref="F29:I29"/>
    <mergeCell ref="F30:I30"/>
    <mergeCell ref="A29:C29"/>
    <mergeCell ref="A45:C45"/>
    <mergeCell ref="A35:C35"/>
    <mergeCell ref="F35:I35"/>
    <mergeCell ref="F33:I33"/>
    <mergeCell ref="F38:I38"/>
    <mergeCell ref="A1:D1"/>
    <mergeCell ref="F8:I8"/>
    <mergeCell ref="F9:I9"/>
    <mergeCell ref="F10:I10"/>
    <mergeCell ref="A2:D2"/>
    <mergeCell ref="A3:D3"/>
    <mergeCell ref="A4:D4"/>
    <mergeCell ref="F3:I3"/>
    <mergeCell ref="F4:I4"/>
    <mergeCell ref="F5:I5"/>
    <mergeCell ref="F2:I2"/>
    <mergeCell ref="A5:D5"/>
    <mergeCell ref="F11:I11"/>
    <mergeCell ref="A28:C28"/>
    <mergeCell ref="F26:I26"/>
    <mergeCell ref="F6:I6"/>
    <mergeCell ref="F23:I23"/>
    <mergeCell ref="A11:D11"/>
    <mergeCell ref="F7:I7"/>
    <mergeCell ref="A6:D6"/>
    <mergeCell ref="A7:D7"/>
    <mergeCell ref="A8:D8"/>
    <mergeCell ref="A10:D10"/>
    <mergeCell ref="E9:E10"/>
    <mergeCell ref="A9:D9"/>
    <mergeCell ref="A12:D12"/>
    <mergeCell ref="A13:D13"/>
    <mergeCell ref="E13:E14"/>
    <mergeCell ref="A14:D14"/>
    <mergeCell ref="F13:I13"/>
    <mergeCell ref="F12:I12"/>
    <mergeCell ref="F14:I14"/>
    <mergeCell ref="F17:I17"/>
    <mergeCell ref="A15:D15"/>
    <mergeCell ref="A16:D16"/>
    <mergeCell ref="F18:I18"/>
    <mergeCell ref="A17:D17"/>
    <mergeCell ref="A18:D18"/>
    <mergeCell ref="F15:I15"/>
    <mergeCell ref="F16:I16"/>
    <mergeCell ref="M22:N23"/>
    <mergeCell ref="A20:D20"/>
    <mergeCell ref="A21:D21"/>
    <mergeCell ref="A22:D22"/>
    <mergeCell ref="F20:I20"/>
    <mergeCell ref="F21:I21"/>
    <mergeCell ref="F22:I22"/>
    <mergeCell ref="K5:O5"/>
    <mergeCell ref="A36:C36"/>
    <mergeCell ref="F36:I36"/>
    <mergeCell ref="A37:C37"/>
    <mergeCell ref="F37:I37"/>
    <mergeCell ref="A34:C34"/>
    <mergeCell ref="F34:I34"/>
    <mergeCell ref="L24:N24"/>
    <mergeCell ref="A25:B25"/>
    <mergeCell ref="N25:N26"/>
    <mergeCell ref="F31:I31"/>
    <mergeCell ref="A26:D26"/>
    <mergeCell ref="F32:I32"/>
    <mergeCell ref="A19:D19"/>
    <mergeCell ref="F19:I19"/>
    <mergeCell ref="M20:N21"/>
    <mergeCell ref="N42:N44"/>
    <mergeCell ref="A39:C39"/>
    <mergeCell ref="F39:I39"/>
    <mergeCell ref="A40:C40"/>
    <mergeCell ref="F40:I40"/>
    <mergeCell ref="A42:C44"/>
    <mergeCell ref="A41:C41"/>
    <mergeCell ref="F41:I41"/>
  </mergeCells>
  <printOptions horizontalCentered="1"/>
  <pageMargins left="0.3937007874015748" right="0.3937007874015748" top="0.5905511811023623" bottom="0.5905511811023623" header="0.3937007874015748" footer="0.3937007874015748"/>
  <pageSetup horizontalDpi="600" verticalDpi="600" orientation="portrait" paperSize="9" scale="86" r:id="rId1"/>
  <headerFooter alignWithMargins="0">
    <oddHeader>&amp;C&amp;"Helvetica,Fett"&amp;12 2010</oddHeader>
    <oddFooter>&amp;L46&amp;C&amp;"Helvetica,Standard" Eidg. Steuerverwaltung  -  Administration fédérale des contributions  -  Amministrazione federale delle contribuzioni</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126"/>
  <sheetViews>
    <sheetView zoomScale="75" zoomScaleNormal="75" workbookViewId="0" topLeftCell="A1"/>
  </sheetViews>
  <sheetFormatPr defaultColWidth="10.28125" defaultRowHeight="12.75"/>
  <cols>
    <col min="1" max="1" width="35.7109375" style="132" customWidth="1"/>
    <col min="2" max="5" width="29.00390625" style="132" customWidth="1"/>
    <col min="6" max="228" width="12.7109375" style="132" customWidth="1"/>
    <col min="229" max="16384" width="10.28125" style="132" customWidth="1"/>
  </cols>
  <sheetData>
    <row r="1" spans="1:5" ht="18.9" customHeight="1">
      <c r="A1" s="537" t="s">
        <v>421</v>
      </c>
      <c r="B1" s="130"/>
      <c r="C1" s="130"/>
      <c r="D1" s="130"/>
      <c r="E1" s="131"/>
    </row>
    <row r="2" spans="1:6" ht="18.9" customHeight="1">
      <c r="A2" s="129"/>
      <c r="B2" s="493"/>
      <c r="C2" s="130"/>
      <c r="D2" s="130"/>
      <c r="E2" s="131"/>
      <c r="F2" s="131"/>
    </row>
    <row r="3" spans="1:5" ht="18.9" customHeight="1">
      <c r="A3" s="538" t="s">
        <v>229</v>
      </c>
      <c r="B3" s="133"/>
      <c r="C3" s="133"/>
      <c r="D3" s="133"/>
      <c r="E3" s="134"/>
    </row>
    <row r="4" spans="1:5" ht="18.9" customHeight="1">
      <c r="A4" s="135"/>
      <c r="B4" s="133"/>
      <c r="C4" s="133"/>
      <c r="D4" s="133"/>
      <c r="E4" s="134"/>
    </row>
    <row r="5" spans="1:4" ht="18.9" customHeight="1" thickBot="1">
      <c r="A5" s="136"/>
      <c r="B5" s="136"/>
      <c r="C5" s="136"/>
      <c r="D5" s="136"/>
    </row>
    <row r="6" spans="1:5" ht="18.9" customHeight="1" thickBot="1">
      <c r="A6" s="137">
        <v>10</v>
      </c>
      <c r="B6" s="984" t="s">
        <v>422</v>
      </c>
      <c r="C6" s="985"/>
      <c r="D6" s="985"/>
      <c r="E6" s="986"/>
    </row>
    <row r="7" spans="1:5" s="138" customFormat="1" ht="18.9" customHeight="1" thickBot="1">
      <c r="A7" s="23" t="str">
        <f>'Pages 10-11'!$A$6</f>
        <v>Cantonal capitals</v>
      </c>
      <c r="B7" s="152">
        <v>50302.72452068618</v>
      </c>
      <c r="C7" s="152">
        <v>100605.44904137235</v>
      </c>
      <c r="D7" s="152">
        <v>201210.8980827447</v>
      </c>
      <c r="E7" s="152">
        <v>402421.7961654894</v>
      </c>
    </row>
    <row r="8" spans="1:5" s="138" customFormat="1" ht="18.9" customHeight="1" thickBot="1">
      <c r="A8" s="19"/>
      <c r="B8" s="984" t="s">
        <v>423</v>
      </c>
      <c r="C8" s="985"/>
      <c r="D8" s="985"/>
      <c r="E8" s="986"/>
    </row>
    <row r="9" spans="1:5" s="138" customFormat="1" ht="18.9" customHeight="1">
      <c r="A9" s="23" t="str">
        <f>'Pages 10-11'!$A$7</f>
        <v>Confederation</v>
      </c>
      <c r="B9" s="153">
        <v>46821.39253279516</v>
      </c>
      <c r="C9" s="153">
        <v>93642.78506559032</v>
      </c>
      <c r="D9" s="153">
        <v>187285.57013118063</v>
      </c>
      <c r="E9" s="153">
        <v>374571.14026236127</v>
      </c>
    </row>
    <row r="10" spans="2:5" s="138" customFormat="1" ht="18.9" customHeight="1">
      <c r="B10" s="981" t="s">
        <v>424</v>
      </c>
      <c r="C10" s="982"/>
      <c r="D10" s="982"/>
      <c r="E10" s="983"/>
    </row>
    <row r="11" spans="1:5" ht="18.9" customHeight="1">
      <c r="A11" s="24" t="str">
        <f>'Page 9'!$A$16</f>
        <v>Zurich</v>
      </c>
      <c r="B11" s="140">
        <v>-20.07684896991438</v>
      </c>
      <c r="C11" s="140">
        <v>-7.689687388892267</v>
      </c>
      <c r="D11" s="141">
        <v>-6.1281256667179065</v>
      </c>
      <c r="E11" s="141">
        <v>-5.389007347071342</v>
      </c>
    </row>
    <row r="12" spans="1:5" ht="18.9" customHeight="1">
      <c r="A12" s="24" t="str">
        <f>'Page 9'!$A$17</f>
        <v>Berne</v>
      </c>
      <c r="B12" s="140">
        <v>4.876137082170587</v>
      </c>
      <c r="C12" s="140">
        <v>-3.9803624242628217</v>
      </c>
      <c r="D12" s="141">
        <v>-2.385523907434333</v>
      </c>
      <c r="E12" s="141">
        <v>-0.9419120004793058</v>
      </c>
    </row>
    <row r="13" spans="1:5" ht="18.9" customHeight="1">
      <c r="A13" s="24" t="str">
        <f>'Page 9'!$A$18</f>
        <v>Lucerne</v>
      </c>
      <c r="B13" s="140">
        <v>-31.472316273183708</v>
      </c>
      <c r="C13" s="140">
        <v>-24.01965566464291</v>
      </c>
      <c r="D13" s="141">
        <v>-23.88419431392299</v>
      </c>
      <c r="E13" s="141">
        <v>-22.140778025198856</v>
      </c>
    </row>
    <row r="14" spans="1:5" ht="18.9" customHeight="1">
      <c r="A14" s="24" t="str">
        <f>'Page 9'!$A$19</f>
        <v>Altdorf</v>
      </c>
      <c r="B14" s="140">
        <v>-9.201853839020131</v>
      </c>
      <c r="C14" s="140">
        <v>-14.109379950884545</v>
      </c>
      <c r="D14" s="141">
        <v>-29.99815982489622</v>
      </c>
      <c r="E14" s="141">
        <v>-35.87542380044471</v>
      </c>
    </row>
    <row r="15" spans="1:5" ht="18.9" customHeight="1">
      <c r="A15" s="24" t="str">
        <f>'Page 9'!$A$20</f>
        <v>Schwyz</v>
      </c>
      <c r="B15" s="140">
        <v>-5.138527739659381</v>
      </c>
      <c r="C15" s="140">
        <v>-5.239517662766829</v>
      </c>
      <c r="D15" s="141">
        <v>-5.669654181462988</v>
      </c>
      <c r="E15" s="141">
        <v>-6.154755118470462</v>
      </c>
    </row>
    <row r="16" spans="1:5" ht="18.9" customHeight="1">
      <c r="A16" s="24" t="str">
        <f>'Page 9'!$A$21</f>
        <v>Sarnen</v>
      </c>
      <c r="B16" s="140">
        <v>-23.33153726959908</v>
      </c>
      <c r="C16" s="140">
        <v>-19.9476416845136</v>
      </c>
      <c r="D16" s="141">
        <v>-23.98628884060659</v>
      </c>
      <c r="E16" s="141">
        <v>-25.20132610713476</v>
      </c>
    </row>
    <row r="17" spans="1:5" ht="18.9" customHeight="1">
      <c r="A17" s="24" t="str">
        <f>'Page 9'!$A$22</f>
        <v>Stans</v>
      </c>
      <c r="B17" s="140">
        <v>-1.3512100574474744</v>
      </c>
      <c r="C17" s="140">
        <v>-7.642418393046938</v>
      </c>
      <c r="D17" s="141">
        <v>-7.339944299323989</v>
      </c>
      <c r="E17" s="141">
        <v>-6.2841019217263465</v>
      </c>
    </row>
    <row r="18" spans="1:5" ht="18.9" customHeight="1">
      <c r="A18" s="24" t="str">
        <f>'Page 9'!$A$23</f>
        <v>Glarus</v>
      </c>
      <c r="B18" s="140">
        <v>-11.616310451695313</v>
      </c>
      <c r="C18" s="140">
        <v>-14.618247016041337</v>
      </c>
      <c r="D18" s="141">
        <v>-16.08215670217629</v>
      </c>
      <c r="E18" s="141">
        <v>-16.881064282885774</v>
      </c>
    </row>
    <row r="19" spans="1:5" ht="18.9" customHeight="1">
      <c r="A19" s="24" t="str">
        <f>'Page 9'!$A$24</f>
        <v>Zug</v>
      </c>
      <c r="B19" s="140">
        <v>-24.13292853218894</v>
      </c>
      <c r="C19" s="140">
        <v>-37.31108640650911</v>
      </c>
      <c r="D19" s="141">
        <v>-25.333243685962756</v>
      </c>
      <c r="E19" s="141">
        <v>-5.574586756332195</v>
      </c>
    </row>
    <row r="20" spans="1:5" ht="18.9" customHeight="1">
      <c r="A20" s="24" t="str">
        <f>'Page 9'!$A$25</f>
        <v>Fribourg</v>
      </c>
      <c r="B20" s="140">
        <v>-24.255075255358918</v>
      </c>
      <c r="C20" s="140">
        <v>-19.32954564113564</v>
      </c>
      <c r="D20" s="141">
        <v>-11.158963799454625</v>
      </c>
      <c r="E20" s="141">
        <v>-8.10421041664479</v>
      </c>
    </row>
    <row r="21" spans="1:5" ht="18.9" customHeight="1">
      <c r="A21" s="24" t="str">
        <f>'Page 9'!$A$26</f>
        <v>Solothurn</v>
      </c>
      <c r="B21" s="140">
        <v>8.640388077520754</v>
      </c>
      <c r="C21" s="140">
        <v>-17.679798603868164</v>
      </c>
      <c r="D21" s="141">
        <v>-18.37435615360029</v>
      </c>
      <c r="E21" s="141">
        <v>-22.805067326482998</v>
      </c>
    </row>
    <row r="22" spans="1:5" ht="18.9" customHeight="1">
      <c r="A22" s="24" t="str">
        <f>'Page 9'!$A$27</f>
        <v>Basel</v>
      </c>
      <c r="B22" s="140">
        <v>-86.64648769571464</v>
      </c>
      <c r="C22" s="140">
        <v>-17.23027087617865</v>
      </c>
      <c r="D22" s="141">
        <v>-13.17950830242296</v>
      </c>
      <c r="E22" s="141">
        <v>-13.233183467594856</v>
      </c>
    </row>
    <row r="23" spans="1:5" ht="18.9" customHeight="1">
      <c r="A23" s="24" t="str">
        <f>'Page 9'!$A$28</f>
        <v>Liestal</v>
      </c>
      <c r="B23" s="140">
        <v>-58.83941334816032</v>
      </c>
      <c r="C23" s="140">
        <v>-23.02634205670573</v>
      </c>
      <c r="D23" s="141">
        <v>-8.921144787216718</v>
      </c>
      <c r="E23" s="141">
        <v>0.6433948901782713</v>
      </c>
    </row>
    <row r="24" spans="1:5" ht="18.9" customHeight="1">
      <c r="A24" s="24" t="str">
        <f>'Page 9'!$A$29</f>
        <v>Schaffhausen</v>
      </c>
      <c r="B24" s="140">
        <v>-11.908756761758951</v>
      </c>
      <c r="C24" s="140">
        <v>-17.073464544823267</v>
      </c>
      <c r="D24" s="141">
        <v>-11.233265777134562</v>
      </c>
      <c r="E24" s="141">
        <v>-10.83633516943334</v>
      </c>
    </row>
    <row r="25" spans="1:5" ht="18.9" customHeight="1">
      <c r="A25" s="24" t="str">
        <f>'Page 9'!$A$30</f>
        <v>Herisau</v>
      </c>
      <c r="B25" s="140">
        <v>2.5144304627388436</v>
      </c>
      <c r="C25" s="140">
        <v>-7.342536919805312</v>
      </c>
      <c r="D25" s="141">
        <v>-4.770592172079205</v>
      </c>
      <c r="E25" s="141">
        <v>-6.0094065391660365</v>
      </c>
    </row>
    <row r="26" spans="1:5" ht="18.9" customHeight="1">
      <c r="A26" s="24" t="str">
        <f>'Page 9'!$A$31</f>
        <v>Appenzell</v>
      </c>
      <c r="B26" s="140">
        <v>8.898213651582594</v>
      </c>
      <c r="C26" s="140">
        <v>-1.6882667772954676</v>
      </c>
      <c r="D26" s="141">
        <v>-3.766676949356608</v>
      </c>
      <c r="E26" s="141">
        <v>-5.633276427148942</v>
      </c>
    </row>
    <row r="27" spans="1:5" ht="18.9" customHeight="1">
      <c r="A27" s="24" t="str">
        <f>'Page 9'!$A$32</f>
        <v>St. Gall</v>
      </c>
      <c r="B27" s="140">
        <v>-15.711209905169</v>
      </c>
      <c r="C27" s="140">
        <v>-6.804668278792235</v>
      </c>
      <c r="D27" s="141">
        <v>-7.6133980861927455</v>
      </c>
      <c r="E27" s="141">
        <v>-10.91359527813212</v>
      </c>
    </row>
    <row r="28" spans="1:5" ht="18.9" customHeight="1">
      <c r="A28" s="24" t="str">
        <f>'Page 9'!$A$33</f>
        <v>Chur</v>
      </c>
      <c r="B28" s="140">
        <v>-36.61702068106348</v>
      </c>
      <c r="C28" s="140">
        <v>-11.116600921510539</v>
      </c>
      <c r="D28" s="141">
        <v>-12.06203845947114</v>
      </c>
      <c r="E28" s="141">
        <v>-8.682603693390476</v>
      </c>
    </row>
    <row r="29" spans="1:5" ht="18.9" customHeight="1">
      <c r="A29" s="24" t="str">
        <f>'Page 9'!$A$34</f>
        <v>Aarau</v>
      </c>
      <c r="B29" s="140">
        <v>7.586658233637735</v>
      </c>
      <c r="C29" s="140">
        <v>3.268808374428133</v>
      </c>
      <c r="D29" s="141">
        <v>-5.200796799344232</v>
      </c>
      <c r="E29" s="141">
        <v>-10.531248929841027</v>
      </c>
    </row>
    <row r="30" spans="1:5" ht="18.9" customHeight="1">
      <c r="A30" s="24" t="str">
        <f>'Page 9'!$A$35</f>
        <v>Frauenfeld</v>
      </c>
      <c r="B30" s="140">
        <v>-42.850203822949204</v>
      </c>
      <c r="C30" s="140">
        <v>-17.360850784615536</v>
      </c>
      <c r="D30" s="141">
        <v>-17.843400732335823</v>
      </c>
      <c r="E30" s="141">
        <v>-19.21308069446144</v>
      </c>
    </row>
    <row r="31" spans="1:5" ht="18.9" customHeight="1">
      <c r="A31" s="24" t="str">
        <f>'Page 9'!$A$36</f>
        <v>Bellinzona</v>
      </c>
      <c r="B31" s="140">
        <v>-18.134698484188746</v>
      </c>
      <c r="C31" s="140">
        <v>-16.98463085551076</v>
      </c>
      <c r="D31" s="141">
        <v>-9.596867841083608</v>
      </c>
      <c r="E31" s="141">
        <v>-8.27173934028933</v>
      </c>
    </row>
    <row r="32" spans="1:5" ht="18.9" customHeight="1">
      <c r="A32" s="24" t="str">
        <f>'Page 9'!$A$37</f>
        <v>Lausanne</v>
      </c>
      <c r="B32" s="140">
        <v>-31.53473056873044</v>
      </c>
      <c r="C32" s="140">
        <v>0.8193014554773725</v>
      </c>
      <c r="D32" s="141">
        <v>2.9492388313534406</v>
      </c>
      <c r="E32" s="141">
        <v>2.6514796763771926</v>
      </c>
    </row>
    <row r="33" spans="1:5" ht="18.9" customHeight="1">
      <c r="A33" s="24" t="str">
        <f>'Page 9'!$A$38</f>
        <v>Sion</v>
      </c>
      <c r="B33" s="140">
        <v>-12.564437940254749</v>
      </c>
      <c r="C33" s="140">
        <v>-11.154657391295615</v>
      </c>
      <c r="D33" s="141">
        <v>-7.0826901800232775</v>
      </c>
      <c r="E33" s="141">
        <v>-2.2010466755617273</v>
      </c>
    </row>
    <row r="34" spans="1:5" ht="18.9" customHeight="1">
      <c r="A34" s="24" t="str">
        <f>'Page 9'!$A$39</f>
        <v>Neuchâtel</v>
      </c>
      <c r="B34" s="140">
        <v>15.617115534889933</v>
      </c>
      <c r="C34" s="140">
        <v>2.193888470763568</v>
      </c>
      <c r="D34" s="141">
        <v>2.059820537626365</v>
      </c>
      <c r="E34" s="141">
        <v>-1.0490927383810202</v>
      </c>
    </row>
    <row r="35" spans="1:5" ht="18.9" customHeight="1">
      <c r="A35" s="24" t="str">
        <f>'Page 9'!$A$40</f>
        <v>Geneva</v>
      </c>
      <c r="B35" s="140">
        <v>-97.44443972616502</v>
      </c>
      <c r="C35" s="140">
        <v>-23.409160038562206</v>
      </c>
      <c r="D35" s="141">
        <v>-8.196212253715245</v>
      </c>
      <c r="E35" s="141">
        <v>-8.823543398015474</v>
      </c>
    </row>
    <row r="36" spans="1:5" ht="18.9" customHeight="1">
      <c r="A36" s="24" t="str">
        <f>'Page 9'!$A$41</f>
        <v>Delémont</v>
      </c>
      <c r="B36" s="140">
        <v>-18.191018873324765</v>
      </c>
      <c r="C36" s="140">
        <v>-8.63146005277693</v>
      </c>
      <c r="D36" s="141">
        <v>-5.715914021488743</v>
      </c>
      <c r="E36" s="141">
        <v>-4.865397304518211</v>
      </c>
    </row>
    <row r="37" spans="1:5" ht="18.9" customHeight="1">
      <c r="A37" s="24"/>
      <c r="B37" s="140"/>
      <c r="C37" s="140"/>
      <c r="D37" s="141"/>
      <c r="E37" s="141"/>
    </row>
    <row r="38" spans="1:5" ht="18.9" customHeight="1">
      <c r="A38" s="24" t="str">
        <f>'Page 9'!$A$43</f>
        <v>Direct federal tax</v>
      </c>
      <c r="B38" s="140">
        <v>-32.40669322709164</v>
      </c>
      <c r="C38" s="140">
        <v>-15.295770763101459</v>
      </c>
      <c r="D38" s="141">
        <v>-9.366525441574097</v>
      </c>
      <c r="E38" s="141">
        <v>-2.6197386493147263</v>
      </c>
    </row>
    <row r="39" spans="1:5" ht="18.9" customHeight="1">
      <c r="A39" s="142"/>
      <c r="B39" s="143"/>
      <c r="C39" s="143"/>
      <c r="D39" s="143"/>
      <c r="E39" s="144"/>
    </row>
    <row r="40" spans="1:5" ht="18.9" customHeight="1" thickBot="1">
      <c r="A40" s="145"/>
      <c r="B40" s="146"/>
      <c r="C40" s="146"/>
      <c r="D40" s="146"/>
      <c r="E40" s="147"/>
    </row>
    <row r="41" spans="1:5" s="138" customFormat="1" ht="18.9" customHeight="1" thickBot="1">
      <c r="A41" s="139"/>
      <c r="B41" s="987" t="s">
        <v>425</v>
      </c>
      <c r="C41" s="988"/>
      <c r="D41" s="988"/>
      <c r="E41" s="989"/>
    </row>
    <row r="42" spans="1:5" s="138" customFormat="1" ht="18.9" customHeight="1">
      <c r="A42" s="139"/>
      <c r="B42" s="152">
        <v>48915.23713420787</v>
      </c>
      <c r="C42" s="152">
        <v>97830.47426841574</v>
      </c>
      <c r="D42" s="152">
        <v>195660.94853683148</v>
      </c>
      <c r="E42" s="152">
        <v>391321.89707366296</v>
      </c>
    </row>
    <row r="43" spans="1:5" s="138" customFormat="1" ht="18.9" customHeight="1">
      <c r="A43" s="139"/>
      <c r="B43" s="981" t="s">
        <v>426</v>
      </c>
      <c r="C43" s="982"/>
      <c r="D43" s="982"/>
      <c r="E43" s="983"/>
    </row>
    <row r="44" spans="1:5" ht="18.9" customHeight="1">
      <c r="A44" s="24" t="str">
        <f>'Page 9'!$A$16</f>
        <v>Zurich</v>
      </c>
      <c r="B44" s="140">
        <v>-9.261653108650819</v>
      </c>
      <c r="C44" s="140">
        <v>-5.239724221043446</v>
      </c>
      <c r="D44" s="140">
        <v>-5.073038581509408</v>
      </c>
      <c r="E44" s="140">
        <v>-4.334672698487779</v>
      </c>
    </row>
    <row r="45" spans="1:5" ht="18.9" customHeight="1">
      <c r="A45" s="24" t="str">
        <f>'Page 9'!$A$17</f>
        <v>Berne</v>
      </c>
      <c r="B45" s="140">
        <v>-7.310636942939183</v>
      </c>
      <c r="C45" s="140">
        <v>-7.639068316588791</v>
      </c>
      <c r="D45" s="140">
        <v>-5.149119407570467</v>
      </c>
      <c r="E45" s="140">
        <v>-2.940953719489741</v>
      </c>
    </row>
    <row r="46" spans="1:5" ht="18.9" customHeight="1">
      <c r="A46" s="24" t="str">
        <f>'Page 9'!$A$18</f>
        <v>Lucerne</v>
      </c>
      <c r="B46" s="140">
        <v>-17.945176910923408</v>
      </c>
      <c r="C46" s="140">
        <v>-19.096059580606095</v>
      </c>
      <c r="D46" s="140">
        <v>-18.527058541642944</v>
      </c>
      <c r="E46" s="140">
        <v>-16.06833706305416</v>
      </c>
    </row>
    <row r="47" spans="1:5" ht="18.9" customHeight="1">
      <c r="A47" s="24" t="str">
        <f>'Page 9'!$A$19</f>
        <v>Altdorf</v>
      </c>
      <c r="B47" s="140">
        <v>-12.9487933258131</v>
      </c>
      <c r="C47" s="140">
        <v>-13.715190491286208</v>
      </c>
      <c r="D47" s="140">
        <v>-29.13913781500679</v>
      </c>
      <c r="E47" s="140">
        <v>-34.312869826277506</v>
      </c>
    </row>
    <row r="48" spans="1:5" ht="18.9" customHeight="1">
      <c r="A48" s="24" t="str">
        <f>'Page 9'!$A$20</f>
        <v>Schwyz</v>
      </c>
      <c r="B48" s="140">
        <v>-13.456303566943149</v>
      </c>
      <c r="C48" s="140">
        <v>-17.00704520624342</v>
      </c>
      <c r="D48" s="140">
        <v>-16.390253281351463</v>
      </c>
      <c r="E48" s="140">
        <v>-15.731691632838576</v>
      </c>
    </row>
    <row r="49" spans="1:5" ht="18.9" customHeight="1">
      <c r="A49" s="24" t="str">
        <f>'Page 9'!$A$21</f>
        <v>Sarnen</v>
      </c>
      <c r="B49" s="140">
        <v>-18.66765781036287</v>
      </c>
      <c r="C49" s="140">
        <v>-12.981060828935853</v>
      </c>
      <c r="D49" s="140">
        <v>-5.461544440538589</v>
      </c>
      <c r="E49" s="140">
        <v>-2.3882891728209756</v>
      </c>
    </row>
    <row r="50" spans="1:5" ht="18.9" customHeight="1">
      <c r="A50" s="24" t="str">
        <f>'Page 9'!$A$22</f>
        <v>Stans</v>
      </c>
      <c r="B50" s="140">
        <v>-8.02515691570845</v>
      </c>
      <c r="C50" s="140">
        <v>-10.761621108262233</v>
      </c>
      <c r="D50" s="140">
        <v>-10.21702027276362</v>
      </c>
      <c r="E50" s="140">
        <v>-8.469513576367902</v>
      </c>
    </row>
    <row r="51" spans="1:5" ht="18.9" customHeight="1">
      <c r="A51" s="24" t="str">
        <f>'Page 9'!$A$23</f>
        <v>Glarus</v>
      </c>
      <c r="B51" s="140">
        <v>-13.116715937059453</v>
      </c>
      <c r="C51" s="140">
        <v>-19.081736924821712</v>
      </c>
      <c r="D51" s="140">
        <v>-19.503793922615188</v>
      </c>
      <c r="E51" s="140">
        <v>-19.577055602952015</v>
      </c>
    </row>
    <row r="52" spans="1:5" ht="18.9" customHeight="1">
      <c r="A52" s="24" t="str">
        <f>'Page 9'!$A$24</f>
        <v>Zug</v>
      </c>
      <c r="B52" s="140">
        <v>-25.994565158036252</v>
      </c>
      <c r="C52" s="140">
        <v>-37.71600298831014</v>
      </c>
      <c r="D52" s="140">
        <v>-25.280333996256616</v>
      </c>
      <c r="E52" s="140">
        <v>-3.2714923627106884</v>
      </c>
    </row>
    <row r="53" spans="1:5" ht="18.9" customHeight="1">
      <c r="A53" s="24" t="str">
        <f>'Page 9'!$A$25</f>
        <v>Fribourg</v>
      </c>
      <c r="B53" s="140">
        <v>-17.754490708690696</v>
      </c>
      <c r="C53" s="140">
        <v>-13.529522929787674</v>
      </c>
      <c r="D53" s="140">
        <v>-8.495887417484084</v>
      </c>
      <c r="E53" s="140">
        <v>-7.278730009719197</v>
      </c>
    </row>
    <row r="54" spans="1:5" ht="18.9" customHeight="1">
      <c r="A54" s="24" t="str">
        <f>'Page 9'!$A$26</f>
        <v>Solothurn</v>
      </c>
      <c r="B54" s="140">
        <v>16.41998107048248</v>
      </c>
      <c r="C54" s="140">
        <v>-6.278408308525613</v>
      </c>
      <c r="D54" s="140">
        <v>-5.678380501896811</v>
      </c>
      <c r="E54" s="140">
        <v>-7.752085597478057</v>
      </c>
    </row>
    <row r="55" spans="1:5" ht="18.9" customHeight="1">
      <c r="A55" s="24" t="str">
        <f>'Page 9'!$A$27</f>
        <v>Basel</v>
      </c>
      <c r="B55" s="140">
        <v>-85.75102969612665</v>
      </c>
      <c r="C55" s="140">
        <v>-12.532076115406454</v>
      </c>
      <c r="D55" s="140">
        <v>-8.886271617608827</v>
      </c>
      <c r="E55" s="140">
        <v>-8.61696184770426</v>
      </c>
    </row>
    <row r="56" spans="1:5" ht="18.9" customHeight="1">
      <c r="A56" s="24" t="str">
        <f>'Page 9'!$A$28</f>
        <v>Liestal</v>
      </c>
      <c r="B56" s="140">
        <v>-0.2594600386575081</v>
      </c>
      <c r="C56" s="140">
        <v>-0.7836446359364402</v>
      </c>
      <c r="D56" s="140">
        <v>-1.2327824764043527</v>
      </c>
      <c r="E56" s="140">
        <v>-1.1206897378918086</v>
      </c>
    </row>
    <row r="57" spans="1:5" ht="18.9" customHeight="1">
      <c r="A57" s="24" t="str">
        <f>'Page 9'!$A$29</f>
        <v>Schaffhausen</v>
      </c>
      <c r="B57" s="140">
        <v>-8.236344964082079</v>
      </c>
      <c r="C57" s="140">
        <v>-8.576822489108324</v>
      </c>
      <c r="D57" s="140">
        <v>-1.8185472447094924</v>
      </c>
      <c r="E57" s="140">
        <v>-1.3592648243812988</v>
      </c>
    </row>
    <row r="58" spans="1:5" ht="18.9" customHeight="1">
      <c r="A58" s="24" t="str">
        <f>'Page 9'!$A$30</f>
        <v>Herisau</v>
      </c>
      <c r="B58" s="140">
        <v>-11.437495495344137</v>
      </c>
      <c r="C58" s="140">
        <v>-9.95592439890929</v>
      </c>
      <c r="D58" s="140">
        <v>-5.834002526713235</v>
      </c>
      <c r="E58" s="140">
        <v>-6.23077391787443</v>
      </c>
    </row>
    <row r="59" spans="1:5" ht="18.9" customHeight="1">
      <c r="A59" s="24" t="str">
        <f>'Page 9'!$A$31</f>
        <v>Appenzell</v>
      </c>
      <c r="B59" s="140">
        <v>4.351072223333176</v>
      </c>
      <c r="C59" s="140">
        <v>-0.7683304812071725</v>
      </c>
      <c r="D59" s="140">
        <v>-1.15251789283775</v>
      </c>
      <c r="E59" s="140">
        <v>-1.4666387580935947</v>
      </c>
    </row>
    <row r="60" spans="1:5" ht="18.9" customHeight="1">
      <c r="A60" s="24" t="str">
        <f>'Page 9'!$A$32</f>
        <v>St. Gall</v>
      </c>
      <c r="B60" s="140">
        <v>-24.977263241876358</v>
      </c>
      <c r="C60" s="140">
        <v>-11.970954591546061</v>
      </c>
      <c r="D60" s="140">
        <v>-11.626050472365876</v>
      </c>
      <c r="E60" s="140">
        <v>-13.249456166887086</v>
      </c>
    </row>
    <row r="61" spans="1:5" ht="18.9" customHeight="1">
      <c r="A61" s="24" t="str">
        <f>'Page 9'!$A$33</f>
        <v>Chur</v>
      </c>
      <c r="B61" s="140">
        <v>-35.26397968654376</v>
      </c>
      <c r="C61" s="140">
        <v>-9.104729845694763</v>
      </c>
      <c r="D61" s="140">
        <v>-11.492099704748028</v>
      </c>
      <c r="E61" s="140">
        <v>-8.445494144299772</v>
      </c>
    </row>
    <row r="62" spans="1:5" ht="18.9" customHeight="1">
      <c r="A62" s="24" t="str">
        <f>'Page 9'!$A$34</f>
        <v>Aarau</v>
      </c>
      <c r="B62" s="140">
        <v>2.078691165634538</v>
      </c>
      <c r="C62" s="140">
        <v>0.2773964256450796</v>
      </c>
      <c r="D62" s="140">
        <v>-6.8425630110398</v>
      </c>
      <c r="E62" s="140">
        <v>-10.448837246078114</v>
      </c>
    </row>
    <row r="63" spans="1:5" ht="18.9" customHeight="1">
      <c r="A63" s="24" t="str">
        <f>'Page 9'!$A$35</f>
        <v>Frauenfeld</v>
      </c>
      <c r="B63" s="140">
        <v>-12.29546541644244</v>
      </c>
      <c r="C63" s="140">
        <v>-15.124477121947763</v>
      </c>
      <c r="D63" s="140">
        <v>-12.390247716939243</v>
      </c>
      <c r="E63" s="140">
        <v>-13.766542975322153</v>
      </c>
    </row>
    <row r="64" spans="1:5" ht="18.9" customHeight="1">
      <c r="A64" s="24" t="str">
        <f>'Page 9'!$A$36</f>
        <v>Bellinzona</v>
      </c>
      <c r="B64" s="140">
        <v>18.831131948347135</v>
      </c>
      <c r="C64" s="140">
        <v>-2.185265366619319</v>
      </c>
      <c r="D64" s="140">
        <v>-1.951112134454263</v>
      </c>
      <c r="E64" s="140">
        <v>-1.7574957572875007</v>
      </c>
    </row>
    <row r="65" spans="1:5" ht="18.9" customHeight="1">
      <c r="A65" s="24" t="str">
        <f>'Page 9'!$A$37</f>
        <v>Lausanne</v>
      </c>
      <c r="B65" s="140">
        <v>-13.76110640736134</v>
      </c>
      <c r="C65" s="140">
        <v>-3.3749911472757077</v>
      </c>
      <c r="D65" s="140">
        <v>-1.4842326574982536</v>
      </c>
      <c r="E65" s="140">
        <v>-1.3537261429941623</v>
      </c>
    </row>
    <row r="66" spans="1:5" ht="18.9" customHeight="1">
      <c r="A66" s="24" t="str">
        <f>'Page 9'!$A$38</f>
        <v>Sion</v>
      </c>
      <c r="B66" s="140">
        <v>-5.225868529547668</v>
      </c>
      <c r="C66" s="140">
        <v>-7.940220423039634</v>
      </c>
      <c r="D66" s="140">
        <v>-4.718852335655711</v>
      </c>
      <c r="E66" s="140">
        <v>-3.252624139671468</v>
      </c>
    </row>
    <row r="67" spans="1:5" ht="18.9" customHeight="1">
      <c r="A67" s="24" t="str">
        <f>'Page 9'!$A$39</f>
        <v>Neuchâtel</v>
      </c>
      <c r="B67" s="140">
        <v>22.677057182229987</v>
      </c>
      <c r="C67" s="140">
        <v>-0.43796035163310876</v>
      </c>
      <c r="D67" s="140">
        <v>0.5271960059692731</v>
      </c>
      <c r="E67" s="140">
        <v>-0.4459558840913189</v>
      </c>
    </row>
    <row r="68" spans="1:5" ht="18.9" customHeight="1">
      <c r="A68" s="24" t="str">
        <f>'Page 9'!$A$40</f>
        <v>Geneva</v>
      </c>
      <c r="B68" s="140">
        <v>-97.24198146292927</v>
      </c>
      <c r="C68" s="140">
        <v>-23.231607778530304</v>
      </c>
      <c r="D68" s="140">
        <v>-8.89247438594252</v>
      </c>
      <c r="E68" s="140">
        <v>-8.996281597303721</v>
      </c>
    </row>
    <row r="69" spans="1:5" ht="18.9" customHeight="1">
      <c r="A69" s="24" t="str">
        <f>'Page 9'!$A$41</f>
        <v>Delémont</v>
      </c>
      <c r="B69" s="140">
        <v>-7.676838636822225</v>
      </c>
      <c r="C69" s="140">
        <v>-5.563415120645374</v>
      </c>
      <c r="D69" s="140">
        <v>-5.16914667742293</v>
      </c>
      <c r="E69" s="140">
        <v>-4.968881226218002</v>
      </c>
    </row>
    <row r="70" spans="1:5" ht="18.9" customHeight="1">
      <c r="A70" s="24"/>
      <c r="B70" s="148"/>
      <c r="C70" s="148"/>
      <c r="D70" s="148"/>
      <c r="E70" s="148"/>
    </row>
    <row r="71" spans="1:5" ht="18.9" customHeight="1">
      <c r="A71" s="24" t="str">
        <f>'Page 9'!$A$43</f>
        <v>Direct federal tax</v>
      </c>
      <c r="B71" s="140">
        <v>-26.529014377273512</v>
      </c>
      <c r="C71" s="140">
        <v>-13.294883458292816</v>
      </c>
      <c r="D71" s="140">
        <v>-8.398219089454159</v>
      </c>
      <c r="E71" s="140">
        <v>-2.738640067325335</v>
      </c>
    </row>
    <row r="72" spans="1:4" ht="18.9" customHeight="1">
      <c r="A72" s="142"/>
      <c r="B72" s="149"/>
      <c r="C72" s="149"/>
      <c r="D72" s="149"/>
    </row>
    <row r="73" spans="1:4" ht="18.9" customHeight="1">
      <c r="A73" s="150"/>
      <c r="B73" s="149"/>
      <c r="C73" s="149"/>
      <c r="D73" s="149"/>
    </row>
    <row r="74" spans="1:4" ht="18.9" customHeight="1">
      <c r="A74" s="136"/>
      <c r="B74" s="149"/>
      <c r="C74" s="149"/>
      <c r="D74" s="149"/>
    </row>
    <row r="75" spans="2:4" ht="18.9" customHeight="1">
      <c r="B75" s="151"/>
      <c r="C75" s="151"/>
      <c r="D75" s="151"/>
    </row>
    <row r="76" spans="2:4" ht="18.9" customHeight="1">
      <c r="B76" s="151"/>
      <c r="C76" s="151"/>
      <c r="D76" s="151"/>
    </row>
    <row r="77" spans="2:4" ht="18.9" customHeight="1">
      <c r="B77" s="151"/>
      <c r="C77" s="151"/>
      <c r="D77" s="151"/>
    </row>
    <row r="78" spans="2:4" ht="18.9" customHeight="1">
      <c r="B78" s="151"/>
      <c r="C78" s="151"/>
      <c r="D78" s="151"/>
    </row>
    <row r="79" spans="2:4" ht="18.9" customHeight="1">
      <c r="B79" s="151"/>
      <c r="C79" s="151"/>
      <c r="D79" s="151"/>
    </row>
    <row r="80" spans="2:4" ht="18.9" customHeight="1">
      <c r="B80" s="151"/>
      <c r="C80" s="151"/>
      <c r="D80" s="151"/>
    </row>
    <row r="81" spans="2:4" ht="18.9" customHeight="1">
      <c r="B81" s="151"/>
      <c r="C81" s="151"/>
      <c r="D81" s="151"/>
    </row>
    <row r="82" spans="2:4" ht="18.9" customHeight="1">
      <c r="B82" s="151"/>
      <c r="C82" s="151"/>
      <c r="D82" s="151"/>
    </row>
    <row r="83" spans="2:4" ht="18.9" customHeight="1">
      <c r="B83" s="151"/>
      <c r="C83" s="151"/>
      <c r="D83" s="151"/>
    </row>
    <row r="84" spans="2:4" ht="18.9" customHeight="1">
      <c r="B84" s="151"/>
      <c r="C84" s="151"/>
      <c r="D84" s="151"/>
    </row>
    <row r="85" spans="2:4" ht="18.9" customHeight="1">
      <c r="B85" s="151"/>
      <c r="C85" s="151"/>
      <c r="D85" s="151"/>
    </row>
    <row r="86" spans="2:4" ht="12.75">
      <c r="B86" s="151"/>
      <c r="C86" s="151"/>
      <c r="D86" s="151"/>
    </row>
    <row r="87" spans="2:4" ht="12.75">
      <c r="B87" s="151"/>
      <c r="C87" s="151"/>
      <c r="D87" s="151"/>
    </row>
    <row r="88" spans="2:4" ht="12.75">
      <c r="B88" s="151"/>
      <c r="C88" s="151"/>
      <c r="D88" s="151"/>
    </row>
    <row r="89" spans="2:4" ht="12.75">
      <c r="B89" s="151"/>
      <c r="C89" s="151"/>
      <c r="D89" s="151"/>
    </row>
    <row r="90" spans="2:4" ht="12.75">
      <c r="B90" s="151"/>
      <c r="C90" s="151"/>
      <c r="D90" s="151"/>
    </row>
    <row r="91" spans="2:4" ht="12.75">
      <c r="B91" s="151"/>
      <c r="C91" s="151"/>
      <c r="D91" s="151"/>
    </row>
    <row r="92" spans="2:4" ht="12.75">
      <c r="B92" s="151"/>
      <c r="C92" s="151"/>
      <c r="D92" s="151"/>
    </row>
    <row r="93" spans="2:4" ht="12.75">
      <c r="B93" s="151"/>
      <c r="C93" s="151"/>
      <c r="D93" s="151"/>
    </row>
    <row r="94" spans="2:4" ht="12.75">
      <c r="B94" s="151"/>
      <c r="C94" s="151"/>
      <c r="D94" s="151"/>
    </row>
    <row r="95" spans="2:4" ht="12.75">
      <c r="B95" s="151"/>
      <c r="C95" s="151"/>
      <c r="D95" s="151"/>
    </row>
    <row r="96" spans="2:4" ht="12.75">
      <c r="B96" s="151"/>
      <c r="C96" s="151"/>
      <c r="D96" s="151"/>
    </row>
    <row r="97" spans="2:4" ht="12.75">
      <c r="B97" s="151"/>
      <c r="C97" s="151"/>
      <c r="D97" s="151"/>
    </row>
    <row r="98" spans="2:4" ht="12.75">
      <c r="B98" s="151"/>
      <c r="C98" s="151"/>
      <c r="D98" s="151"/>
    </row>
    <row r="99" spans="2:4" ht="12.75">
      <c r="B99" s="151"/>
      <c r="C99" s="151"/>
      <c r="D99" s="151"/>
    </row>
    <row r="100" spans="2:4" ht="12.75">
      <c r="B100" s="151"/>
      <c r="C100" s="151"/>
      <c r="D100" s="151"/>
    </row>
    <row r="101" spans="2:4" ht="12.75">
      <c r="B101" s="151"/>
      <c r="C101" s="151"/>
      <c r="D101" s="151"/>
    </row>
    <row r="102" spans="2:4" ht="12.75">
      <c r="B102" s="151"/>
      <c r="C102" s="151"/>
      <c r="D102" s="151"/>
    </row>
    <row r="103" spans="2:4" ht="12.75">
      <c r="B103" s="151"/>
      <c r="C103" s="151"/>
      <c r="D103" s="151"/>
    </row>
    <row r="104" spans="2:4" ht="12.75">
      <c r="B104" s="151"/>
      <c r="C104" s="151"/>
      <c r="D104" s="151"/>
    </row>
    <row r="105" spans="2:4" ht="12.75">
      <c r="B105" s="151"/>
      <c r="C105" s="151"/>
      <c r="D105" s="151"/>
    </row>
    <row r="106" spans="2:4" ht="12.75">
      <c r="B106" s="151"/>
      <c r="C106" s="151"/>
      <c r="D106" s="151"/>
    </row>
    <row r="107" spans="2:4" ht="12.75">
      <c r="B107" s="151"/>
      <c r="C107" s="151"/>
      <c r="D107" s="151"/>
    </row>
    <row r="108" spans="2:4" ht="12.75">
      <c r="B108" s="151"/>
      <c r="C108" s="151"/>
      <c r="D108" s="151"/>
    </row>
    <row r="109" spans="2:4" ht="12.75">
      <c r="B109" s="151"/>
      <c r="C109" s="151"/>
      <c r="D109" s="151"/>
    </row>
    <row r="110" spans="2:4" ht="12.75">
      <c r="B110" s="151"/>
      <c r="C110" s="151"/>
      <c r="D110" s="151"/>
    </row>
    <row r="111" spans="2:4" ht="12.75">
      <c r="B111" s="151"/>
      <c r="C111" s="151"/>
      <c r="D111" s="151"/>
    </row>
    <row r="112" spans="2:4" ht="12.75">
      <c r="B112" s="151"/>
      <c r="C112" s="151"/>
      <c r="D112" s="151"/>
    </row>
    <row r="113" spans="2:4" ht="12.75">
      <c r="B113" s="151"/>
      <c r="C113" s="151"/>
      <c r="D113" s="151"/>
    </row>
    <row r="114" spans="2:4" ht="12.75">
      <c r="B114" s="151"/>
      <c r="C114" s="151"/>
      <c r="D114" s="151"/>
    </row>
    <row r="115" spans="2:4" ht="12.75">
      <c r="B115" s="151"/>
      <c r="C115" s="151"/>
      <c r="D115" s="151"/>
    </row>
    <row r="116" spans="2:4" ht="12.75">
      <c r="B116" s="151"/>
      <c r="C116" s="151"/>
      <c r="D116" s="151"/>
    </row>
    <row r="117" spans="2:4" ht="12.75">
      <c r="B117" s="151"/>
      <c r="C117" s="151"/>
      <c r="D117" s="151"/>
    </row>
    <row r="118" spans="2:4" ht="12.75">
      <c r="B118" s="151"/>
      <c r="C118" s="151"/>
      <c r="D118" s="151"/>
    </row>
    <row r="119" spans="2:4" ht="12.75">
      <c r="B119" s="151"/>
      <c r="C119" s="151"/>
      <c r="D119" s="151"/>
    </row>
    <row r="120" spans="2:4" ht="12.75">
      <c r="B120" s="151"/>
      <c r="C120" s="151"/>
      <c r="D120" s="151"/>
    </row>
    <row r="121" spans="2:4" ht="12.75">
      <c r="B121" s="151"/>
      <c r="C121" s="151"/>
      <c r="D121" s="151"/>
    </row>
    <row r="122" spans="2:4" ht="12.75">
      <c r="B122" s="151"/>
      <c r="C122" s="151"/>
      <c r="D122" s="151"/>
    </row>
    <row r="123" spans="2:4" ht="12.75">
      <c r="B123" s="151"/>
      <c r="C123" s="151"/>
      <c r="D123" s="151"/>
    </row>
    <row r="124" spans="2:4" ht="12.75">
      <c r="B124" s="151"/>
      <c r="C124" s="151"/>
      <c r="D124" s="151"/>
    </row>
    <row r="125" spans="2:4" ht="12.75">
      <c r="B125" s="151"/>
      <c r="C125" s="151"/>
      <c r="D125" s="151"/>
    </row>
    <row r="126" spans="2:4" ht="12.75">
      <c r="B126" s="151"/>
      <c r="C126" s="151"/>
      <c r="D126" s="151"/>
    </row>
  </sheetData>
  <mergeCells count="5">
    <mergeCell ref="B43:E43"/>
    <mergeCell ref="B6:E6"/>
    <mergeCell ref="B8:E8"/>
    <mergeCell ref="B10:E10"/>
    <mergeCell ref="B41:E41"/>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5" r:id="rId1"/>
  <headerFooter alignWithMargins="0">
    <oddHeader>&amp;C&amp;"Helvetica,Fett"&amp;12 2010</oddHeader>
    <oddFooter>&amp;C&amp;"Helvetica,Standard" Eidg. Steuerverwaltung  -  Administration fédérale des contributions  -  Amministrazione federale delle contribuzioni&amp;R47</oddFooter>
  </headerFooter>
</worksheet>
</file>

<file path=xl/worksheets/sheet32.xml><?xml version="1.0" encoding="utf-8"?>
<worksheet xmlns="http://schemas.openxmlformats.org/spreadsheetml/2006/main" xmlns:r="http://schemas.openxmlformats.org/officeDocument/2006/relationships">
  <dimension ref="A1:AA126"/>
  <sheetViews>
    <sheetView zoomScale="75" zoomScaleNormal="75" workbookViewId="0" topLeftCell="A1"/>
  </sheetViews>
  <sheetFormatPr defaultColWidth="10.28125" defaultRowHeight="12.75"/>
  <cols>
    <col min="1" max="1" width="30.57421875" style="132" customWidth="1"/>
    <col min="2" max="12" width="10.7109375" style="132" customWidth="1"/>
    <col min="13" max="13" width="12.28125" style="132" bestFit="1" customWidth="1"/>
    <col min="14" max="14" width="12.7109375" style="132" customWidth="1"/>
    <col min="15" max="15" width="12.28125" style="132" bestFit="1" customWidth="1"/>
    <col min="16" max="25" width="12.7109375" style="132" customWidth="1"/>
    <col min="26" max="26" width="34.421875" style="132" bestFit="1" customWidth="1"/>
    <col min="27" max="237" width="12.7109375" style="132" customWidth="1"/>
    <col min="238" max="16384" width="10.28125" style="132" customWidth="1"/>
  </cols>
  <sheetData>
    <row r="1" spans="1:14" ht="18.9" customHeight="1">
      <c r="A1" s="537" t="s">
        <v>400</v>
      </c>
      <c r="B1" s="130"/>
      <c r="C1" s="130"/>
      <c r="D1" s="130"/>
      <c r="E1" s="130"/>
      <c r="F1" s="130"/>
      <c r="G1" s="130"/>
      <c r="H1" s="130"/>
      <c r="I1" s="130"/>
      <c r="N1" s="129" t="str">
        <f>A1</f>
        <v>Development of the tax burden on inflation adjusted income since 2001</v>
      </c>
    </row>
    <row r="2" spans="1:14" ht="18.9" customHeight="1">
      <c r="A2" s="129"/>
      <c r="B2" s="136"/>
      <c r="C2" s="136"/>
      <c r="D2" s="136"/>
      <c r="E2" s="136"/>
      <c r="F2" s="136"/>
      <c r="G2" s="136"/>
      <c r="H2" s="136"/>
      <c r="I2" s="136"/>
      <c r="N2" s="129"/>
    </row>
    <row r="3" spans="1:20" ht="18.9" customHeight="1">
      <c r="A3" s="538" t="s">
        <v>225</v>
      </c>
      <c r="B3" s="133"/>
      <c r="C3" s="133"/>
      <c r="D3" s="133"/>
      <c r="E3" s="133"/>
      <c r="F3" s="133"/>
      <c r="G3" s="133"/>
      <c r="H3" s="133"/>
      <c r="I3" s="133"/>
      <c r="J3" s="494"/>
      <c r="L3" s="494"/>
      <c r="M3" s="494"/>
      <c r="N3" s="133" t="str">
        <f>A3</f>
        <v>Cantonal, municipal and church tax burden on gross earned income</v>
      </c>
      <c r="O3" s="494"/>
      <c r="P3" s="494"/>
      <c r="Q3" s="495"/>
      <c r="R3" s="495"/>
      <c r="S3" s="495"/>
      <c r="T3" s="495"/>
    </row>
    <row r="4" spans="1:20" ht="18.9" customHeight="1">
      <c r="A4" s="133" t="s">
        <v>130</v>
      </c>
      <c r="B4" s="133"/>
      <c r="C4" s="133"/>
      <c r="D4" s="133"/>
      <c r="E4" s="133"/>
      <c r="F4" s="133"/>
      <c r="G4" s="133"/>
      <c r="H4" s="133"/>
      <c r="I4" s="133"/>
      <c r="J4" s="494"/>
      <c r="L4" s="494"/>
      <c r="M4" s="494"/>
      <c r="N4" s="133" t="str">
        <f>A4</f>
        <v>for a married employee without children</v>
      </c>
      <c r="O4" s="494"/>
      <c r="P4" s="494"/>
      <c r="Q4" s="495"/>
      <c r="R4" s="495"/>
      <c r="S4" s="495"/>
      <c r="T4" s="495"/>
    </row>
    <row r="5" spans="11:20" ht="43.5" customHeight="1" thickBot="1">
      <c r="K5" s="993"/>
      <c r="L5" s="993"/>
      <c r="M5" s="993"/>
      <c r="N5" s="993"/>
      <c r="O5" s="993"/>
      <c r="P5" s="993"/>
      <c r="Q5" s="993"/>
      <c r="R5" s="993"/>
      <c r="S5" s="993"/>
      <c r="T5" s="993"/>
    </row>
    <row r="6" spans="1:26" s="138" customFormat="1" ht="18.9" customHeight="1" thickBot="1">
      <c r="A6" s="137">
        <v>22</v>
      </c>
      <c r="B6" s="994" t="s">
        <v>129</v>
      </c>
      <c r="C6" s="995"/>
      <c r="D6" s="995"/>
      <c r="E6" s="995"/>
      <c r="F6" s="995"/>
      <c r="G6" s="995"/>
      <c r="H6" s="995"/>
      <c r="I6" s="995"/>
      <c r="J6" s="995"/>
      <c r="K6" s="995"/>
      <c r="L6" s="995"/>
      <c r="M6" s="996"/>
      <c r="N6" s="994" t="str">
        <f>B6</f>
        <v>Years</v>
      </c>
      <c r="O6" s="995"/>
      <c r="P6" s="995"/>
      <c r="Q6" s="995"/>
      <c r="R6" s="995"/>
      <c r="S6" s="995"/>
      <c r="T6" s="995"/>
      <c r="U6" s="995"/>
      <c r="V6" s="995"/>
      <c r="W6" s="995"/>
      <c r="X6" s="995"/>
      <c r="Y6" s="996"/>
      <c r="Z6" s="160">
        <v>22</v>
      </c>
    </row>
    <row r="7" spans="1:26" s="138" customFormat="1" ht="18.9" customHeight="1">
      <c r="A7" s="154"/>
      <c r="B7" s="159">
        <v>2001</v>
      </c>
      <c r="C7" s="159">
        <v>2002</v>
      </c>
      <c r="D7" s="159">
        <v>2003</v>
      </c>
      <c r="E7" s="159">
        <v>2004</v>
      </c>
      <c r="F7" s="159">
        <v>2005</v>
      </c>
      <c r="G7" s="159">
        <v>2006</v>
      </c>
      <c r="H7" s="159">
        <v>2007</v>
      </c>
      <c r="I7" s="159">
        <v>2008</v>
      </c>
      <c r="J7" s="159">
        <v>2009</v>
      </c>
      <c r="K7" s="159">
        <v>2010</v>
      </c>
      <c r="L7" s="159">
        <v>2011</v>
      </c>
      <c r="M7" s="159">
        <v>2012</v>
      </c>
      <c r="N7" s="159">
        <v>2001</v>
      </c>
      <c r="O7" s="159">
        <v>2002</v>
      </c>
      <c r="P7" s="159">
        <v>2003</v>
      </c>
      <c r="Q7" s="159">
        <v>2004</v>
      </c>
      <c r="R7" s="159">
        <v>2005</v>
      </c>
      <c r="S7" s="159">
        <v>2006</v>
      </c>
      <c r="T7" s="159">
        <v>2007</v>
      </c>
      <c r="U7" s="159">
        <v>2008</v>
      </c>
      <c r="V7" s="159">
        <v>2009</v>
      </c>
      <c r="W7" s="159">
        <v>2010</v>
      </c>
      <c r="X7" s="159">
        <v>2011</v>
      </c>
      <c r="Y7" s="159">
        <v>2012</v>
      </c>
      <c r="Z7" s="499" t="str">
        <f>A8</f>
        <v>Cantonal capitals</v>
      </c>
    </row>
    <row r="8" spans="1:26" s="138" customFormat="1" ht="18.9" customHeight="1">
      <c r="A8" s="23" t="str">
        <f>'Pages 10-11'!$A$6</f>
        <v>Cantonal capitals</v>
      </c>
      <c r="B8" s="997" t="s">
        <v>230</v>
      </c>
      <c r="C8" s="998"/>
      <c r="D8" s="998"/>
      <c r="E8" s="998"/>
      <c r="F8" s="998"/>
      <c r="G8" s="998"/>
      <c r="H8" s="998"/>
      <c r="I8" s="998"/>
      <c r="J8" s="998"/>
      <c r="K8" s="998"/>
      <c r="L8" s="998"/>
      <c r="M8" s="999"/>
      <c r="N8" s="990" t="str">
        <f>B8</f>
        <v>Consumer price index as of December (September 1977 = 100)</v>
      </c>
      <c r="O8" s="991"/>
      <c r="P8" s="991"/>
      <c r="Q8" s="991"/>
      <c r="R8" s="991"/>
      <c r="S8" s="991"/>
      <c r="T8" s="991"/>
      <c r="U8" s="991"/>
      <c r="V8" s="991"/>
      <c r="W8" s="991"/>
      <c r="X8" s="991"/>
      <c r="Y8" s="992"/>
      <c r="Z8" s="160"/>
    </row>
    <row r="9" spans="1:26" s="138" customFormat="1" ht="18.9" customHeight="1" thickBot="1">
      <c r="A9" s="19"/>
      <c r="B9" s="159">
        <v>185</v>
      </c>
      <c r="C9" s="159">
        <v>185.6</v>
      </c>
      <c r="D9" s="159">
        <v>187.2</v>
      </c>
      <c r="E9" s="159">
        <v>188.3</v>
      </c>
      <c r="F9" s="159">
        <v>190.8</v>
      </c>
      <c r="G9" s="159">
        <v>192.8</v>
      </c>
      <c r="H9" s="159">
        <v>193.9</v>
      </c>
      <c r="I9" s="159">
        <v>197.8</v>
      </c>
      <c r="J9" s="159">
        <v>199.2</v>
      </c>
      <c r="K9" s="159">
        <v>199.8</v>
      </c>
      <c r="L9" s="159">
        <v>200.8</v>
      </c>
      <c r="M9" s="159">
        <v>199.4</v>
      </c>
      <c r="N9" s="159">
        <v>185</v>
      </c>
      <c r="O9" s="159">
        <v>185.6</v>
      </c>
      <c r="P9" s="159">
        <v>187.2</v>
      </c>
      <c r="Q9" s="159">
        <v>188.3</v>
      </c>
      <c r="R9" s="159">
        <v>190.8</v>
      </c>
      <c r="S9" s="159">
        <v>192.8</v>
      </c>
      <c r="T9" s="159">
        <v>193.9</v>
      </c>
      <c r="U9" s="159">
        <v>197.8</v>
      </c>
      <c r="V9" s="159">
        <v>199.2</v>
      </c>
      <c r="W9" s="159">
        <v>199.8</v>
      </c>
      <c r="X9" s="159">
        <v>200.8</v>
      </c>
      <c r="Y9" s="159">
        <v>199.4</v>
      </c>
      <c r="Z9" s="160"/>
    </row>
    <row r="10" spans="1:26" s="138" customFormat="1" ht="18.9" customHeight="1" thickBot="1">
      <c r="A10" s="23" t="str">
        <f>'Pages 10-11'!$A$7</f>
        <v>Confederation</v>
      </c>
      <c r="B10" s="994" t="s">
        <v>131</v>
      </c>
      <c r="C10" s="995"/>
      <c r="D10" s="995"/>
      <c r="E10" s="995"/>
      <c r="F10" s="995"/>
      <c r="G10" s="995"/>
      <c r="H10" s="995"/>
      <c r="I10" s="995"/>
      <c r="J10" s="995"/>
      <c r="K10" s="995"/>
      <c r="L10" s="995"/>
      <c r="M10" s="996"/>
      <c r="N10" s="994" t="str">
        <f>B10</f>
        <v xml:space="preserve">Inflation adjusted gross earned income in Swiss francs </v>
      </c>
      <c r="O10" s="995"/>
      <c r="P10" s="995"/>
      <c r="Q10" s="995"/>
      <c r="R10" s="995"/>
      <c r="S10" s="995"/>
      <c r="T10" s="995"/>
      <c r="U10" s="995"/>
      <c r="V10" s="995"/>
      <c r="W10" s="995"/>
      <c r="X10" s="995"/>
      <c r="Y10" s="996"/>
      <c r="Z10" s="499" t="str">
        <f>A10</f>
        <v>Confederation</v>
      </c>
    </row>
    <row r="11" spans="1:26" s="138" customFormat="1" ht="18.9" customHeight="1">
      <c r="A11" s="139"/>
      <c r="B11" s="460">
        <v>46670</v>
      </c>
      <c r="C11" s="460">
        <v>46821</v>
      </c>
      <c r="D11" s="460">
        <v>47225</v>
      </c>
      <c r="E11" s="460">
        <v>47503</v>
      </c>
      <c r="F11" s="460">
        <v>48133</v>
      </c>
      <c r="G11" s="460">
        <v>48638</v>
      </c>
      <c r="H11" s="460">
        <v>48915.23713420787</v>
      </c>
      <c r="I11" s="460">
        <v>49899.09182643795</v>
      </c>
      <c r="J11" s="460">
        <v>50252.27043390515</v>
      </c>
      <c r="K11" s="460">
        <v>50403.63269424824</v>
      </c>
      <c r="L11" s="460">
        <v>50655.90312815338</v>
      </c>
      <c r="M11" s="460">
        <v>50302.72452068618</v>
      </c>
      <c r="N11" s="460">
        <v>186680</v>
      </c>
      <c r="O11" s="460">
        <v>187286</v>
      </c>
      <c r="P11" s="460">
        <v>188900</v>
      </c>
      <c r="Q11" s="460">
        <v>190010</v>
      </c>
      <c r="R11" s="460">
        <v>192533</v>
      </c>
      <c r="S11" s="460">
        <v>194551</v>
      </c>
      <c r="T11" s="460">
        <v>195660.94853683148</v>
      </c>
      <c r="U11" s="460">
        <v>199596.3673057518</v>
      </c>
      <c r="V11" s="460">
        <v>201009.0817356206</v>
      </c>
      <c r="W11" s="460">
        <v>201614.53077699296</v>
      </c>
      <c r="X11" s="460">
        <v>202623.61251261353</v>
      </c>
      <c r="Y11" s="460">
        <v>201210.8980827447</v>
      </c>
      <c r="Z11" s="160"/>
    </row>
    <row r="12" spans="1:26" s="138" customFormat="1" ht="18.9" customHeight="1">
      <c r="A12" s="139"/>
      <c r="B12" s="997" t="s">
        <v>231</v>
      </c>
      <c r="C12" s="998"/>
      <c r="D12" s="998"/>
      <c r="E12" s="998"/>
      <c r="F12" s="998"/>
      <c r="G12" s="998"/>
      <c r="H12" s="998"/>
      <c r="I12" s="998"/>
      <c r="J12" s="998"/>
      <c r="K12" s="998"/>
      <c r="L12" s="998"/>
      <c r="M12" s="999"/>
      <c r="N12" s="990" t="str">
        <f>B12</f>
        <v>Tax burden in percent on gross earned income</v>
      </c>
      <c r="O12" s="991"/>
      <c r="P12" s="991"/>
      <c r="Q12" s="991"/>
      <c r="R12" s="991"/>
      <c r="S12" s="991"/>
      <c r="T12" s="991"/>
      <c r="U12" s="991"/>
      <c r="V12" s="991"/>
      <c r="W12" s="991"/>
      <c r="X12" s="991"/>
      <c r="Y12" s="992"/>
      <c r="Z12" s="160"/>
    </row>
    <row r="13" spans="1:27" ht="18.9" customHeight="1">
      <c r="A13" s="24" t="str">
        <f>'Page 9'!$A$16</f>
        <v>Zurich</v>
      </c>
      <c r="B13" s="391">
        <v>5.1844868223698315</v>
      </c>
      <c r="C13" s="391">
        <v>5.113731018132889</v>
      </c>
      <c r="D13" s="391">
        <v>5.0848067760719955</v>
      </c>
      <c r="E13" s="391">
        <v>5.1531482222175455</v>
      </c>
      <c r="F13" s="391">
        <v>4.69842033542977</v>
      </c>
      <c r="G13" s="391">
        <v>4.769444502074688</v>
      </c>
      <c r="H13" s="391">
        <v>4.504220216606498</v>
      </c>
      <c r="I13" s="391">
        <v>4.498077856420626</v>
      </c>
      <c r="J13" s="391">
        <v>4.512233935742973</v>
      </c>
      <c r="K13" s="391">
        <v>4.612762762762763</v>
      </c>
      <c r="L13" s="391">
        <v>4.612493027888446</v>
      </c>
      <c r="M13" s="392">
        <v>4.087054964894684</v>
      </c>
      <c r="N13" s="392">
        <v>13.610027855153204</v>
      </c>
      <c r="O13" s="392">
        <v>13.349502899309082</v>
      </c>
      <c r="P13" s="392">
        <v>13.2715193223928</v>
      </c>
      <c r="Q13" s="392">
        <v>13.40245250249987</v>
      </c>
      <c r="R13" s="392">
        <v>13.076759198113209</v>
      </c>
      <c r="S13" s="392">
        <v>13.1566815093361</v>
      </c>
      <c r="T13" s="392">
        <v>13.201126843733885</v>
      </c>
      <c r="U13" s="392">
        <v>13.177845045500503</v>
      </c>
      <c r="V13" s="392">
        <v>13.188210090361446</v>
      </c>
      <c r="W13" s="392">
        <v>13.205645395395393</v>
      </c>
      <c r="X13" s="392">
        <v>13.162582420318724</v>
      </c>
      <c r="Y13" s="392">
        <v>12.53142858575727</v>
      </c>
      <c r="Z13" s="498" t="str">
        <f>A13</f>
        <v>Zurich</v>
      </c>
      <c r="AA13" s="392"/>
    </row>
    <row r="14" spans="1:26" ht="18.9" customHeight="1">
      <c r="A14" s="24" t="str">
        <f>'Page 9'!$A$17</f>
        <v>Berne</v>
      </c>
      <c r="B14" s="391">
        <v>5.139597171630598</v>
      </c>
      <c r="C14" s="391">
        <v>5.050084363853826</v>
      </c>
      <c r="D14" s="391">
        <v>5.158814187400741</v>
      </c>
      <c r="E14" s="391">
        <v>5.279666547375956</v>
      </c>
      <c r="F14" s="391">
        <v>5.434191090146751</v>
      </c>
      <c r="G14" s="391">
        <v>5.636055497925311</v>
      </c>
      <c r="H14" s="391">
        <v>5.714068179473957</v>
      </c>
      <c r="I14" s="391">
        <v>5.569540242669362</v>
      </c>
      <c r="J14" s="391">
        <v>5.6834247991967874</v>
      </c>
      <c r="K14" s="391">
        <v>5.737582482482481</v>
      </c>
      <c r="L14" s="391">
        <v>5.467181175298804</v>
      </c>
      <c r="M14" s="392">
        <v>5.296333400200601</v>
      </c>
      <c r="N14" s="392">
        <v>17.07009320762803</v>
      </c>
      <c r="O14" s="392">
        <v>16.790203218606838</v>
      </c>
      <c r="P14" s="392">
        <v>16.939253573319217</v>
      </c>
      <c r="Q14" s="392">
        <v>17.075732856165466</v>
      </c>
      <c r="R14" s="392">
        <v>17.167049371069183</v>
      </c>
      <c r="S14" s="392">
        <v>17.239030964730283</v>
      </c>
      <c r="T14" s="392">
        <v>17.279406162970606</v>
      </c>
      <c r="U14" s="392">
        <v>16.699427173913044</v>
      </c>
      <c r="V14" s="392">
        <v>17.105819151606426</v>
      </c>
      <c r="W14" s="392">
        <v>17.12329456956957</v>
      </c>
      <c r="X14" s="392">
        <v>16.84746884960159</v>
      </c>
      <c r="Y14" s="392">
        <v>16.38966890672016</v>
      </c>
      <c r="Z14" s="498" t="str">
        <f aca="true" t="shared" si="0" ref="Z14:Z40">A14</f>
        <v>Berne</v>
      </c>
    </row>
    <row r="15" spans="1:26" ht="18.9" customHeight="1">
      <c r="A15" s="24" t="str">
        <f>'Page 9'!$A$18</f>
        <v>Lucerne</v>
      </c>
      <c r="B15" s="391">
        <v>7.192414827512321</v>
      </c>
      <c r="C15" s="391">
        <v>7.277610473932638</v>
      </c>
      <c r="D15" s="391">
        <v>7.084065643197459</v>
      </c>
      <c r="E15" s="391">
        <v>7.132917920973412</v>
      </c>
      <c r="F15" s="391">
        <v>6.253480083857442</v>
      </c>
      <c r="G15" s="391">
        <v>6.34075518672199</v>
      </c>
      <c r="H15" s="391">
        <v>6.077860752965447</v>
      </c>
      <c r="I15" s="391">
        <v>5.206507583417593</v>
      </c>
      <c r="J15" s="391">
        <v>5.326724497991968</v>
      </c>
      <c r="K15" s="391">
        <v>5.435719319319319</v>
      </c>
      <c r="L15" s="391">
        <v>4.980791791791791</v>
      </c>
      <c r="M15" s="392">
        <v>4.987177888446215</v>
      </c>
      <c r="N15" s="392">
        <v>16.64816798800086</v>
      </c>
      <c r="O15" s="392">
        <v>16.457129737406962</v>
      </c>
      <c r="P15" s="392">
        <v>15.523530968766545</v>
      </c>
      <c r="Q15" s="392">
        <v>15.677490658386404</v>
      </c>
      <c r="R15" s="392">
        <v>15.301964517819707</v>
      </c>
      <c r="S15" s="392">
        <v>15.348626504149374</v>
      </c>
      <c r="T15" s="392">
        <v>15.375014904589996</v>
      </c>
      <c r="U15" s="392">
        <v>13.758767441860462</v>
      </c>
      <c r="V15" s="392">
        <v>13.756094879518072</v>
      </c>
      <c r="W15" s="392">
        <v>13.766864864864864</v>
      </c>
      <c r="X15" s="392">
        <v>12.498553503503503</v>
      </c>
      <c r="Y15" s="392">
        <v>12.52647689243028</v>
      </c>
      <c r="Z15" s="498" t="str">
        <f t="shared" si="0"/>
        <v>Lucerne</v>
      </c>
    </row>
    <row r="16" spans="1:26" ht="18.9" customHeight="1">
      <c r="A16" s="24" t="str">
        <f>'Page 9'!$A$19</f>
        <v>Altdorf</v>
      </c>
      <c r="B16" s="391">
        <v>5.744375401757018</v>
      </c>
      <c r="C16" s="391">
        <v>5.877811238546807</v>
      </c>
      <c r="D16" s="391">
        <v>6.030386447856009</v>
      </c>
      <c r="E16" s="391">
        <v>6.114034903058755</v>
      </c>
      <c r="F16" s="391">
        <v>6.031180293501048</v>
      </c>
      <c r="G16" s="391">
        <v>6.081285892116182</v>
      </c>
      <c r="H16" s="391">
        <v>6.1308094894275404</v>
      </c>
      <c r="I16" s="391">
        <v>6.091293225480282</v>
      </c>
      <c r="J16" s="391">
        <v>5.401244514056225</v>
      </c>
      <c r="K16" s="391">
        <v>5.445686854854853</v>
      </c>
      <c r="L16" s="391">
        <v>6.09</v>
      </c>
      <c r="M16" s="392">
        <v>5.3369436394422305</v>
      </c>
      <c r="N16" s="392">
        <v>15.68349582172702</v>
      </c>
      <c r="O16" s="392">
        <v>15.698770863812566</v>
      </c>
      <c r="P16" s="392">
        <v>15.757861302276336</v>
      </c>
      <c r="Q16" s="392">
        <v>15.886137571706753</v>
      </c>
      <c r="R16" s="392">
        <v>15.415763312368973</v>
      </c>
      <c r="S16" s="392">
        <v>15.475122925311199</v>
      </c>
      <c r="T16" s="392">
        <v>15.508460030943786</v>
      </c>
      <c r="U16" s="392">
        <v>15.453437563195143</v>
      </c>
      <c r="V16" s="392">
        <v>11.207203080321285</v>
      </c>
      <c r="W16" s="392">
        <v>11.211461749749747</v>
      </c>
      <c r="X16" s="392">
        <v>11.025953847609562</v>
      </c>
      <c r="Y16" s="392">
        <v>10.989428489541831</v>
      </c>
      <c r="Z16" s="498" t="str">
        <f t="shared" si="0"/>
        <v>Altdorf</v>
      </c>
    </row>
    <row r="17" spans="1:26" ht="18.9" customHeight="1">
      <c r="A17" s="24" t="str">
        <f>'Page 9'!$A$20</f>
        <v>Schwyz</v>
      </c>
      <c r="B17" s="391">
        <v>4.268159417184487</v>
      </c>
      <c r="C17" s="391">
        <v>4.026184831592662</v>
      </c>
      <c r="D17" s="391">
        <v>4.066066701958709</v>
      </c>
      <c r="E17" s="391">
        <v>4.352567206281709</v>
      </c>
      <c r="F17" s="391">
        <v>4.150150104821803</v>
      </c>
      <c r="G17" s="391">
        <v>4.401109128630704</v>
      </c>
      <c r="H17" s="391">
        <v>4.413144301186179</v>
      </c>
      <c r="I17" s="391">
        <v>4.234345601617795</v>
      </c>
      <c r="J17" s="391">
        <v>4.1305596385542165</v>
      </c>
      <c r="K17" s="391">
        <v>3.9309666666666665</v>
      </c>
      <c r="L17" s="391">
        <v>3.800916516516516</v>
      </c>
      <c r="M17" s="392">
        <v>3.819298207171315</v>
      </c>
      <c r="N17" s="392">
        <v>9.891150632097707</v>
      </c>
      <c r="O17" s="392">
        <v>9.268605234774624</v>
      </c>
      <c r="P17" s="392">
        <v>9.323028057173108</v>
      </c>
      <c r="Q17" s="392">
        <v>9.90974159254776</v>
      </c>
      <c r="R17" s="392">
        <v>10.088748768343816</v>
      </c>
      <c r="S17" s="392">
        <v>10.565406690871368</v>
      </c>
      <c r="T17" s="392">
        <v>10.457043243940173</v>
      </c>
      <c r="U17" s="392">
        <v>9.612274140546004</v>
      </c>
      <c r="V17" s="392">
        <v>9.48427296686747</v>
      </c>
      <c r="W17" s="392">
        <v>9.029433508508507</v>
      </c>
      <c r="X17" s="392">
        <v>8.727173548548548</v>
      </c>
      <c r="Y17" s="392">
        <v>8.743107370517928</v>
      </c>
      <c r="Z17" s="498" t="str">
        <f t="shared" si="0"/>
        <v>Schwyz</v>
      </c>
    </row>
    <row r="18" spans="1:26" ht="18.9" customHeight="1">
      <c r="A18" s="24" t="str">
        <f>'Page 9'!$A$21</f>
        <v>Sarnen</v>
      </c>
      <c r="B18" s="391">
        <v>6.666916648810799</v>
      </c>
      <c r="C18" s="391">
        <v>6.753593473014247</v>
      </c>
      <c r="D18" s="391">
        <v>6.686077289571203</v>
      </c>
      <c r="E18" s="391">
        <v>6.8024124792118394</v>
      </c>
      <c r="F18" s="391">
        <v>6.265426100628931</v>
      </c>
      <c r="G18" s="391">
        <v>6.335203941908711</v>
      </c>
      <c r="H18" s="391">
        <v>6.366318927282104</v>
      </c>
      <c r="I18" s="391">
        <v>6.04620222446916</v>
      </c>
      <c r="J18" s="391">
        <v>6.08479969879518</v>
      </c>
      <c r="K18" s="391">
        <v>6.093410010010008</v>
      </c>
      <c r="L18" s="391">
        <v>6.066527027027027</v>
      </c>
      <c r="M18" s="392">
        <v>5.177876294820717</v>
      </c>
      <c r="N18" s="392">
        <v>13.48550996357403</v>
      </c>
      <c r="O18" s="392">
        <v>13.491051119677925</v>
      </c>
      <c r="P18" s="392">
        <v>13.476124933827423</v>
      </c>
      <c r="Q18" s="392">
        <v>13.51805168149045</v>
      </c>
      <c r="R18" s="392">
        <v>12.720689989517819</v>
      </c>
      <c r="S18" s="392">
        <v>12.750695331950205</v>
      </c>
      <c r="T18" s="392">
        <v>10.84748906652914</v>
      </c>
      <c r="U18" s="392">
        <v>10.288012891809908</v>
      </c>
      <c r="V18" s="392">
        <v>10.283291591365462</v>
      </c>
      <c r="W18" s="392">
        <v>10.292859309309309</v>
      </c>
      <c r="X18" s="392">
        <v>10.24569009009009</v>
      </c>
      <c r="Y18" s="392">
        <v>10.255048630478088</v>
      </c>
      <c r="Z18" s="498" t="str">
        <f t="shared" si="0"/>
        <v>Sarnen</v>
      </c>
    </row>
    <row r="19" spans="1:26" ht="18.9" customHeight="1">
      <c r="A19" s="24" t="str">
        <f>'Page 9'!$A$22</f>
        <v>Stans</v>
      </c>
      <c r="B19" s="391">
        <v>3.7802656953074782</v>
      </c>
      <c r="C19" s="391">
        <v>3.8343905512483714</v>
      </c>
      <c r="D19" s="391">
        <v>3.972472207517205</v>
      </c>
      <c r="E19" s="391">
        <v>3.9455402816664216</v>
      </c>
      <c r="F19" s="391">
        <v>4.1131693920335435</v>
      </c>
      <c r="G19" s="391">
        <v>4.300672717842323</v>
      </c>
      <c r="H19" s="391">
        <v>4.1126244455905105</v>
      </c>
      <c r="I19" s="391">
        <v>4.303785743174923</v>
      </c>
      <c r="J19" s="391">
        <v>4.355823092369477</v>
      </c>
      <c r="K19" s="391">
        <v>4.598081281281281</v>
      </c>
      <c r="L19" s="391">
        <v>3.819169169169169</v>
      </c>
      <c r="M19" s="392">
        <v>3.7825798804780875</v>
      </c>
      <c r="N19" s="392">
        <v>11.75755303192629</v>
      </c>
      <c r="O19" s="392">
        <v>11.770340548679561</v>
      </c>
      <c r="P19" s="392">
        <v>11.713260984647961</v>
      </c>
      <c r="Q19" s="392">
        <v>11.797484342929321</v>
      </c>
      <c r="R19" s="392">
        <v>11.849513731656184</v>
      </c>
      <c r="S19" s="392">
        <v>12.207881249999998</v>
      </c>
      <c r="T19" s="392">
        <v>12.147518540484786</v>
      </c>
      <c r="U19" s="392">
        <v>12.228629373104145</v>
      </c>
      <c r="V19" s="392">
        <v>11.30702643072289</v>
      </c>
      <c r="W19" s="392">
        <v>11.423283783783782</v>
      </c>
      <c r="X19" s="392">
        <v>11.09047047047047</v>
      </c>
      <c r="Y19" s="392">
        <v>10.906404108565736</v>
      </c>
      <c r="Z19" s="498" t="str">
        <f t="shared" si="0"/>
        <v>Stans</v>
      </c>
    </row>
    <row r="20" spans="1:26" ht="18.9" customHeight="1">
      <c r="A20" s="24" t="str">
        <f>'Page 9'!$A$23</f>
        <v>Glarus</v>
      </c>
      <c r="B20" s="391">
        <v>6.457574458967216</v>
      </c>
      <c r="C20" s="391">
        <v>6.767689711881423</v>
      </c>
      <c r="D20" s="391">
        <v>6.96379036527263</v>
      </c>
      <c r="E20" s="391">
        <v>6.893985643012021</v>
      </c>
      <c r="F20" s="391">
        <v>6.771106184486373</v>
      </c>
      <c r="G20" s="391">
        <v>6.812405394190869</v>
      </c>
      <c r="H20" s="391">
        <v>6.884562351727695</v>
      </c>
      <c r="I20" s="391">
        <v>6.603326592517693</v>
      </c>
      <c r="J20" s="391">
        <v>6.5038852409638555</v>
      </c>
      <c r="K20" s="391">
        <v>5.858208708708708</v>
      </c>
      <c r="L20" s="391">
        <v>5.828052152152151</v>
      </c>
      <c r="M20" s="392">
        <v>5.9815338645418334</v>
      </c>
      <c r="N20" s="392">
        <v>15.199458967216628</v>
      </c>
      <c r="O20" s="392">
        <v>15.455426460066427</v>
      </c>
      <c r="P20" s="392">
        <v>15.584568554790897</v>
      </c>
      <c r="Q20" s="392">
        <v>15.765564970264727</v>
      </c>
      <c r="R20" s="392">
        <v>16.027113705450734</v>
      </c>
      <c r="S20" s="392">
        <v>16.08167352178423</v>
      </c>
      <c r="T20" s="392">
        <v>16.112387390407424</v>
      </c>
      <c r="U20" s="392">
        <v>15.502436450960563</v>
      </c>
      <c r="V20" s="392">
        <v>15.495817269076303</v>
      </c>
      <c r="W20" s="392">
        <v>13.22317885385385</v>
      </c>
      <c r="X20" s="392">
        <v>12.84193153153153</v>
      </c>
      <c r="Y20" s="392">
        <v>12.969860557768925</v>
      </c>
      <c r="Z20" s="498" t="str">
        <f t="shared" si="0"/>
        <v>Glarus</v>
      </c>
    </row>
    <row r="21" spans="1:26" ht="18.9" customHeight="1">
      <c r="A21" s="24" t="str">
        <f>'Page 9'!$A$24</f>
        <v>Zug</v>
      </c>
      <c r="B21" s="391">
        <v>2.0722091279194346</v>
      </c>
      <c r="C21" s="391">
        <v>2.146045577839004</v>
      </c>
      <c r="D21" s="391">
        <v>2.1802011646373747</v>
      </c>
      <c r="E21" s="391">
        <v>2.202597730669642</v>
      </c>
      <c r="F21" s="391">
        <v>2.242838679245283</v>
      </c>
      <c r="G21" s="391">
        <v>2.219572717842323</v>
      </c>
      <c r="H21" s="391">
        <v>2.2000302217637957</v>
      </c>
      <c r="I21" s="391">
        <v>2.25414924165824</v>
      </c>
      <c r="J21" s="391">
        <v>1.8893673694779116</v>
      </c>
      <c r="K21" s="391">
        <v>1.8652425425425427</v>
      </c>
      <c r="L21" s="391">
        <v>1.855719419419419</v>
      </c>
      <c r="M21" s="392">
        <v>1.6281419322709163</v>
      </c>
      <c r="N21" s="392">
        <v>7.983715448896508</v>
      </c>
      <c r="O21" s="392">
        <v>7.995605651249961</v>
      </c>
      <c r="P21" s="392">
        <v>8.032901005823188</v>
      </c>
      <c r="Q21" s="392">
        <v>8.293563496658072</v>
      </c>
      <c r="R21" s="392">
        <v>8.1730231918239</v>
      </c>
      <c r="S21" s="392">
        <v>8.174824792531119</v>
      </c>
      <c r="T21" s="392">
        <v>7.989943888602373</v>
      </c>
      <c r="U21" s="392">
        <v>8.07229120323559</v>
      </c>
      <c r="V21" s="392">
        <v>6.508860140562249</v>
      </c>
      <c r="W21" s="392">
        <v>6.402589114114113</v>
      </c>
      <c r="X21" s="392">
        <v>6.343515990990991</v>
      </c>
      <c r="Y21" s="392">
        <v>5.970059387450199</v>
      </c>
      <c r="Z21" s="498" t="str">
        <f t="shared" si="0"/>
        <v>Zug</v>
      </c>
    </row>
    <row r="22" spans="1:26" ht="18.9" customHeight="1">
      <c r="A22" s="24" t="str">
        <f>'Page 9'!$A$25</f>
        <v>Fribourg</v>
      </c>
      <c r="B22" s="391">
        <v>7.063745446753803</v>
      </c>
      <c r="C22" s="391">
        <v>7.020460904295081</v>
      </c>
      <c r="D22" s="391">
        <v>6.942297511911064</v>
      </c>
      <c r="E22" s="391">
        <v>6.710418289371197</v>
      </c>
      <c r="F22" s="391">
        <v>6.373667400419287</v>
      </c>
      <c r="G22" s="391">
        <v>6.521376244813276</v>
      </c>
      <c r="H22" s="391">
        <v>6.465572253739039</v>
      </c>
      <c r="I22" s="391">
        <v>6.521060566228512</v>
      </c>
      <c r="J22" s="391">
        <v>5.8312265265265255</v>
      </c>
      <c r="K22" s="391">
        <v>5.8312265265265255</v>
      </c>
      <c r="L22" s="391">
        <v>5.344257657657656</v>
      </c>
      <c r="M22" s="392">
        <v>5.317642828685258</v>
      </c>
      <c r="N22" s="392">
        <v>17.369161131347763</v>
      </c>
      <c r="O22" s="392">
        <v>17.33033969437118</v>
      </c>
      <c r="P22" s="392">
        <v>17.3928798305982</v>
      </c>
      <c r="Q22" s="392">
        <v>17.131914109783697</v>
      </c>
      <c r="R22" s="392">
        <v>16.825912683438155</v>
      </c>
      <c r="S22" s="392">
        <v>16.89644719917012</v>
      </c>
      <c r="T22" s="392">
        <v>16.8259687209902</v>
      </c>
      <c r="U22" s="392">
        <v>16.643990293225478</v>
      </c>
      <c r="V22" s="392">
        <v>16.088002127127123</v>
      </c>
      <c r="W22" s="392">
        <v>16.088002127127123</v>
      </c>
      <c r="X22" s="392">
        <v>15.410521196196195</v>
      </c>
      <c r="Y22" s="392">
        <v>15.396453361553785</v>
      </c>
      <c r="Z22" s="498" t="str">
        <f t="shared" si="0"/>
        <v>Fribourg</v>
      </c>
    </row>
    <row r="23" spans="1:26" ht="18.9" customHeight="1">
      <c r="A23" s="24" t="str">
        <f>'Page 9'!$A$26</f>
        <v>Solothurn</v>
      </c>
      <c r="B23" s="391">
        <v>5.810263552603386</v>
      </c>
      <c r="C23" s="391">
        <v>5.858055146195084</v>
      </c>
      <c r="D23" s="391">
        <v>5.969507676019058</v>
      </c>
      <c r="E23" s="391">
        <v>5.962570785003054</v>
      </c>
      <c r="F23" s="391">
        <v>5.470133018867926</v>
      </c>
      <c r="G23" s="391">
        <v>5.543740352697094</v>
      </c>
      <c r="H23" s="391">
        <v>5.46659927797834</v>
      </c>
      <c r="I23" s="391">
        <v>5.713330434782607</v>
      </c>
      <c r="J23" s="391">
        <v>6.537416064257028</v>
      </c>
      <c r="K23" s="391">
        <v>6.652893493493493</v>
      </c>
      <c r="L23" s="391">
        <v>6.51708978978979</v>
      </c>
      <c r="M23" s="392">
        <v>6.364213844621515</v>
      </c>
      <c r="N23" s="392">
        <v>18.48880437111635</v>
      </c>
      <c r="O23" s="392">
        <v>18.529521694093525</v>
      </c>
      <c r="P23" s="392">
        <v>18.741265219692963</v>
      </c>
      <c r="Q23" s="392">
        <v>18.470159465291303</v>
      </c>
      <c r="R23" s="392">
        <v>16.248764255765195</v>
      </c>
      <c r="S23" s="392">
        <v>16.33893259854771</v>
      </c>
      <c r="T23" s="392">
        <v>16.035391954615783</v>
      </c>
      <c r="U23" s="392">
        <v>15.492992391304345</v>
      </c>
      <c r="V23" s="392">
        <v>15.506811797188755</v>
      </c>
      <c r="W23" s="392">
        <v>15.52375708208208</v>
      </c>
      <c r="X23" s="392">
        <v>15.3727015015015</v>
      </c>
      <c r="Y23" s="392">
        <v>15.124841384462151</v>
      </c>
      <c r="Z23" s="498" t="str">
        <f t="shared" si="0"/>
        <v>Solothurn</v>
      </c>
    </row>
    <row r="24" spans="1:26" ht="18.9" customHeight="1">
      <c r="A24" s="24" t="str">
        <f>'Page 9'!$A$27</f>
        <v>Basel</v>
      </c>
      <c r="B24" s="391">
        <v>6.912577673023355</v>
      </c>
      <c r="C24" s="391">
        <v>6.960765468486363</v>
      </c>
      <c r="D24" s="391">
        <v>7.040974060349391</v>
      </c>
      <c r="E24" s="391">
        <v>7.180388607035345</v>
      </c>
      <c r="F24" s="391">
        <v>5.928236792452831</v>
      </c>
      <c r="G24" s="391">
        <v>6.5160306016597485</v>
      </c>
      <c r="H24" s="391">
        <v>6.523325219185147</v>
      </c>
      <c r="I24" s="391">
        <v>1.079678968655207</v>
      </c>
      <c r="J24" s="391">
        <v>0.7482248995983936</v>
      </c>
      <c r="K24" s="391">
        <v>0.8392252252252251</v>
      </c>
      <c r="L24" s="391">
        <v>0.8523195195195195</v>
      </c>
      <c r="M24" s="392">
        <v>0.929506673306773</v>
      </c>
      <c r="N24" s="392">
        <v>19.39524855367474</v>
      </c>
      <c r="O24" s="392">
        <v>19.401904039810773</v>
      </c>
      <c r="P24" s="392">
        <v>19.52517204870302</v>
      </c>
      <c r="Q24" s="392">
        <v>19.70175253934004</v>
      </c>
      <c r="R24" s="392">
        <v>17.06550822851153</v>
      </c>
      <c r="S24" s="392">
        <v>18.54413890041493</v>
      </c>
      <c r="T24" s="392">
        <v>18.48769530685921</v>
      </c>
      <c r="U24" s="392">
        <v>17.276316430738117</v>
      </c>
      <c r="V24" s="392">
        <v>17.224594879518072</v>
      </c>
      <c r="W24" s="392">
        <v>17.231148898898894</v>
      </c>
      <c r="X24" s="392">
        <v>17.15982467467467</v>
      </c>
      <c r="Y24" s="392">
        <v>16.84482848605578</v>
      </c>
      <c r="Z24" s="498" t="str">
        <f t="shared" si="0"/>
        <v>Basel</v>
      </c>
    </row>
    <row r="25" spans="1:26" ht="18.9" customHeight="1">
      <c r="A25" s="24" t="str">
        <f>'Page 9'!$A$28</f>
        <v>Liestal</v>
      </c>
      <c r="B25" s="391">
        <v>5.805442468395116</v>
      </c>
      <c r="C25" s="391">
        <v>6.188889600820145</v>
      </c>
      <c r="D25" s="391">
        <v>6.269560614081525</v>
      </c>
      <c r="E25" s="391">
        <v>6.020672378586616</v>
      </c>
      <c r="F25" s="391">
        <v>6.007288259958071</v>
      </c>
      <c r="G25" s="391">
        <v>6.096397614107882</v>
      </c>
      <c r="H25" s="391">
        <v>2.554009902011346</v>
      </c>
      <c r="I25" s="391">
        <v>2.6658801820020215</v>
      </c>
      <c r="J25" s="391">
        <v>2.526950502008032</v>
      </c>
      <c r="K25" s="391">
        <v>2.538011511511511</v>
      </c>
      <c r="L25" s="391">
        <v>2.5148980980980973</v>
      </c>
      <c r="M25" s="392">
        <v>2.547383266932271</v>
      </c>
      <c r="N25" s="392">
        <v>17.169246839511466</v>
      </c>
      <c r="O25" s="392">
        <v>17.573817583802317</v>
      </c>
      <c r="P25" s="392">
        <v>17.74131815775543</v>
      </c>
      <c r="Q25" s="392">
        <v>17.700699963159835</v>
      </c>
      <c r="R25" s="392">
        <v>17.67111933962264</v>
      </c>
      <c r="S25" s="392">
        <v>17.777733013485474</v>
      </c>
      <c r="T25" s="392">
        <v>16.20581431150077</v>
      </c>
      <c r="U25" s="392">
        <v>16.331209049544988</v>
      </c>
      <c r="V25" s="392">
        <v>16.133201405622486</v>
      </c>
      <c r="W25" s="392">
        <v>16.0665998998999</v>
      </c>
      <c r="X25" s="392">
        <v>15.969111886886886</v>
      </c>
      <c r="Y25" s="392">
        <v>16.00603187250996</v>
      </c>
      <c r="Z25" s="498" t="str">
        <f t="shared" si="0"/>
        <v>Liestal</v>
      </c>
    </row>
    <row r="26" spans="1:26" ht="18.9" customHeight="1">
      <c r="A26" s="24" t="str">
        <f>'Page 9'!$A$29</f>
        <v>Schaffhausen</v>
      </c>
      <c r="B26" s="391">
        <v>6.12674094707521</v>
      </c>
      <c r="C26" s="391">
        <v>6.111253497362296</v>
      </c>
      <c r="D26" s="391">
        <v>6.132451032292218</v>
      </c>
      <c r="E26" s="391">
        <v>6.244342462581311</v>
      </c>
      <c r="F26" s="391">
        <v>6.371382075471699</v>
      </c>
      <c r="G26" s="391">
        <v>5.618065352697094</v>
      </c>
      <c r="H26" s="391">
        <v>5.866679112944818</v>
      </c>
      <c r="I26" s="391">
        <v>5.921149848331647</v>
      </c>
      <c r="J26" s="391">
        <v>5.649993473895583</v>
      </c>
      <c r="K26" s="391">
        <v>5.3717358358358345</v>
      </c>
      <c r="L26" s="391">
        <v>5.319854654654654</v>
      </c>
      <c r="M26" s="392">
        <v>5.383479183266933</v>
      </c>
      <c r="N26" s="392">
        <v>16.97367152346261</v>
      </c>
      <c r="O26" s="392">
        <v>16.571393483762805</v>
      </c>
      <c r="P26" s="392">
        <v>16.50841715193224</v>
      </c>
      <c r="Q26" s="392">
        <v>16.64225567075417</v>
      </c>
      <c r="R26" s="392">
        <v>16.58894006813417</v>
      </c>
      <c r="S26" s="392">
        <v>15.475559828838174</v>
      </c>
      <c r="T26" s="392">
        <v>14.98234584837545</v>
      </c>
      <c r="U26" s="392">
        <v>15.055634732052575</v>
      </c>
      <c r="V26" s="392">
        <v>15.05056375502008</v>
      </c>
      <c r="W26" s="392">
        <v>14.75952645145145</v>
      </c>
      <c r="X26" s="392">
        <v>14.672156756756754</v>
      </c>
      <c r="Y26" s="392">
        <v>14.709884810756972</v>
      </c>
      <c r="Z26" s="498" t="str">
        <f t="shared" si="0"/>
        <v>Schaffhausen</v>
      </c>
    </row>
    <row r="27" spans="1:26" ht="18.9" customHeight="1">
      <c r="A27" s="24" t="str">
        <f>'Page 9'!$A$30</f>
        <v>Herisau</v>
      </c>
      <c r="B27" s="391">
        <v>5.798157274480395</v>
      </c>
      <c r="C27" s="391">
        <v>5.779457935541744</v>
      </c>
      <c r="D27" s="391">
        <v>5.831656961355215</v>
      </c>
      <c r="E27" s="391">
        <v>6.360019367197861</v>
      </c>
      <c r="F27" s="391">
        <v>6.596694339622642</v>
      </c>
      <c r="G27" s="391">
        <v>6.628186307053941</v>
      </c>
      <c r="H27" s="391">
        <v>6.689939969056215</v>
      </c>
      <c r="I27" s="391">
        <v>6.408934277047522</v>
      </c>
      <c r="J27" s="391">
        <v>6.643281927710844</v>
      </c>
      <c r="K27" s="391">
        <v>6.052341541541542</v>
      </c>
      <c r="L27" s="391">
        <v>6.140529629629629</v>
      </c>
      <c r="M27" s="392">
        <v>5.924778386454183</v>
      </c>
      <c r="N27" s="392">
        <v>15.11517034497536</v>
      </c>
      <c r="O27" s="392">
        <v>15.125369755347437</v>
      </c>
      <c r="P27" s="392">
        <v>15.056405505558498</v>
      </c>
      <c r="Q27" s="392">
        <v>15.538524288195358</v>
      </c>
      <c r="R27" s="392">
        <v>15.226678642557653</v>
      </c>
      <c r="S27" s="392">
        <v>15.271037577800827</v>
      </c>
      <c r="T27" s="392">
        <v>15.296179551315115</v>
      </c>
      <c r="U27" s="392">
        <v>14.825745778564203</v>
      </c>
      <c r="V27" s="392">
        <v>14.84532427208835</v>
      </c>
      <c r="W27" s="392">
        <v>14.834397047047046</v>
      </c>
      <c r="X27" s="392">
        <v>14.75588088088088</v>
      </c>
      <c r="Y27" s="392">
        <v>14.403800049800797</v>
      </c>
      <c r="Z27" s="498" t="str">
        <f t="shared" si="0"/>
        <v>Herisau</v>
      </c>
    </row>
    <row r="28" spans="1:26" ht="18.9" customHeight="1">
      <c r="A28" s="24" t="str">
        <f>'Page 9'!$A$31</f>
        <v>Appenzell</v>
      </c>
      <c r="B28" s="391">
        <v>4.219412899078638</v>
      </c>
      <c r="C28" s="391">
        <v>4.26197646355268</v>
      </c>
      <c r="D28" s="391">
        <v>4.286394917946004</v>
      </c>
      <c r="E28" s="391">
        <v>4.223627981390649</v>
      </c>
      <c r="F28" s="391">
        <v>4.282906708595388</v>
      </c>
      <c r="G28" s="391">
        <v>4.420332883817426</v>
      </c>
      <c r="H28" s="391">
        <v>4.447693862815885</v>
      </c>
      <c r="I28" s="391">
        <v>4.259796966632963</v>
      </c>
      <c r="J28" s="391">
        <v>4.366170883534136</v>
      </c>
      <c r="K28" s="391">
        <v>4.4804310310310305</v>
      </c>
      <c r="L28" s="391">
        <v>4.5391569569569565</v>
      </c>
      <c r="M28" s="392">
        <v>4.641216235059761</v>
      </c>
      <c r="N28" s="392">
        <v>11.653471180629955</v>
      </c>
      <c r="O28" s="392">
        <v>11.670333073481201</v>
      </c>
      <c r="P28" s="392">
        <v>11.659475913181579</v>
      </c>
      <c r="Q28" s="392">
        <v>11.465843902952477</v>
      </c>
      <c r="R28" s="392">
        <v>11.058531603773584</v>
      </c>
      <c r="S28" s="392">
        <v>11.336849818464728</v>
      </c>
      <c r="T28" s="392">
        <v>11.3616948942754</v>
      </c>
      <c r="U28" s="392">
        <v>11.094490495449948</v>
      </c>
      <c r="V28" s="392">
        <v>11.105866365461848</v>
      </c>
      <c r="W28" s="392">
        <v>11.119238238238237</v>
      </c>
      <c r="X28" s="392">
        <v>11.207798323323322</v>
      </c>
      <c r="Y28" s="392">
        <v>11.230749327689244</v>
      </c>
      <c r="Z28" s="498" t="str">
        <f t="shared" si="0"/>
        <v>Appenzell</v>
      </c>
    </row>
    <row r="29" spans="1:26" ht="18.9" customHeight="1">
      <c r="A29" s="24" t="str">
        <f>'Page 9'!$A$32</f>
        <v>St. Gall</v>
      </c>
      <c r="B29" s="391">
        <v>4.964216841654168</v>
      </c>
      <c r="C29" s="391">
        <v>5.011212917280708</v>
      </c>
      <c r="D29" s="391">
        <v>5.272631021704606</v>
      </c>
      <c r="E29" s="391">
        <v>5.446287602888238</v>
      </c>
      <c r="F29" s="391">
        <v>5.422452830188679</v>
      </c>
      <c r="G29" s="391">
        <v>5.51423651452282</v>
      </c>
      <c r="H29" s="391">
        <v>5.630147498710675</v>
      </c>
      <c r="I29" s="391">
        <v>5.097587765419616</v>
      </c>
      <c r="J29" s="391">
        <v>4.996789156626505</v>
      </c>
      <c r="K29" s="391">
        <v>4.156843243243243</v>
      </c>
      <c r="L29" s="391">
        <v>4.027487487487487</v>
      </c>
      <c r="M29" s="392">
        <v>4.223890737051793</v>
      </c>
      <c r="N29" s="392">
        <v>17.463359760017145</v>
      </c>
      <c r="O29" s="392">
        <v>17.31704452014566</v>
      </c>
      <c r="P29" s="392">
        <v>17.671095817893065</v>
      </c>
      <c r="Q29" s="392">
        <v>17.841166254407664</v>
      </c>
      <c r="R29" s="392">
        <v>17.961095911949688</v>
      </c>
      <c r="S29" s="392">
        <v>18.052339730290456</v>
      </c>
      <c r="T29" s="392">
        <v>18.103331433728727</v>
      </c>
      <c r="U29" s="392">
        <v>17.058426693629926</v>
      </c>
      <c r="V29" s="392">
        <v>16.477464457831324</v>
      </c>
      <c r="W29" s="392">
        <v>15.761711161161157</v>
      </c>
      <c r="X29" s="392">
        <v>15.382051026026025</v>
      </c>
      <c r="Y29" s="392">
        <v>15.998628984063746</v>
      </c>
      <c r="Z29" s="498" t="str">
        <f t="shared" si="0"/>
        <v>St. Gall</v>
      </c>
    </row>
    <row r="30" spans="1:26" ht="18.9" customHeight="1">
      <c r="A30" s="24" t="str">
        <f>'Page 9'!$A$33</f>
        <v>Chur</v>
      </c>
      <c r="B30" s="391">
        <v>3.9018641525605315</v>
      </c>
      <c r="C30" s="391">
        <v>4.104995621622776</v>
      </c>
      <c r="D30" s="391">
        <v>4.283748014822658</v>
      </c>
      <c r="E30" s="391">
        <v>4.3365682167442055</v>
      </c>
      <c r="F30" s="391">
        <v>4.045025157232705</v>
      </c>
      <c r="G30" s="391">
        <v>4.07913692946058</v>
      </c>
      <c r="H30" s="391">
        <v>4.019197524497164</v>
      </c>
      <c r="I30" s="391">
        <v>2.4569585439838217</v>
      </c>
      <c r="J30" s="391">
        <v>2.5968975903614457</v>
      </c>
      <c r="K30" s="391">
        <v>2.4760120120120117</v>
      </c>
      <c r="L30" s="391">
        <v>2.5335475475475473</v>
      </c>
      <c r="M30" s="392">
        <v>2.601868525896414</v>
      </c>
      <c r="N30" s="392">
        <v>14.922862652667668</v>
      </c>
      <c r="O30" s="392">
        <v>14.940251807396175</v>
      </c>
      <c r="P30" s="392">
        <v>15.008999470619376</v>
      </c>
      <c r="Q30" s="392">
        <v>15.137098047471186</v>
      </c>
      <c r="R30" s="392">
        <v>14.73411320754717</v>
      </c>
      <c r="S30" s="392">
        <v>14.805889522821571</v>
      </c>
      <c r="T30" s="392">
        <v>14.84404538421867</v>
      </c>
      <c r="U30" s="392">
        <v>13.326394843276034</v>
      </c>
      <c r="V30" s="392">
        <v>13.582968373493976</v>
      </c>
      <c r="W30" s="392">
        <v>13.181589589589587</v>
      </c>
      <c r="X30" s="392">
        <v>13.106694194194194</v>
      </c>
      <c r="Y30" s="392">
        <v>13.138152888446214</v>
      </c>
      <c r="Z30" s="498" t="str">
        <f t="shared" si="0"/>
        <v>Chur</v>
      </c>
    </row>
    <row r="31" spans="1:26" ht="18.9" customHeight="1">
      <c r="A31" s="24" t="str">
        <f>'Page 9'!$A$34</f>
        <v>Aarau</v>
      </c>
      <c r="B31" s="391">
        <v>3.723269766445254</v>
      </c>
      <c r="C31" s="391">
        <v>3.3198778325964846</v>
      </c>
      <c r="D31" s="391">
        <v>3.3265219692959245</v>
      </c>
      <c r="E31" s="391">
        <v>3.384207313222323</v>
      </c>
      <c r="F31" s="391">
        <v>3.454060901467506</v>
      </c>
      <c r="G31" s="391">
        <v>3.463051556016597</v>
      </c>
      <c r="H31" s="391">
        <v>3.4990119649303764</v>
      </c>
      <c r="I31" s="391">
        <v>3.451365419615773</v>
      </c>
      <c r="J31" s="391">
        <v>3.4704899598393575</v>
      </c>
      <c r="K31" s="391">
        <v>3.5033189189189193</v>
      </c>
      <c r="L31" s="391">
        <v>3.481693493493493</v>
      </c>
      <c r="M31" s="392">
        <v>3.5717456175298796</v>
      </c>
      <c r="N31" s="392">
        <v>14.747937647310907</v>
      </c>
      <c r="O31" s="392">
        <v>14.01271317663894</v>
      </c>
      <c r="P31" s="392">
        <v>13.993356273160403</v>
      </c>
      <c r="Q31" s="392">
        <v>14.136992789853167</v>
      </c>
      <c r="R31" s="392">
        <v>14.252662762054507</v>
      </c>
      <c r="S31" s="392">
        <v>14.212677334024892</v>
      </c>
      <c r="T31" s="392">
        <v>14.259667148014444</v>
      </c>
      <c r="U31" s="392">
        <v>13.844791051567237</v>
      </c>
      <c r="V31" s="392">
        <v>13.075354492971888</v>
      </c>
      <c r="W31" s="392">
        <v>13.088788738738735</v>
      </c>
      <c r="X31" s="392">
        <v>13.014984534534532</v>
      </c>
      <c r="Y31" s="392">
        <v>13.283940438247013</v>
      </c>
      <c r="Z31" s="498" t="str">
        <f t="shared" si="0"/>
        <v>Aarau</v>
      </c>
    </row>
    <row r="32" spans="1:26" ht="18.9" customHeight="1">
      <c r="A32" s="24" t="str">
        <f>'Page 9'!$A$35</f>
        <v>Frauenfeld</v>
      </c>
      <c r="B32" s="391">
        <v>5.657595886008143</v>
      </c>
      <c r="C32" s="391">
        <v>5.512483714572521</v>
      </c>
      <c r="D32" s="391">
        <v>5.5020645844362095</v>
      </c>
      <c r="E32" s="391">
        <v>5.595751847251753</v>
      </c>
      <c r="F32" s="391">
        <v>3.3732435010482176</v>
      </c>
      <c r="G32" s="391">
        <v>3.4798080912863063</v>
      </c>
      <c r="H32" s="391">
        <v>3.592030015471893</v>
      </c>
      <c r="I32" s="391">
        <v>3.7337352881698678</v>
      </c>
      <c r="J32" s="391">
        <v>3.77515281124498</v>
      </c>
      <c r="K32" s="391">
        <v>3.7171923923923917</v>
      </c>
      <c r="L32" s="391">
        <v>3.184229083665339</v>
      </c>
      <c r="M32" s="392">
        <v>3.150373207171314</v>
      </c>
      <c r="N32" s="392">
        <v>16.43379044353975</v>
      </c>
      <c r="O32" s="392">
        <v>15.791169654966202</v>
      </c>
      <c r="P32" s="392">
        <v>15.681286394917946</v>
      </c>
      <c r="Q32" s="392">
        <v>15.817088574285567</v>
      </c>
      <c r="R32" s="392">
        <v>14.706715277777779</v>
      </c>
      <c r="S32" s="392">
        <v>14.771836747925308</v>
      </c>
      <c r="T32" s="392">
        <v>14.808269210933473</v>
      </c>
      <c r="U32" s="392">
        <v>14.371929903943375</v>
      </c>
      <c r="V32" s="392">
        <v>14.37051985441767</v>
      </c>
      <c r="W32" s="392">
        <v>13.98639269269269</v>
      </c>
      <c r="X32" s="392">
        <v>13.112983067729084</v>
      </c>
      <c r="Y32" s="392">
        <v>12.97348797310757</v>
      </c>
      <c r="Z32" s="498" t="str">
        <f t="shared" si="0"/>
        <v>Frauenfeld</v>
      </c>
    </row>
    <row r="33" spans="1:26" ht="18.9" customHeight="1">
      <c r="A33" s="24" t="str">
        <f>'Page 9'!$A$36</f>
        <v>Bellinzona</v>
      </c>
      <c r="B33" s="391">
        <v>3.3700449967859445</v>
      </c>
      <c r="C33" s="391">
        <v>3.3953781422865807</v>
      </c>
      <c r="D33" s="391">
        <v>2.6575966119640024</v>
      </c>
      <c r="E33" s="391">
        <v>2.512578152958761</v>
      </c>
      <c r="F33" s="391">
        <v>2.2596669811320758</v>
      </c>
      <c r="G33" s="391">
        <v>2.366989107883817</v>
      </c>
      <c r="H33" s="391">
        <v>2.3391484270242393</v>
      </c>
      <c r="I33" s="391">
        <v>2.3561551061678463</v>
      </c>
      <c r="J33" s="391">
        <v>2.2874588353413654</v>
      </c>
      <c r="K33" s="391">
        <v>2.3117381381381374</v>
      </c>
      <c r="L33" s="391">
        <v>2.566977677677677</v>
      </c>
      <c r="M33" s="392">
        <v>2.77963655378486</v>
      </c>
      <c r="N33" s="392">
        <v>16.60906363831155</v>
      </c>
      <c r="O33" s="392">
        <v>16.533964097690166</v>
      </c>
      <c r="P33" s="392">
        <v>15.053096876654315</v>
      </c>
      <c r="Q33" s="392">
        <v>15.102520919951584</v>
      </c>
      <c r="R33" s="392">
        <v>15.443992269392034</v>
      </c>
      <c r="S33" s="392">
        <v>15.592881275933607</v>
      </c>
      <c r="T33" s="392">
        <v>15.244661861784426</v>
      </c>
      <c r="U33" s="392">
        <v>15.370720626895853</v>
      </c>
      <c r="V33" s="392">
        <v>15.112998744979919</v>
      </c>
      <c r="W33" s="392">
        <v>15.272807907907904</v>
      </c>
      <c r="X33" s="392">
        <v>15.321068318318314</v>
      </c>
      <c r="Y33" s="392">
        <v>14.947221414342629</v>
      </c>
      <c r="Z33" s="498" t="str">
        <f t="shared" si="0"/>
        <v>Bellinzona</v>
      </c>
    </row>
    <row r="34" spans="1:26" ht="18.9" customHeight="1">
      <c r="A34" s="24" t="str">
        <f>'Page 9'!$A$37</f>
        <v>Lausanne</v>
      </c>
      <c r="B34" s="391">
        <v>5.342082708377974</v>
      </c>
      <c r="C34" s="391">
        <v>5.324854232075351</v>
      </c>
      <c r="D34" s="391">
        <v>4.067125463208047</v>
      </c>
      <c r="E34" s="391">
        <v>4.091952087236596</v>
      </c>
      <c r="F34" s="391">
        <v>4.274388679245282</v>
      </c>
      <c r="G34" s="391">
        <v>4.27826213692946</v>
      </c>
      <c r="H34" s="391">
        <v>4.227414853017019</v>
      </c>
      <c r="I34" s="391">
        <v>4.473027300303336</v>
      </c>
      <c r="J34" s="391">
        <v>3.9652934738955823</v>
      </c>
      <c r="K34" s="391">
        <v>3.6877302302302297</v>
      </c>
      <c r="L34" s="391">
        <v>3.6516217217217215</v>
      </c>
      <c r="M34" s="392">
        <v>3.645675796812749</v>
      </c>
      <c r="N34" s="392">
        <v>16.48591172059139</v>
      </c>
      <c r="O34" s="392">
        <v>16.432568371367857</v>
      </c>
      <c r="P34" s="392">
        <v>16.92027527792483</v>
      </c>
      <c r="Q34" s="392">
        <v>17.106968054312933</v>
      </c>
      <c r="R34" s="392">
        <v>17.190240225366875</v>
      </c>
      <c r="S34" s="392">
        <v>17.220938018672193</v>
      </c>
      <c r="T34" s="392">
        <v>17.17207764311501</v>
      </c>
      <c r="U34" s="392">
        <v>17.268600859453993</v>
      </c>
      <c r="V34" s="392">
        <v>17.202929191767065</v>
      </c>
      <c r="W34" s="392">
        <v>17.066329429429423</v>
      </c>
      <c r="X34" s="392">
        <v>16.96834542042042</v>
      </c>
      <c r="Y34" s="392">
        <v>16.91720405876494</v>
      </c>
      <c r="Z34" s="498" t="str">
        <f t="shared" si="0"/>
        <v>Lausanne</v>
      </c>
    </row>
    <row r="35" spans="1:26" ht="18.9" customHeight="1">
      <c r="A35" s="24" t="str">
        <f>'Page 9'!$A$38</f>
        <v>Sion</v>
      </c>
      <c r="B35" s="391">
        <v>6.488965073923292</v>
      </c>
      <c r="C35" s="391">
        <v>6.52837402020461</v>
      </c>
      <c r="D35" s="391">
        <v>6.9119110640550545</v>
      </c>
      <c r="E35" s="391">
        <v>6.729259204681809</v>
      </c>
      <c r="F35" s="391">
        <v>6.617573899371071</v>
      </c>
      <c r="G35" s="391">
        <v>6.327391078838172</v>
      </c>
      <c r="H35" s="391">
        <v>6.022867663744198</v>
      </c>
      <c r="I35" s="391">
        <v>5.910829019211323</v>
      </c>
      <c r="J35" s="391">
        <v>5.789290662650603</v>
      </c>
      <c r="K35" s="391">
        <v>5.462205505505504</v>
      </c>
      <c r="L35" s="391">
        <v>5.502715039840637</v>
      </c>
      <c r="M35" s="392">
        <v>5.708120517928287</v>
      </c>
      <c r="N35" s="392">
        <v>16.623982215556033</v>
      </c>
      <c r="O35" s="392">
        <v>16.570192112597848</v>
      </c>
      <c r="P35" s="392">
        <v>17.26225516146109</v>
      </c>
      <c r="Q35" s="392">
        <v>17.304826061786223</v>
      </c>
      <c r="R35" s="392">
        <v>16.309740880503142</v>
      </c>
      <c r="S35" s="392">
        <v>16.221713952282155</v>
      </c>
      <c r="T35" s="392">
        <v>16.1591008509541</v>
      </c>
      <c r="U35" s="392">
        <v>16.1399731041456</v>
      </c>
      <c r="V35" s="392">
        <v>15.597230597389558</v>
      </c>
      <c r="W35" s="392">
        <v>15.446307307307306</v>
      </c>
      <c r="X35" s="392">
        <v>15.39657674302789</v>
      </c>
      <c r="Y35" s="392">
        <v>15.39657674302789</v>
      </c>
      <c r="Z35" s="498" t="str">
        <f t="shared" si="0"/>
        <v>Sion</v>
      </c>
    </row>
    <row r="36" spans="1:26" ht="18.9" customHeight="1">
      <c r="A36" s="24" t="str">
        <f>'Page 9'!$A$39</f>
        <v>Neuchâtel</v>
      </c>
      <c r="B36" s="391">
        <v>5.27405185343904</v>
      </c>
      <c r="C36" s="391">
        <v>5.320582644539844</v>
      </c>
      <c r="D36" s="391">
        <v>5.397035468501853</v>
      </c>
      <c r="E36" s="391">
        <v>4.805906995347662</v>
      </c>
      <c r="F36" s="391">
        <v>4.166459014675052</v>
      </c>
      <c r="G36" s="391">
        <v>4.410052800829875</v>
      </c>
      <c r="H36" s="391">
        <v>5.01438844765343</v>
      </c>
      <c r="I36" s="391">
        <v>4.519320728008088</v>
      </c>
      <c r="J36" s="391">
        <v>5.541540662650602</v>
      </c>
      <c r="K36" s="391">
        <v>5.681931731731731</v>
      </c>
      <c r="L36" s="391">
        <v>5.681931731731731</v>
      </c>
      <c r="M36" s="392">
        <v>6.151504183266933</v>
      </c>
      <c r="N36" s="392">
        <v>19.187888365116777</v>
      </c>
      <c r="O36" s="392">
        <v>19.21117969308972</v>
      </c>
      <c r="P36" s="392">
        <v>18.90013234515617</v>
      </c>
      <c r="Q36" s="392">
        <v>19.0591547813273</v>
      </c>
      <c r="R36" s="392">
        <v>19.377088443396225</v>
      </c>
      <c r="S36" s="392">
        <v>19.461045202282154</v>
      </c>
      <c r="T36" s="392">
        <v>19.504070835482207</v>
      </c>
      <c r="U36" s="392">
        <v>19.6565701718908</v>
      </c>
      <c r="V36" s="392">
        <v>19.65632580321285</v>
      </c>
      <c r="W36" s="392">
        <v>19.67521876876877</v>
      </c>
      <c r="X36" s="392">
        <v>19.567488438438435</v>
      </c>
      <c r="Y36" s="392">
        <v>19.606895517928287</v>
      </c>
      <c r="Z36" s="498" t="str">
        <f t="shared" si="0"/>
        <v>Neuchâtel</v>
      </c>
    </row>
    <row r="37" spans="1:26" ht="18.9" customHeight="1">
      <c r="A37" s="24" t="str">
        <f>'Page 9'!$A$40</f>
        <v>Geneva</v>
      </c>
      <c r="B37" s="391">
        <v>2.215984572530534</v>
      </c>
      <c r="C37" s="391">
        <v>1.9311847248029732</v>
      </c>
      <c r="D37" s="391">
        <v>1.7611434621492854</v>
      </c>
      <c r="E37" s="391">
        <v>1.8996694945582386</v>
      </c>
      <c r="F37" s="391">
        <v>1.5482037735849057</v>
      </c>
      <c r="G37" s="391">
        <v>1.714101037344398</v>
      </c>
      <c r="H37" s="391">
        <v>1.7894219700876741</v>
      </c>
      <c r="I37" s="391">
        <v>2.0779937310414556</v>
      </c>
      <c r="J37" s="391">
        <v>1.6016191767068273</v>
      </c>
      <c r="K37" s="391">
        <v>0.04959959959959959</v>
      </c>
      <c r="L37" s="391">
        <v>0.04959959959959959</v>
      </c>
      <c r="M37" s="392">
        <v>0.049352589641434255</v>
      </c>
      <c r="N37" s="392">
        <v>17.522980501392762</v>
      </c>
      <c r="O37" s="392">
        <v>16.911461614856425</v>
      </c>
      <c r="P37" s="392">
        <v>16.936103758602435</v>
      </c>
      <c r="Q37" s="392">
        <v>17.069812115151834</v>
      </c>
      <c r="R37" s="392">
        <v>16.9808732966457</v>
      </c>
      <c r="S37" s="392">
        <v>17.041576270746887</v>
      </c>
      <c r="T37" s="392">
        <v>17.04070242392986</v>
      </c>
      <c r="U37" s="392">
        <v>17.199586577350857</v>
      </c>
      <c r="V37" s="392">
        <v>16.98642156124498</v>
      </c>
      <c r="W37" s="392">
        <v>15.623204279279276</v>
      </c>
      <c r="X37" s="392">
        <v>15.515201151151148</v>
      </c>
      <c r="Y37" s="392">
        <v>15.525362325697213</v>
      </c>
      <c r="Z37" s="498" t="str">
        <f t="shared" si="0"/>
        <v>Geneva</v>
      </c>
    </row>
    <row r="38" spans="1:26" ht="18.9" customHeight="1">
      <c r="A38" s="24" t="str">
        <f>'Page 9'!$A$41</f>
        <v>Delémont</v>
      </c>
      <c r="B38" s="391">
        <v>7.054746089565032</v>
      </c>
      <c r="C38" s="391">
        <v>7.11069819098268</v>
      </c>
      <c r="D38" s="391">
        <v>7.206140815246162</v>
      </c>
      <c r="E38" s="391">
        <v>7.055238616508431</v>
      </c>
      <c r="F38" s="391">
        <v>6.55763605870021</v>
      </c>
      <c r="G38" s="391">
        <v>6.488582780082987</v>
      </c>
      <c r="H38" s="391">
        <v>6.30089963898917</v>
      </c>
      <c r="I38" s="391">
        <v>6.4722620829120325</v>
      </c>
      <c r="J38" s="391">
        <v>5.938637148594378</v>
      </c>
      <c r="K38" s="391">
        <v>3.8353386386386386</v>
      </c>
      <c r="L38" s="391">
        <v>5.8472967967967975</v>
      </c>
      <c r="M38" s="392">
        <v>5.8171897410358575</v>
      </c>
      <c r="N38" s="392">
        <v>18.69961967002357</v>
      </c>
      <c r="O38" s="392">
        <v>18.71095543713892</v>
      </c>
      <c r="P38" s="392">
        <v>18.85029115934357</v>
      </c>
      <c r="Q38" s="392">
        <v>18.2963265091311</v>
      </c>
      <c r="R38" s="392">
        <v>18.692088259958073</v>
      </c>
      <c r="S38" s="392">
        <v>18.66770549792531</v>
      </c>
      <c r="T38" s="392">
        <v>18.60307346570397</v>
      </c>
      <c r="U38" s="392">
        <v>18.708080965621836</v>
      </c>
      <c r="V38" s="392">
        <v>18.240369879518074</v>
      </c>
      <c r="W38" s="392">
        <v>11.676415340340338</v>
      </c>
      <c r="X38" s="392">
        <v>17.819300950950947</v>
      </c>
      <c r="Y38" s="392">
        <v>17.641453311752986</v>
      </c>
      <c r="Z38" s="498" t="str">
        <f t="shared" si="0"/>
        <v>Delémont</v>
      </c>
    </row>
    <row r="39" spans="1:26" ht="18.9" customHeight="1">
      <c r="A39" s="24"/>
      <c r="B39" s="391"/>
      <c r="C39" s="391"/>
      <c r="D39" s="391"/>
      <c r="E39" s="391"/>
      <c r="F39" s="391"/>
      <c r="G39" s="391"/>
      <c r="H39" s="391"/>
      <c r="I39" s="391"/>
      <c r="J39" s="391"/>
      <c r="K39" s="391"/>
      <c r="L39" s="391"/>
      <c r="M39" s="155"/>
      <c r="N39" s="392"/>
      <c r="O39" s="392"/>
      <c r="P39" s="392"/>
      <c r="Q39" s="392"/>
      <c r="R39" s="392"/>
      <c r="S39" s="392"/>
      <c r="T39" s="392"/>
      <c r="U39" s="392"/>
      <c r="V39" s="392"/>
      <c r="W39" s="392"/>
      <c r="X39" s="392"/>
      <c r="Y39" s="392"/>
      <c r="Z39" s="498"/>
    </row>
    <row r="40" spans="1:26" ht="18.9" customHeight="1">
      <c r="A40" s="24" t="str">
        <f>'Page 9'!$A$43</f>
        <v>Direct federal tax</v>
      </c>
      <c r="B40" s="391">
        <v>0.24</v>
      </c>
      <c r="C40" s="391">
        <v>0.24561628329168536</v>
      </c>
      <c r="D40" s="391">
        <v>0.25198517734250925</v>
      </c>
      <c r="E40" s="391">
        <v>0.2589310148832705</v>
      </c>
      <c r="F40" s="391">
        <v>0.22666268343815513</v>
      </c>
      <c r="G40" s="391">
        <v>0.23</v>
      </c>
      <c r="H40" s="391">
        <v>0.237349355337803</v>
      </c>
      <c r="I40" s="391">
        <v>0.2002040444893832</v>
      </c>
      <c r="J40" s="391">
        <v>0.2029759036144578</v>
      </c>
      <c r="K40" s="391">
        <v>0.2</v>
      </c>
      <c r="L40" s="391">
        <v>0.17293147410358564</v>
      </c>
      <c r="M40" s="392">
        <v>0.16898326693227092</v>
      </c>
      <c r="N40" s="392">
        <v>4.709663595457467</v>
      </c>
      <c r="O40" s="392">
        <v>4.73</v>
      </c>
      <c r="P40" s="392">
        <v>4.833245103229221</v>
      </c>
      <c r="Q40" s="392">
        <v>4.921319930529973</v>
      </c>
      <c r="R40" s="392">
        <v>4.5696111111111115</v>
      </c>
      <c r="S40" s="392">
        <v>4.64</v>
      </c>
      <c r="T40" s="392">
        <v>4.683509953584322</v>
      </c>
      <c r="U40" s="392">
        <v>4.658802224469159</v>
      </c>
      <c r="V40" s="392">
        <v>4.682922740963855</v>
      </c>
      <c r="W40" s="392">
        <v>4.704026026026025</v>
      </c>
      <c r="X40" s="392">
        <v>4.32</v>
      </c>
      <c r="Y40" s="392">
        <v>4.286963346613545</v>
      </c>
      <c r="Z40" s="498" t="str">
        <f t="shared" si="0"/>
        <v>Direct federal tax</v>
      </c>
    </row>
    <row r="41" spans="1:26" ht="18.9" customHeight="1" thickBot="1">
      <c r="A41" s="156"/>
      <c r="B41" s="157"/>
      <c r="C41" s="157"/>
      <c r="D41" s="157"/>
      <c r="E41" s="157"/>
      <c r="F41" s="157"/>
      <c r="G41" s="157"/>
      <c r="H41" s="157"/>
      <c r="I41" s="157"/>
      <c r="J41" s="158"/>
      <c r="K41" s="158"/>
      <c r="L41" s="158"/>
      <c r="M41" s="158"/>
      <c r="N41" s="392"/>
      <c r="O41" s="392"/>
      <c r="P41" s="392"/>
      <c r="Q41" s="392"/>
      <c r="R41" s="392"/>
      <c r="S41" s="392"/>
      <c r="T41" s="392"/>
      <c r="U41" s="392"/>
      <c r="V41" s="392"/>
      <c r="W41" s="392"/>
      <c r="X41" s="392"/>
      <c r="Y41" s="392"/>
      <c r="Z41" s="160"/>
    </row>
    <row r="42" spans="1:26" s="138" customFormat="1" ht="18.9" customHeight="1" thickBot="1">
      <c r="A42" s="139"/>
      <c r="B42" s="994" t="str">
        <f>$B$10</f>
        <v xml:space="preserve">Inflation adjusted gross earned income in Swiss francs </v>
      </c>
      <c r="C42" s="995"/>
      <c r="D42" s="995"/>
      <c r="E42" s="995"/>
      <c r="F42" s="995"/>
      <c r="G42" s="995"/>
      <c r="H42" s="995"/>
      <c r="I42" s="995"/>
      <c r="J42" s="995"/>
      <c r="K42" s="995"/>
      <c r="L42" s="995"/>
      <c r="M42" s="996"/>
      <c r="N42" s="994" t="str">
        <f>B42</f>
        <v xml:space="preserve">Inflation adjusted gross earned income in Swiss francs </v>
      </c>
      <c r="O42" s="995"/>
      <c r="P42" s="995"/>
      <c r="Q42" s="995"/>
      <c r="R42" s="995"/>
      <c r="S42" s="995"/>
      <c r="T42" s="995"/>
      <c r="U42" s="995"/>
      <c r="V42" s="995"/>
      <c r="W42" s="995"/>
      <c r="X42" s="995"/>
      <c r="Y42" s="996"/>
      <c r="Z42" s="160"/>
    </row>
    <row r="43" spans="1:26" s="138" customFormat="1" ht="18.9" customHeight="1">
      <c r="A43" s="139"/>
      <c r="B43" s="460">
        <v>93340</v>
      </c>
      <c r="C43" s="460">
        <v>93643</v>
      </c>
      <c r="D43" s="460">
        <v>94450</v>
      </c>
      <c r="E43" s="460">
        <v>95005</v>
      </c>
      <c r="F43" s="460">
        <v>96266</v>
      </c>
      <c r="G43" s="460">
        <v>97275</v>
      </c>
      <c r="H43" s="460">
        <v>97830.47426841574</v>
      </c>
      <c r="I43" s="460">
        <v>99798.1836528759</v>
      </c>
      <c r="J43" s="460">
        <v>100504.5408678103</v>
      </c>
      <c r="K43" s="460">
        <v>100807.26538849648</v>
      </c>
      <c r="L43" s="460">
        <v>101311.80625630677</v>
      </c>
      <c r="M43" s="460">
        <v>100605.44904137235</v>
      </c>
      <c r="N43" s="460">
        <v>373360</v>
      </c>
      <c r="O43" s="460">
        <v>374571</v>
      </c>
      <c r="P43" s="460">
        <v>377800</v>
      </c>
      <c r="Q43" s="460">
        <v>380020</v>
      </c>
      <c r="R43" s="460">
        <v>385066</v>
      </c>
      <c r="S43" s="460">
        <v>389102</v>
      </c>
      <c r="T43" s="460">
        <v>391321.89707366296</v>
      </c>
      <c r="U43" s="460">
        <v>399192.7346115036</v>
      </c>
      <c r="V43" s="460">
        <v>402018.1634712412</v>
      </c>
      <c r="W43" s="460">
        <v>403229.0615539859</v>
      </c>
      <c r="X43" s="460">
        <v>405247.22502522706</v>
      </c>
      <c r="Y43" s="460">
        <v>402421.7961654894</v>
      </c>
      <c r="Z43" s="160"/>
    </row>
    <row r="44" spans="1:26" s="138" customFormat="1" ht="18.9" customHeight="1">
      <c r="A44" s="139"/>
      <c r="B44" s="990" t="str">
        <f>'Pages 10-11'!$B$39:$M$39</f>
        <v>Tax burden in percent of gross earned income</v>
      </c>
      <c r="C44" s="991"/>
      <c r="D44" s="991"/>
      <c r="E44" s="991"/>
      <c r="F44" s="991"/>
      <c r="G44" s="991"/>
      <c r="H44" s="991"/>
      <c r="I44" s="991"/>
      <c r="J44" s="991"/>
      <c r="K44" s="991"/>
      <c r="L44" s="991"/>
      <c r="M44" s="992"/>
      <c r="N44" s="990" t="str">
        <f>B44</f>
        <v>Tax burden in percent of gross earned income</v>
      </c>
      <c r="O44" s="991"/>
      <c r="P44" s="991"/>
      <c r="Q44" s="991"/>
      <c r="R44" s="991"/>
      <c r="S44" s="991"/>
      <c r="T44" s="991"/>
      <c r="U44" s="991"/>
      <c r="V44" s="991"/>
      <c r="W44" s="991"/>
      <c r="X44" s="991"/>
      <c r="Y44" s="992"/>
      <c r="Z44" s="160"/>
    </row>
    <row r="45" spans="1:26" ht="18.9" customHeight="1">
      <c r="A45" s="24" t="str">
        <f>'Page 9'!$A$16</f>
        <v>Zurich</v>
      </c>
      <c r="B45" s="391">
        <v>8.88729376473109</v>
      </c>
      <c r="C45" s="391">
        <v>8.729696827312239</v>
      </c>
      <c r="D45" s="391">
        <v>8.665272631021706</v>
      </c>
      <c r="E45" s="391">
        <v>8.734803431398348</v>
      </c>
      <c r="F45" s="391">
        <v>8.404957704402516</v>
      </c>
      <c r="G45" s="391">
        <v>8.46868096473029</v>
      </c>
      <c r="H45" s="391">
        <v>8.503996389891697</v>
      </c>
      <c r="I45" s="391">
        <v>8.503862184024266</v>
      </c>
      <c r="J45" s="391">
        <v>8.540211144578313</v>
      </c>
      <c r="K45" s="391">
        <v>8.546507007007007</v>
      </c>
      <c r="L45" s="391">
        <v>8.551619322709163</v>
      </c>
      <c r="M45" s="392">
        <v>8.058410431293881</v>
      </c>
      <c r="N45" s="392">
        <v>19.021668095136064</v>
      </c>
      <c r="O45" s="392">
        <v>18.65918610890859</v>
      </c>
      <c r="P45" s="392">
        <v>18.500370566437272</v>
      </c>
      <c r="Q45" s="392">
        <v>18.639387400663125</v>
      </c>
      <c r="R45" s="392">
        <v>18.30498537735849</v>
      </c>
      <c r="S45" s="392">
        <v>18.40313471213692</v>
      </c>
      <c r="T45" s="392">
        <v>18.453541838576587</v>
      </c>
      <c r="U45" s="392">
        <v>18.38873647623862</v>
      </c>
      <c r="V45" s="392">
        <v>18.41568534136546</v>
      </c>
      <c r="W45" s="392">
        <v>18.441949524524524</v>
      </c>
      <c r="X45" s="392">
        <v>18.372241782868524</v>
      </c>
      <c r="Y45" s="392">
        <v>17.65364119859579</v>
      </c>
      <c r="Z45" s="498" t="str">
        <f aca="true" t="shared" si="1" ref="Z45:Z72">A45</f>
        <v>Zurich</v>
      </c>
    </row>
    <row r="46" spans="1:26" ht="18.9" customHeight="1">
      <c r="A46" s="24" t="str">
        <f>'Page 9'!$A$17</f>
        <v>Berne</v>
      </c>
      <c r="B46" s="391">
        <v>11.806460252839084</v>
      </c>
      <c r="C46" s="391">
        <v>11.588960199908163</v>
      </c>
      <c r="D46" s="391">
        <v>11.70190577024881</v>
      </c>
      <c r="E46" s="391">
        <v>11.820904162938794</v>
      </c>
      <c r="F46" s="391">
        <v>11.920151048218031</v>
      </c>
      <c r="G46" s="391">
        <v>12.002356690871368</v>
      </c>
      <c r="H46" s="391">
        <v>12.048035224342446</v>
      </c>
      <c r="I46" s="391">
        <v>11.665442770475225</v>
      </c>
      <c r="J46" s="391">
        <v>11.67409939759036</v>
      </c>
      <c r="K46" s="391">
        <v>11.70243033033033</v>
      </c>
      <c r="L46" s="391">
        <v>11.50083137450199</v>
      </c>
      <c r="M46" s="392">
        <v>11.127677582748245</v>
      </c>
      <c r="N46" s="392">
        <v>21.523234947503752</v>
      </c>
      <c r="O46" s="392">
        <v>21.225388511123395</v>
      </c>
      <c r="P46" s="392">
        <v>21.36003176283748</v>
      </c>
      <c r="Q46" s="392">
        <v>21.48501394663439</v>
      </c>
      <c r="R46" s="392">
        <v>21.56128776205451</v>
      </c>
      <c r="S46" s="392">
        <v>21.62878060165975</v>
      </c>
      <c r="T46" s="392">
        <v>21.662549587416194</v>
      </c>
      <c r="U46" s="392">
        <v>20.87877427957532</v>
      </c>
      <c r="V46" s="392">
        <v>21.658113466365464</v>
      </c>
      <c r="W46" s="392">
        <v>21.67659981231231</v>
      </c>
      <c r="X46" s="392">
        <v>21.365118538346614</v>
      </c>
      <c r="Y46" s="392">
        <v>21.02546402958877</v>
      </c>
      <c r="Z46" s="498" t="str">
        <f t="shared" si="1"/>
        <v>Berne</v>
      </c>
    </row>
    <row r="47" spans="1:26" ht="18.9" customHeight="1">
      <c r="A47" s="24" t="str">
        <f>'Page 9'!$A$18</f>
        <v>Lucerne</v>
      </c>
      <c r="B47" s="391">
        <v>11.904649667880868</v>
      </c>
      <c r="C47" s="391">
        <v>11.793513663594718</v>
      </c>
      <c r="D47" s="391">
        <v>11.144044467972474</v>
      </c>
      <c r="E47" s="391">
        <v>11.26209146887006</v>
      </c>
      <c r="F47" s="391">
        <v>10.932890670859539</v>
      </c>
      <c r="G47" s="391">
        <v>11.024874999999998</v>
      </c>
      <c r="H47" s="391">
        <v>11.075792160907683</v>
      </c>
      <c r="I47" s="391">
        <v>9.501675935288167</v>
      </c>
      <c r="J47" s="391">
        <v>9.549817269076305</v>
      </c>
      <c r="K47" s="391">
        <v>9.55933083083083</v>
      </c>
      <c r="L47" s="391">
        <v>8.93</v>
      </c>
      <c r="M47" s="392">
        <v>8.960752290836654</v>
      </c>
      <c r="N47" s="392">
        <v>19.951146346689523</v>
      </c>
      <c r="O47" s="392">
        <v>19.72161486073401</v>
      </c>
      <c r="P47" s="392">
        <v>18.552938062466914</v>
      </c>
      <c r="Q47" s="392">
        <v>18.694687121730432</v>
      </c>
      <c r="R47" s="392">
        <v>18.235984145702304</v>
      </c>
      <c r="S47" s="392">
        <v>18.2755203319502</v>
      </c>
      <c r="T47" s="392">
        <v>18.294759515214025</v>
      </c>
      <c r="U47" s="392">
        <v>16.960929929221432</v>
      </c>
      <c r="V47" s="392">
        <v>16.960552083333333</v>
      </c>
      <c r="W47" s="392">
        <v>16.97169339339339</v>
      </c>
      <c r="X47" s="392">
        <v>15.341329754754756</v>
      </c>
      <c r="Y47" s="392">
        <v>15.355095891434264</v>
      </c>
      <c r="Z47" s="498" t="str">
        <f t="shared" si="1"/>
        <v>Lucerne</v>
      </c>
    </row>
    <row r="48" spans="1:26" ht="18.9" customHeight="1">
      <c r="A48" s="24" t="str">
        <f>'Page 9'!$A$19</f>
        <v>Altdorf</v>
      </c>
      <c r="B48" s="391">
        <v>10.395221769873583</v>
      </c>
      <c r="C48" s="391">
        <v>10.422295313050629</v>
      </c>
      <c r="D48" s="391">
        <v>10.438538909475914</v>
      </c>
      <c r="E48" s="391">
        <v>10.516446502815642</v>
      </c>
      <c r="F48" s="391">
        <v>10.278560587002096</v>
      </c>
      <c r="G48" s="391">
        <v>10.34032427385892</v>
      </c>
      <c r="H48" s="391">
        <v>10.374681382155751</v>
      </c>
      <c r="I48" s="391">
        <v>10.337863498483314</v>
      </c>
      <c r="J48" s="391">
        <v>8.906813485943776</v>
      </c>
      <c r="K48" s="391">
        <v>9.046887607607607</v>
      </c>
      <c r="L48" s="391">
        <v>8.98</v>
      </c>
      <c r="M48" s="392">
        <v>8.951774067729085</v>
      </c>
      <c r="N48" s="392">
        <v>19.064107028069426</v>
      </c>
      <c r="O48" s="392">
        <v>19.079707185019664</v>
      </c>
      <c r="P48" s="392">
        <v>19.102448385389096</v>
      </c>
      <c r="Q48" s="392">
        <v>19.204581337824326</v>
      </c>
      <c r="R48" s="392">
        <v>18.555436215932914</v>
      </c>
      <c r="S48" s="392">
        <v>18.602581172199166</v>
      </c>
      <c r="T48" s="392">
        <v>18.62584244455905</v>
      </c>
      <c r="U48" s="392">
        <v>18.53440546006066</v>
      </c>
      <c r="V48" s="392">
        <v>12.479087901606425</v>
      </c>
      <c r="W48" s="392">
        <v>12.483318490490488</v>
      </c>
      <c r="X48" s="392">
        <v>12.270959041583666</v>
      </c>
      <c r="Y48" s="392">
        <v>12.23478137250996</v>
      </c>
      <c r="Z48" s="498" t="str">
        <f t="shared" si="1"/>
        <v>Altdorf</v>
      </c>
    </row>
    <row r="49" spans="1:26" ht="18.9" customHeight="1">
      <c r="A49" s="24" t="str">
        <f>'Page 9'!$A$20</f>
        <v>Schwyz</v>
      </c>
      <c r="B49" s="391">
        <v>6.786533104778231</v>
      </c>
      <c r="C49" s="391">
        <v>6.358670696154546</v>
      </c>
      <c r="D49" s="391">
        <v>6.40926416093171</v>
      </c>
      <c r="E49" s="391">
        <v>6.8195358139045315</v>
      </c>
      <c r="F49" s="391">
        <v>6.973721016771489</v>
      </c>
      <c r="G49" s="391">
        <v>7.318905082987551</v>
      </c>
      <c r="H49" s="391">
        <v>7.260263280041259</v>
      </c>
      <c r="I49" s="391">
        <v>6.705482760364003</v>
      </c>
      <c r="J49" s="391">
        <v>6.542241716867469</v>
      </c>
      <c r="K49" s="391">
        <v>6.207687487487487</v>
      </c>
      <c r="L49" s="391">
        <v>6.007999499499498</v>
      </c>
      <c r="M49" s="392">
        <v>6.02550702191235</v>
      </c>
      <c r="N49" s="392">
        <v>11.787845511034927</v>
      </c>
      <c r="O49" s="392">
        <v>11.042419194224859</v>
      </c>
      <c r="P49" s="392">
        <v>11.065550555849658</v>
      </c>
      <c r="Q49" s="392">
        <v>11.724869743697703</v>
      </c>
      <c r="R49" s="392">
        <v>11.899323427672956</v>
      </c>
      <c r="S49" s="392">
        <v>12.439183117219915</v>
      </c>
      <c r="T49" s="392">
        <v>12.297369597730789</v>
      </c>
      <c r="U49" s="392">
        <v>11.263205990899896</v>
      </c>
      <c r="V49" s="392">
        <v>11.196683157630522</v>
      </c>
      <c r="W49" s="392">
        <v>10.708045157657658</v>
      </c>
      <c r="X49" s="392">
        <v>10.354933208208207</v>
      </c>
      <c r="Y49" s="392">
        <v>10.36278533366534</v>
      </c>
      <c r="Z49" s="498" t="str">
        <f t="shared" si="1"/>
        <v>Schwyz</v>
      </c>
    </row>
    <row r="50" spans="1:26" ht="18.9" customHeight="1">
      <c r="A50" s="24" t="str">
        <f>'Page 9'!$A$21</f>
        <v>Sarnen</v>
      </c>
      <c r="B50" s="391">
        <v>10.447718020141417</v>
      </c>
      <c r="C50" s="391">
        <v>10.47285969052679</v>
      </c>
      <c r="D50" s="391">
        <v>10.344362096347274</v>
      </c>
      <c r="E50" s="391">
        <v>10.463028261670441</v>
      </c>
      <c r="F50" s="391">
        <v>9.788202568134171</v>
      </c>
      <c r="G50" s="391">
        <v>9.845235477178422</v>
      </c>
      <c r="H50" s="391">
        <v>9.634421248066015</v>
      </c>
      <c r="I50" s="391">
        <v>8.361124115267945</v>
      </c>
      <c r="J50" s="391">
        <v>8.383501807228916</v>
      </c>
      <c r="K50" s="391">
        <v>8.398799399399397</v>
      </c>
      <c r="L50" s="391">
        <v>8.371767617617616</v>
      </c>
      <c r="M50" s="392">
        <v>8.383771165338645</v>
      </c>
      <c r="N50" s="392">
        <v>14.986768802228415</v>
      </c>
      <c r="O50" s="392">
        <v>14.99241799285049</v>
      </c>
      <c r="P50" s="392">
        <v>15.002210164107995</v>
      </c>
      <c r="Q50" s="392">
        <v>15.01576232829851</v>
      </c>
      <c r="R50" s="392">
        <v>14.042308988469603</v>
      </c>
      <c r="S50" s="392">
        <v>14.038327126556013</v>
      </c>
      <c r="T50" s="392">
        <v>11.488508651366683</v>
      </c>
      <c r="U50" s="392">
        <v>11.25485163043478</v>
      </c>
      <c r="V50" s="392">
        <v>11.256879442771082</v>
      </c>
      <c r="W50" s="392">
        <v>11.256777927927926</v>
      </c>
      <c r="X50" s="392">
        <v>11.209583908908906</v>
      </c>
      <c r="Y50" s="392">
        <v>11.214129843127491</v>
      </c>
      <c r="Z50" s="498" t="str">
        <f t="shared" si="1"/>
        <v>Sarnen</v>
      </c>
    </row>
    <row r="51" spans="1:26" ht="18.9" customHeight="1">
      <c r="A51" s="24" t="str">
        <f>'Page 9'!$A$22</f>
        <v>Stans</v>
      </c>
      <c r="B51" s="391">
        <v>8.447450182129849</v>
      </c>
      <c r="C51" s="391">
        <v>8.461283811924009</v>
      </c>
      <c r="D51" s="391">
        <v>8.44134462678666</v>
      </c>
      <c r="E51" s="391">
        <v>8.517288563759802</v>
      </c>
      <c r="F51" s="391">
        <v>8.593808647798742</v>
      </c>
      <c r="G51" s="391">
        <v>8.86600617219917</v>
      </c>
      <c r="H51" s="391">
        <v>8.757036152656008</v>
      </c>
      <c r="I51" s="391">
        <v>8.874009201213346</v>
      </c>
      <c r="J51" s="391">
        <v>8.333106074297188</v>
      </c>
      <c r="K51" s="391">
        <v>8.42201201201201</v>
      </c>
      <c r="L51" s="391">
        <v>7.936977527527526</v>
      </c>
      <c r="M51" s="392">
        <v>7.8146371015936245</v>
      </c>
      <c r="N51" s="392">
        <v>13.566477394471825</v>
      </c>
      <c r="O51" s="392">
        <v>13.57081834952519</v>
      </c>
      <c r="P51" s="392">
        <v>13.451045526733722</v>
      </c>
      <c r="Q51" s="392">
        <v>13.504473448765856</v>
      </c>
      <c r="R51" s="392">
        <v>13.520748493186582</v>
      </c>
      <c r="S51" s="392">
        <v>13.908643879668048</v>
      </c>
      <c r="T51" s="392">
        <v>13.89483962093863</v>
      </c>
      <c r="U51" s="392">
        <v>13.919316456016176</v>
      </c>
      <c r="V51" s="392">
        <v>13.52303327058233</v>
      </c>
      <c r="W51" s="392">
        <v>13.656121358858858</v>
      </c>
      <c r="X51" s="392">
        <v>12.954088626126126</v>
      </c>
      <c r="Y51" s="392">
        <v>12.718014292828686</v>
      </c>
      <c r="Z51" s="498" t="str">
        <f t="shared" si="1"/>
        <v>Stans</v>
      </c>
    </row>
    <row r="52" spans="1:26" ht="18.9" customHeight="1">
      <c r="A52" s="24" t="str">
        <f>'Page 9'!$A$23</f>
        <v>Glarus</v>
      </c>
      <c r="B52" s="391">
        <v>10.720216413113349</v>
      </c>
      <c r="C52" s="391">
        <v>10.924628642824343</v>
      </c>
      <c r="D52" s="391">
        <v>11.033986236103761</v>
      </c>
      <c r="E52" s="391">
        <v>11.17009631072049</v>
      </c>
      <c r="F52" s="391">
        <v>11.40034350104822</v>
      </c>
      <c r="G52" s="391">
        <v>11.481978890041491</v>
      </c>
      <c r="H52" s="391">
        <v>11.527236358947913</v>
      </c>
      <c r="I52" s="391">
        <v>11.089780990899897</v>
      </c>
      <c r="J52" s="391">
        <v>11.136959487951808</v>
      </c>
      <c r="K52" s="391">
        <v>9.46762117117117</v>
      </c>
      <c r="L52" s="391">
        <v>9.207074474474473</v>
      </c>
      <c r="M52" s="392">
        <v>9.327639442231076</v>
      </c>
      <c r="N52" s="392">
        <v>18.88961056353118</v>
      </c>
      <c r="O52" s="392">
        <v>19.207173005918772</v>
      </c>
      <c r="P52" s="392">
        <v>19.31506087877184</v>
      </c>
      <c r="Q52" s="392">
        <v>19.493645071312038</v>
      </c>
      <c r="R52" s="392">
        <v>19.777357914046124</v>
      </c>
      <c r="S52" s="392">
        <v>19.826733454356845</v>
      </c>
      <c r="T52" s="392">
        <v>19.851048607529652</v>
      </c>
      <c r="U52" s="392">
        <v>18.986718301314454</v>
      </c>
      <c r="V52" s="392">
        <v>18.985958082329315</v>
      </c>
      <c r="W52" s="392">
        <v>16.284875337837835</v>
      </c>
      <c r="X52" s="392">
        <v>15.819469894894894</v>
      </c>
      <c r="Y52" s="392">
        <v>15.96479778386454</v>
      </c>
      <c r="Z52" s="498" t="str">
        <f t="shared" si="1"/>
        <v>Glarus</v>
      </c>
    </row>
    <row r="53" spans="1:26" ht="18.9" customHeight="1">
      <c r="A53" s="24" t="str">
        <f>'Page 9'!$A$24</f>
        <v>Zug</v>
      </c>
      <c r="B53" s="391">
        <v>4.848457253053354</v>
      </c>
      <c r="C53" s="391">
        <v>4.820168085174546</v>
      </c>
      <c r="D53" s="391">
        <v>4.847644256220223</v>
      </c>
      <c r="E53" s="391">
        <v>5.015578127466976</v>
      </c>
      <c r="F53" s="391">
        <v>4.962842819706498</v>
      </c>
      <c r="G53" s="391">
        <v>4.959471836099584</v>
      </c>
      <c r="H53" s="391">
        <v>4.85150464156782</v>
      </c>
      <c r="I53" s="391">
        <v>4.949989888776541</v>
      </c>
      <c r="J53" s="391">
        <v>3.369201004016064</v>
      </c>
      <c r="K53" s="391">
        <v>3.316576426426426</v>
      </c>
      <c r="L53" s="391">
        <v>3.300406956956957</v>
      </c>
      <c r="M53" s="392">
        <v>3.0217110059760954</v>
      </c>
      <c r="N53" s="392">
        <v>10.421818084422542</v>
      </c>
      <c r="O53" s="392">
        <v>10.425006207100925</v>
      </c>
      <c r="P53" s="392">
        <v>10.398901535203812</v>
      </c>
      <c r="Q53" s="392">
        <v>10.674188200621021</v>
      </c>
      <c r="R53" s="392">
        <v>10.449012067610063</v>
      </c>
      <c r="S53" s="392">
        <v>10.440041078838172</v>
      </c>
      <c r="T53" s="392">
        <v>10.176788035069624</v>
      </c>
      <c r="U53" s="392">
        <v>10.192407444388268</v>
      </c>
      <c r="V53" s="392">
        <v>10.079171460843375</v>
      </c>
      <c r="W53" s="392">
        <v>9.881554629629626</v>
      </c>
      <c r="X53" s="392">
        <v>9.837510185185184</v>
      </c>
      <c r="Y53" s="392">
        <v>9.843855191733066</v>
      </c>
      <c r="Z53" s="498" t="str">
        <f t="shared" si="1"/>
        <v>Zug</v>
      </c>
    </row>
    <row r="54" spans="1:26" ht="18.9" customHeight="1">
      <c r="A54" s="24" t="str">
        <f>'Page 9'!$A$25</f>
        <v>Fribourg</v>
      </c>
      <c r="B54" s="391">
        <v>12.328101564173988</v>
      </c>
      <c r="C54" s="391">
        <v>12.231934047392759</v>
      </c>
      <c r="D54" s="391">
        <v>12.211964002117524</v>
      </c>
      <c r="E54" s="391">
        <v>11.843218777959057</v>
      </c>
      <c r="F54" s="391">
        <v>11.359571226415095</v>
      </c>
      <c r="G54" s="391">
        <v>11.462806535269706</v>
      </c>
      <c r="H54" s="391">
        <v>11.411474883960803</v>
      </c>
      <c r="I54" s="391">
        <v>11.357270829120322</v>
      </c>
      <c r="J54" s="391">
        <v>10.775364214214212</v>
      </c>
      <c r="K54" s="391">
        <v>10.775364214214212</v>
      </c>
      <c r="L54" s="391">
        <v>9.916943943943943</v>
      </c>
      <c r="M54" s="392">
        <v>9.867556772908365</v>
      </c>
      <c r="N54" s="392">
        <v>22.33357885151061</v>
      </c>
      <c r="O54" s="392">
        <v>22.309815762565705</v>
      </c>
      <c r="P54" s="392">
        <v>22.366119640021175</v>
      </c>
      <c r="Q54" s="392">
        <v>22.396860691542553</v>
      </c>
      <c r="R54" s="392">
        <v>22.15029131289308</v>
      </c>
      <c r="S54" s="392">
        <v>22.210697549273853</v>
      </c>
      <c r="T54" s="392">
        <v>22.11119557761733</v>
      </c>
      <c r="U54" s="392">
        <v>21.807523647623857</v>
      </c>
      <c r="V54" s="392">
        <v>21.228579029029028</v>
      </c>
      <c r="W54" s="392">
        <v>21.228579029029028</v>
      </c>
      <c r="X54" s="392">
        <v>20.495868943943936</v>
      </c>
      <c r="Y54" s="392">
        <v>20.501781349601593</v>
      </c>
      <c r="Z54" s="498" t="str">
        <f t="shared" si="1"/>
        <v>Fribourg</v>
      </c>
    </row>
    <row r="55" spans="1:26" ht="18.9" customHeight="1">
      <c r="A55" s="24" t="str">
        <f>'Page 9'!$A$26</f>
        <v>Solothurn</v>
      </c>
      <c r="B55" s="391">
        <v>12.982804799657167</v>
      </c>
      <c r="C55" s="391">
        <v>13.022169302563993</v>
      </c>
      <c r="D55" s="391">
        <v>13.159396506087877</v>
      </c>
      <c r="E55" s="391">
        <v>13.036366507025948</v>
      </c>
      <c r="F55" s="391">
        <v>11.565769863731655</v>
      </c>
      <c r="G55" s="391">
        <v>11.645226607883814</v>
      </c>
      <c r="H55" s="391">
        <v>11.438000361010829</v>
      </c>
      <c r="I55" s="391">
        <v>10.852351820020221</v>
      </c>
      <c r="J55" s="391">
        <v>10.945027861445784</v>
      </c>
      <c r="K55" s="391">
        <v>10.967265065065062</v>
      </c>
      <c r="L55" s="391">
        <v>10.877489789789788</v>
      </c>
      <c r="M55" s="392">
        <v>10.719875996015936</v>
      </c>
      <c r="N55" s="392">
        <v>24.28131026355261</v>
      </c>
      <c r="O55" s="392">
        <v>24.3037501568461</v>
      </c>
      <c r="P55" s="392">
        <v>24.45148226574907</v>
      </c>
      <c r="Q55" s="392">
        <v>23.89511078364297</v>
      </c>
      <c r="R55" s="392">
        <v>20.71282192085954</v>
      </c>
      <c r="S55" s="392">
        <v>20.759920837655596</v>
      </c>
      <c r="T55" s="392">
        <v>20.33787288550799</v>
      </c>
      <c r="U55" s="392">
        <v>19.239290533367033</v>
      </c>
      <c r="V55" s="392">
        <v>19.251754530622488</v>
      </c>
      <c r="W55" s="392">
        <v>19.26350489239239</v>
      </c>
      <c r="X55" s="392">
        <v>19.08385514264264</v>
      </c>
      <c r="Y55" s="392">
        <v>18.76126357071713</v>
      </c>
      <c r="Z55" s="498" t="str">
        <f t="shared" si="1"/>
        <v>Solothurn</v>
      </c>
    </row>
    <row r="56" spans="1:26" ht="18.9" customHeight="1">
      <c r="A56" s="24" t="str">
        <f>'Page 9'!$A$27</f>
        <v>Basel</v>
      </c>
      <c r="B56" s="391">
        <v>13.870152131990572</v>
      </c>
      <c r="C56" s="391">
        <v>13.908567645205729</v>
      </c>
      <c r="D56" s="391">
        <v>14.037480148226575</v>
      </c>
      <c r="E56" s="391">
        <v>14.237934845534447</v>
      </c>
      <c r="F56" s="391">
        <v>12.053686740041929</v>
      </c>
      <c r="G56" s="391">
        <v>13.18872966804979</v>
      </c>
      <c r="H56" s="391">
        <v>13.161491954615784</v>
      </c>
      <c r="I56" s="391">
        <v>11.709130940343778</v>
      </c>
      <c r="J56" s="391">
        <v>11.680716014056223</v>
      </c>
      <c r="K56" s="391">
        <v>11.715574224224222</v>
      </c>
      <c r="L56" s="391">
        <v>11.680160110110108</v>
      </c>
      <c r="M56" s="392">
        <v>11.512083764940238</v>
      </c>
      <c r="N56" s="392">
        <v>22.53966680951361</v>
      </c>
      <c r="O56" s="392">
        <v>22.549022748691172</v>
      </c>
      <c r="P56" s="392">
        <v>22.64534145050291</v>
      </c>
      <c r="Q56" s="392">
        <v>22.756197042260936</v>
      </c>
      <c r="R56" s="392">
        <v>19.783460770440254</v>
      </c>
      <c r="S56" s="392">
        <v>21.479128293568458</v>
      </c>
      <c r="T56" s="392">
        <v>21.40995702681795</v>
      </c>
      <c r="U56" s="392">
        <v>20.08995731799797</v>
      </c>
      <c r="V56" s="392">
        <v>20.02086157128514</v>
      </c>
      <c r="W56" s="392">
        <v>20.024846346346344</v>
      </c>
      <c r="X56" s="392">
        <v>19.948152965465464</v>
      </c>
      <c r="Y56" s="392">
        <v>19.56506919820717</v>
      </c>
      <c r="Z56" s="498" t="str">
        <f t="shared" si="1"/>
        <v>Basel</v>
      </c>
    </row>
    <row r="57" spans="1:26" ht="18.9" customHeight="1">
      <c r="A57" s="24" t="str">
        <f>'Page 9'!$A$28</f>
        <v>Liestal</v>
      </c>
      <c r="B57" s="391">
        <v>11.551532033426184</v>
      </c>
      <c r="C57" s="391">
        <v>11.952415023012932</v>
      </c>
      <c r="D57" s="391">
        <v>12.071201694017999</v>
      </c>
      <c r="E57" s="391">
        <v>11.883690332087786</v>
      </c>
      <c r="F57" s="391">
        <v>11.8575643081761</v>
      </c>
      <c r="G57" s="391">
        <v>11.961596161825724</v>
      </c>
      <c r="H57" s="391">
        <v>9.272877462609591</v>
      </c>
      <c r="I57" s="391">
        <v>9.426624469160767</v>
      </c>
      <c r="J57" s="391">
        <v>9.21943418674699</v>
      </c>
      <c r="K57" s="391">
        <v>9.199932132132131</v>
      </c>
      <c r="L57" s="391">
        <v>9.154647697697696</v>
      </c>
      <c r="M57" s="392">
        <v>9.200211055776892</v>
      </c>
      <c r="N57" s="392">
        <v>20.88110670666381</v>
      </c>
      <c r="O57" s="392">
        <v>21.057089310170834</v>
      </c>
      <c r="P57" s="392">
        <v>21.161672842773957</v>
      </c>
      <c r="Q57" s="392">
        <v>21.17053049839482</v>
      </c>
      <c r="R57" s="392">
        <v>21.16021323375262</v>
      </c>
      <c r="S57" s="392">
        <v>21.205112681535265</v>
      </c>
      <c r="T57" s="392">
        <v>21.432764337287264</v>
      </c>
      <c r="U57" s="392">
        <v>21.512565874620826</v>
      </c>
      <c r="V57" s="392">
        <v>21.385911834839355</v>
      </c>
      <c r="W57" s="392">
        <v>21.278228228228222</v>
      </c>
      <c r="X57" s="392">
        <v>21.168216316316315</v>
      </c>
      <c r="Y57" s="392">
        <v>21.19256954681275</v>
      </c>
      <c r="Z57" s="498" t="str">
        <f t="shared" si="1"/>
        <v>Liestal</v>
      </c>
    </row>
    <row r="58" spans="1:26" ht="18.9" customHeight="1">
      <c r="A58" s="24" t="str">
        <f>'Page 9'!$A$29</f>
        <v>Schaffhausen</v>
      </c>
      <c r="B58" s="391">
        <v>11.657167345189631</v>
      </c>
      <c r="C58" s="391">
        <v>11.402454000832952</v>
      </c>
      <c r="D58" s="391">
        <v>11.363472736897833</v>
      </c>
      <c r="E58" s="391">
        <v>11.452134098205358</v>
      </c>
      <c r="F58" s="391">
        <v>11.449477987421384</v>
      </c>
      <c r="G58" s="391">
        <v>10.657721836099581</v>
      </c>
      <c r="H58" s="391">
        <v>10.342738370293967</v>
      </c>
      <c r="I58" s="391">
        <v>10.436562689585438</v>
      </c>
      <c r="J58" s="391">
        <v>9.784383785140562</v>
      </c>
      <c r="K58" s="391">
        <v>9.444656556556556</v>
      </c>
      <c r="L58" s="391">
        <v>9.409887237237234</v>
      </c>
      <c r="M58" s="392">
        <v>9.455660059760957</v>
      </c>
      <c r="N58" s="392">
        <v>21.617005035354623</v>
      </c>
      <c r="O58" s="392">
        <v>21.105971898518572</v>
      </c>
      <c r="P58" s="392">
        <v>20.97490735839068</v>
      </c>
      <c r="Q58" s="392">
        <v>21.100534182411455</v>
      </c>
      <c r="R58" s="392">
        <v>20.99865634171908</v>
      </c>
      <c r="S58" s="392">
        <v>19.72737645228215</v>
      </c>
      <c r="T58" s="392">
        <v>19.078181046931405</v>
      </c>
      <c r="U58" s="392">
        <v>19.093659125379165</v>
      </c>
      <c r="V58" s="392">
        <v>19.10439800451807</v>
      </c>
      <c r="W58" s="392">
        <v>18.894583070570565</v>
      </c>
      <c r="X58" s="392">
        <v>18.794776276276274</v>
      </c>
      <c r="Y58" s="392">
        <v>18.818858042828687</v>
      </c>
      <c r="Z58" s="498" t="str">
        <f t="shared" si="1"/>
        <v>Schaffhausen</v>
      </c>
    </row>
    <row r="59" spans="1:26" ht="18.9" customHeight="1">
      <c r="A59" s="24" t="str">
        <f>'Page 9'!$A$30</f>
        <v>Herisau</v>
      </c>
      <c r="B59" s="391">
        <v>10.795157488750803</v>
      </c>
      <c r="C59" s="391">
        <v>10.828465555353842</v>
      </c>
      <c r="D59" s="391">
        <v>10.805717310746427</v>
      </c>
      <c r="E59" s="391">
        <v>11.189568970054207</v>
      </c>
      <c r="F59" s="391">
        <v>11.017447693920337</v>
      </c>
      <c r="G59" s="391">
        <v>11.098069190871366</v>
      </c>
      <c r="H59" s="391">
        <v>11.142744713769986</v>
      </c>
      <c r="I59" s="391">
        <v>10.863925176946408</v>
      </c>
      <c r="J59" s="391">
        <v>10.908661345381526</v>
      </c>
      <c r="K59" s="391">
        <v>10.290924924924925</v>
      </c>
      <c r="L59" s="391">
        <v>10.252237237237235</v>
      </c>
      <c r="M59" s="392">
        <v>10.033381474103585</v>
      </c>
      <c r="N59" s="392">
        <v>18.153497964431114</v>
      </c>
      <c r="O59" s="392">
        <v>18.16464702286082</v>
      </c>
      <c r="P59" s="392">
        <v>18.032252514557968</v>
      </c>
      <c r="Q59" s="392">
        <v>18.565904426082838</v>
      </c>
      <c r="R59" s="392">
        <v>18.15563419811321</v>
      </c>
      <c r="S59" s="392">
        <v>18.190671096991696</v>
      </c>
      <c r="T59" s="392">
        <v>18.207529538421866</v>
      </c>
      <c r="U59" s="392">
        <v>17.58978656471183</v>
      </c>
      <c r="V59" s="392">
        <v>17.595573142570277</v>
      </c>
      <c r="W59" s="392">
        <v>17.593225975975972</v>
      </c>
      <c r="X59" s="392">
        <v>17.509080255255256</v>
      </c>
      <c r="Y59" s="392">
        <v>17.073059536852593</v>
      </c>
      <c r="Z59" s="498" t="str">
        <f t="shared" si="1"/>
        <v>Herisau</v>
      </c>
    </row>
    <row r="60" spans="1:26" ht="18.9" customHeight="1">
      <c r="A60" s="24" t="str">
        <f>'Page 9'!$A$31</f>
        <v>Appenzell</v>
      </c>
      <c r="B60" s="391">
        <v>7.809460038568674</v>
      </c>
      <c r="C60" s="391">
        <v>7.840201616778618</v>
      </c>
      <c r="D60" s="391">
        <v>7.850767601905772</v>
      </c>
      <c r="E60" s="391">
        <v>7.7389084785011315</v>
      </c>
      <c r="F60" s="391">
        <v>7.510772379454927</v>
      </c>
      <c r="G60" s="391">
        <v>7.726818775933607</v>
      </c>
      <c r="H60" s="391">
        <v>7.767518308406396</v>
      </c>
      <c r="I60" s="391">
        <v>7.634607886754297</v>
      </c>
      <c r="J60" s="391">
        <v>7.673484136546185</v>
      </c>
      <c r="K60" s="391">
        <v>7.697659459459459</v>
      </c>
      <c r="L60" s="391">
        <v>7.64</v>
      </c>
      <c r="M60" s="392">
        <v>7.707838097609562</v>
      </c>
      <c r="N60" s="392">
        <v>13.968649560745662</v>
      </c>
      <c r="O60" s="392">
        <v>13.97382605700922</v>
      </c>
      <c r="P60" s="392">
        <v>13.900780836421387</v>
      </c>
      <c r="Q60" s="392">
        <v>13.614717646439662</v>
      </c>
      <c r="R60" s="392">
        <v>13.083978747379454</v>
      </c>
      <c r="S60" s="392">
        <v>13.374619268672197</v>
      </c>
      <c r="T60" s="392">
        <v>13.382920912841673</v>
      </c>
      <c r="U60" s="392">
        <v>12.997030131445902</v>
      </c>
      <c r="V60" s="392">
        <v>12.998678852911643</v>
      </c>
      <c r="W60" s="392">
        <v>13.003105430430429</v>
      </c>
      <c r="X60" s="392">
        <v>13.179295608108108</v>
      </c>
      <c r="Y60" s="392">
        <v>13.186641807768924</v>
      </c>
      <c r="Z60" s="498" t="str">
        <f t="shared" si="1"/>
        <v>Appenzell</v>
      </c>
    </row>
    <row r="61" spans="1:26" ht="18.9" customHeight="1">
      <c r="A61" s="24" t="str">
        <f>'Page 9'!$A$32</f>
        <v>St. Gall</v>
      </c>
      <c r="B61" s="391">
        <v>11.283426183844012</v>
      </c>
      <c r="C61" s="391">
        <v>11.22118044060955</v>
      </c>
      <c r="D61" s="391">
        <v>11.455902593965062</v>
      </c>
      <c r="E61" s="391">
        <v>11.591232040418927</v>
      </c>
      <c r="F61" s="391">
        <v>11.723716981132076</v>
      </c>
      <c r="G61" s="391">
        <v>11.814436773858917</v>
      </c>
      <c r="H61" s="391">
        <v>11.879733883445075</v>
      </c>
      <c r="I61" s="391">
        <v>11.242038270980785</v>
      </c>
      <c r="J61" s="391">
        <v>10.893438152610441</v>
      </c>
      <c r="K61" s="391">
        <v>10.263545945945944</v>
      </c>
      <c r="L61" s="391">
        <v>10.031419819819819</v>
      </c>
      <c r="M61" s="392">
        <v>10.457616334661353</v>
      </c>
      <c r="N61" s="392">
        <v>22.160917077351623</v>
      </c>
      <c r="O61" s="392">
        <v>21.95439582882818</v>
      </c>
      <c r="P61" s="392">
        <v>22.29751191106406</v>
      </c>
      <c r="Q61" s="392">
        <v>22.410794168727964</v>
      </c>
      <c r="R61" s="392">
        <v>22.468899371069185</v>
      </c>
      <c r="S61" s="392">
        <v>22.51997384595435</v>
      </c>
      <c r="T61" s="392">
        <v>22.54554387570913</v>
      </c>
      <c r="U61" s="392">
        <v>21.126637007077854</v>
      </c>
      <c r="V61" s="392">
        <v>20.38246214859437</v>
      </c>
      <c r="W61" s="392">
        <v>19.28083995245245</v>
      </c>
      <c r="X61" s="392">
        <v>18.83027718968969</v>
      </c>
      <c r="Y61" s="392">
        <v>19.55838192231075</v>
      </c>
      <c r="Z61" s="498" t="str">
        <f t="shared" si="1"/>
        <v>St. Gall</v>
      </c>
    </row>
    <row r="62" spans="1:26" ht="18.9" customHeight="1">
      <c r="A62" s="24" t="str">
        <f>'Page 9'!$A$33</f>
        <v>Chur</v>
      </c>
      <c r="B62" s="391">
        <v>9.081851296335977</v>
      </c>
      <c r="C62" s="391">
        <v>9.09945217474878</v>
      </c>
      <c r="D62" s="391">
        <v>9.183695076760191</v>
      </c>
      <c r="E62" s="391">
        <v>9.288984790274197</v>
      </c>
      <c r="F62" s="391">
        <v>8.755910901467505</v>
      </c>
      <c r="G62" s="391">
        <v>8.841899377593359</v>
      </c>
      <c r="H62" s="391">
        <v>8.898045384218669</v>
      </c>
      <c r="I62" s="391">
        <v>8.253657229524771</v>
      </c>
      <c r="J62" s="391">
        <v>8.464294176706828</v>
      </c>
      <c r="K62" s="391">
        <v>8.086718718718718</v>
      </c>
      <c r="L62" s="391">
        <v>8.047039039039037</v>
      </c>
      <c r="M62" s="392">
        <v>8.087902390438247</v>
      </c>
      <c r="N62" s="392">
        <v>18.148703664023998</v>
      </c>
      <c r="O62" s="392">
        <v>18.160508955578514</v>
      </c>
      <c r="P62" s="392">
        <v>18.1638433033351</v>
      </c>
      <c r="Q62" s="392">
        <v>18.25219725277617</v>
      </c>
      <c r="R62" s="392">
        <v>18.05562526205451</v>
      </c>
      <c r="S62" s="392">
        <v>18.095002074688793</v>
      </c>
      <c r="T62" s="392">
        <v>18.11347653429603</v>
      </c>
      <c r="U62" s="392">
        <v>16.733520980788672</v>
      </c>
      <c r="V62" s="392">
        <v>17.036294929718878</v>
      </c>
      <c r="W62" s="392">
        <v>16.650089589589587</v>
      </c>
      <c r="X62" s="392">
        <v>16.566514264264264</v>
      </c>
      <c r="Y62" s="392">
        <v>16.583703934262946</v>
      </c>
      <c r="Z62" s="498" t="str">
        <f t="shared" si="1"/>
        <v>Chur</v>
      </c>
    </row>
    <row r="63" spans="1:26" ht="18.9" customHeight="1">
      <c r="A63" s="24" t="str">
        <f>'Page 9'!$A$34</f>
        <v>Aarau</v>
      </c>
      <c r="B63" s="391">
        <v>8.828637240197128</v>
      </c>
      <c r="C63" s="391">
        <v>8.160834232136947</v>
      </c>
      <c r="D63" s="391">
        <v>8.161090524086818</v>
      </c>
      <c r="E63" s="391">
        <v>8.248407978527446</v>
      </c>
      <c r="F63" s="391">
        <v>8.349642452830189</v>
      </c>
      <c r="G63" s="391">
        <v>8.358889678423235</v>
      </c>
      <c r="H63" s="391">
        <v>8.40428308406395</v>
      </c>
      <c r="I63" s="391">
        <v>8.208967037411524</v>
      </c>
      <c r="J63" s="391">
        <v>8.255447891566265</v>
      </c>
      <c r="K63" s="391">
        <v>8.265277277277276</v>
      </c>
      <c r="L63" s="391">
        <v>8.230656756756757</v>
      </c>
      <c r="M63" s="392">
        <v>8.427596264940238</v>
      </c>
      <c r="N63" s="392">
        <v>19.314107028069426</v>
      </c>
      <c r="O63" s="392">
        <v>18.83285144872401</v>
      </c>
      <c r="P63" s="392">
        <v>18.70938327157226</v>
      </c>
      <c r="Q63" s="392">
        <v>18.820522604073474</v>
      </c>
      <c r="R63" s="392">
        <v>18.889703943920335</v>
      </c>
      <c r="S63" s="392">
        <v>18.785181146265558</v>
      </c>
      <c r="T63" s="392">
        <v>18.815520048994326</v>
      </c>
      <c r="U63" s="392">
        <v>18.170784112740137</v>
      </c>
      <c r="V63" s="392">
        <v>16.597210291164657</v>
      </c>
      <c r="W63" s="392">
        <v>16.6113027027027</v>
      </c>
      <c r="X63" s="392">
        <v>16.524131406406404</v>
      </c>
      <c r="Y63" s="392">
        <v>16.849516982071712</v>
      </c>
      <c r="Z63" s="498" t="str">
        <f t="shared" si="1"/>
        <v>Aarau</v>
      </c>
    </row>
    <row r="64" spans="1:26" ht="18.9" customHeight="1">
      <c r="A64" s="24" t="str">
        <f>'Page 9'!$A$35</f>
        <v>Frauenfeld</v>
      </c>
      <c r="B64" s="391">
        <v>10.9586458110135</v>
      </c>
      <c r="C64" s="391">
        <v>10.56373674487148</v>
      </c>
      <c r="D64" s="391">
        <v>10.500635256749602</v>
      </c>
      <c r="E64" s="391">
        <v>10.59344245039735</v>
      </c>
      <c r="F64" s="391">
        <v>10.168033962264152</v>
      </c>
      <c r="G64" s="391">
        <v>10.246878319502072</v>
      </c>
      <c r="H64" s="391">
        <v>10.28539427539969</v>
      </c>
      <c r="I64" s="391">
        <v>9.86045</v>
      </c>
      <c r="J64" s="391">
        <v>9.883384287148594</v>
      </c>
      <c r="K64" s="391">
        <v>9.650395695695696</v>
      </c>
      <c r="L64" s="391">
        <v>8.82365079681275</v>
      </c>
      <c r="M64" s="392">
        <v>8.72978217131474</v>
      </c>
      <c r="N64" s="392">
        <v>20.4462315191772</v>
      </c>
      <c r="O64" s="392">
        <v>19.84835985700975</v>
      </c>
      <c r="P64" s="392">
        <v>19.632861302276336</v>
      </c>
      <c r="Q64" s="392">
        <v>19.737671701489397</v>
      </c>
      <c r="R64" s="392">
        <v>18.521883490566037</v>
      </c>
      <c r="S64" s="392">
        <v>18.569697756742734</v>
      </c>
      <c r="T64" s="392">
        <v>18.59472995100567</v>
      </c>
      <c r="U64" s="392">
        <v>18.057655801314457</v>
      </c>
      <c r="V64" s="392">
        <v>18.060738692269073</v>
      </c>
      <c r="W64" s="392">
        <v>17.581346871871865</v>
      </c>
      <c r="X64" s="392">
        <v>16.20729173306773</v>
      </c>
      <c r="Y64" s="392">
        <v>16.034878461155376</v>
      </c>
      <c r="Z64" s="498" t="str">
        <f t="shared" si="1"/>
        <v>Frauenfeld</v>
      </c>
    </row>
    <row r="65" spans="1:26" ht="18.9" customHeight="1">
      <c r="A65" s="24" t="str">
        <f>'Page 9'!$A$36</f>
        <v>Bellinzona</v>
      </c>
      <c r="B65" s="391">
        <v>9.817495178915793</v>
      </c>
      <c r="C65" s="391">
        <v>9.743013359247357</v>
      </c>
      <c r="D65" s="391">
        <v>8.265696135521441</v>
      </c>
      <c r="E65" s="391">
        <v>8.328930056312826</v>
      </c>
      <c r="F65" s="391">
        <v>8.428122589098534</v>
      </c>
      <c r="G65" s="391">
        <v>8.640563952282156</v>
      </c>
      <c r="H65" s="391">
        <v>8.268895822588963</v>
      </c>
      <c r="I65" s="391">
        <v>8.457919464105155</v>
      </c>
      <c r="J65" s="391">
        <v>8.066451455823293</v>
      </c>
      <c r="K65" s="391">
        <v>8.350390190190188</v>
      </c>
      <c r="L65" s="391">
        <v>8.723527977977978</v>
      </c>
      <c r="M65" s="392">
        <v>8.088198505976095</v>
      </c>
      <c r="N65" s="392">
        <v>21.99922326976645</v>
      </c>
      <c r="O65" s="392">
        <v>21.917420195370173</v>
      </c>
      <c r="P65" s="392">
        <v>20.2003176283748</v>
      </c>
      <c r="Q65" s="392">
        <v>20.196726488079577</v>
      </c>
      <c r="R65" s="392">
        <v>20.71695108752621</v>
      </c>
      <c r="S65" s="392">
        <v>20.814765080394185</v>
      </c>
      <c r="T65" s="392">
        <v>20.46412444559051</v>
      </c>
      <c r="U65" s="392">
        <v>20.536984491911017</v>
      </c>
      <c r="V65" s="392">
        <v>20.382822828815257</v>
      </c>
      <c r="W65" s="392">
        <v>20.481745457957956</v>
      </c>
      <c r="X65" s="392">
        <v>20.331545470470466</v>
      </c>
      <c r="Y65" s="392">
        <v>20.104468326693222</v>
      </c>
      <c r="Z65" s="498" t="str">
        <f t="shared" si="1"/>
        <v>Bellinzona</v>
      </c>
    </row>
    <row r="66" spans="1:26" ht="18.9" customHeight="1">
      <c r="A66" s="24" t="str">
        <f>'Page 9'!$A$37</f>
        <v>Lausanne</v>
      </c>
      <c r="B66" s="391">
        <v>12.315620312834799</v>
      </c>
      <c r="C66" s="391">
        <v>12.275770746345165</v>
      </c>
      <c r="D66" s="391">
        <v>12.588406564319746</v>
      </c>
      <c r="E66" s="391">
        <v>12.748750065786012</v>
      </c>
      <c r="F66" s="391">
        <v>12.816362002096437</v>
      </c>
      <c r="G66" s="391">
        <v>12.823221317427382</v>
      </c>
      <c r="H66" s="391">
        <v>12.808636668385768</v>
      </c>
      <c r="I66" s="391">
        <v>12.8750339231547</v>
      </c>
      <c r="J66" s="391">
        <v>12.56206922690763</v>
      </c>
      <c r="K66" s="391">
        <v>12.46423058058058</v>
      </c>
      <c r="L66" s="391">
        <v>12.423856506506505</v>
      </c>
      <c r="M66" s="392">
        <v>12.376346314741037</v>
      </c>
      <c r="N66" s="392">
        <v>21.594988750803516</v>
      </c>
      <c r="O66" s="392">
        <v>21.525171462820133</v>
      </c>
      <c r="P66" s="392">
        <v>22.18160402329275</v>
      </c>
      <c r="Q66" s="392">
        <v>22.340679437924322</v>
      </c>
      <c r="R66" s="392">
        <v>22.40013186582809</v>
      </c>
      <c r="S66" s="392">
        <v>22.433261345954353</v>
      </c>
      <c r="T66" s="392">
        <v>22.399129886539455</v>
      </c>
      <c r="U66" s="392">
        <v>22.480920171890798</v>
      </c>
      <c r="V66" s="392">
        <v>22.436834500502005</v>
      </c>
      <c r="W66" s="392">
        <v>22.294734822322322</v>
      </c>
      <c r="X66" s="392">
        <v>22.172868606106103</v>
      </c>
      <c r="Y66" s="392">
        <v>22.095907009462152</v>
      </c>
      <c r="Z66" s="498" t="str">
        <f t="shared" si="1"/>
        <v>Lausanne</v>
      </c>
    </row>
    <row r="67" spans="1:26" ht="18.9" customHeight="1">
      <c r="A67" s="24" t="str">
        <f>'Page 9'!$A$38</f>
        <v>Sion</v>
      </c>
      <c r="B67" s="391">
        <v>9.986393829012213</v>
      </c>
      <c r="C67" s="391">
        <v>9.954080924361671</v>
      </c>
      <c r="D67" s="391">
        <v>10.462519851773425</v>
      </c>
      <c r="E67" s="391">
        <v>10.461923056681227</v>
      </c>
      <c r="F67" s="391">
        <v>9.885692452830188</v>
      </c>
      <c r="G67" s="391">
        <v>9.727528526970952</v>
      </c>
      <c r="H67" s="391">
        <v>9.60651583290356</v>
      </c>
      <c r="I67" s="391">
        <v>9.522117189079877</v>
      </c>
      <c r="J67" s="391">
        <v>9.349776556224898</v>
      </c>
      <c r="K67" s="391">
        <v>8.854421321321318</v>
      </c>
      <c r="L67" s="391">
        <v>8.82</v>
      </c>
      <c r="M67" s="392">
        <v>8.843737300796814</v>
      </c>
      <c r="N67" s="392">
        <v>20.191638097278766</v>
      </c>
      <c r="O67" s="392">
        <v>20.12635788675578</v>
      </c>
      <c r="P67" s="392">
        <v>20.757464266807833</v>
      </c>
      <c r="Q67" s="392">
        <v>20.836350718383244</v>
      </c>
      <c r="R67" s="392">
        <v>20.380346095387843</v>
      </c>
      <c r="S67" s="392">
        <v>20.328350103734437</v>
      </c>
      <c r="T67" s="392">
        <v>20.345117560598244</v>
      </c>
      <c r="U67" s="392">
        <v>20.354904524772493</v>
      </c>
      <c r="V67" s="392">
        <v>19.841130886044173</v>
      </c>
      <c r="W67" s="392">
        <v>19.754801326326323</v>
      </c>
      <c r="X67" s="392">
        <v>19.683367355577687</v>
      </c>
      <c r="Y67" s="392">
        <v>19.683367355577687</v>
      </c>
      <c r="Z67" s="498" t="str">
        <f t="shared" si="1"/>
        <v>Sion</v>
      </c>
    </row>
    <row r="68" spans="1:26" ht="18.9" customHeight="1">
      <c r="A68" s="24" t="str">
        <f>'Page 9'!$A$39</f>
        <v>Neuchâtel</v>
      </c>
      <c r="B68" s="391">
        <v>13.245232483394044</v>
      </c>
      <c r="C68" s="391">
        <v>13.29730999647598</v>
      </c>
      <c r="D68" s="391">
        <v>13.100264690312335</v>
      </c>
      <c r="E68" s="391">
        <v>13.222619862112522</v>
      </c>
      <c r="F68" s="391">
        <v>13.492922064989518</v>
      </c>
      <c r="G68" s="391">
        <v>13.602657209543564</v>
      </c>
      <c r="H68" s="391">
        <v>13.648814543579165</v>
      </c>
      <c r="I68" s="391">
        <v>13.499694590495448</v>
      </c>
      <c r="J68" s="391">
        <v>13.559735592369476</v>
      </c>
      <c r="K68" s="391">
        <v>13.570549649649646</v>
      </c>
      <c r="L68" s="391">
        <v>13.519015665665663</v>
      </c>
      <c r="M68" s="392">
        <v>13.589038147410356</v>
      </c>
      <c r="N68" s="392">
        <v>24.477006106706664</v>
      </c>
      <c r="O68" s="392">
        <v>24.500842296921014</v>
      </c>
      <c r="P68" s="392">
        <v>23.991397564849127</v>
      </c>
      <c r="Q68" s="392">
        <v>24.075982843008266</v>
      </c>
      <c r="R68" s="392">
        <v>24.33597089884696</v>
      </c>
      <c r="S68" s="392">
        <v>24.348248054979248</v>
      </c>
      <c r="T68" s="392">
        <v>24.352406730273334</v>
      </c>
      <c r="U68" s="392">
        <v>24.367414926693627</v>
      </c>
      <c r="V68" s="392">
        <v>24.341586746987954</v>
      </c>
      <c r="W68" s="392">
        <v>24.344438275775772</v>
      </c>
      <c r="X68" s="392">
        <v>24.240874311811805</v>
      </c>
      <c r="Y68" s="392">
        <v>24.24380573954183</v>
      </c>
      <c r="Z68" s="498" t="str">
        <f t="shared" si="1"/>
        <v>Neuchâtel</v>
      </c>
    </row>
    <row r="69" spans="1:26" ht="18.9" customHeight="1">
      <c r="A69" s="24" t="str">
        <f>'Page 9'!$A$40</f>
        <v>Geneva</v>
      </c>
      <c r="B69" s="391">
        <v>10.833779730019284</v>
      </c>
      <c r="C69" s="391">
        <v>10.241822666937198</v>
      </c>
      <c r="D69" s="391">
        <v>10.16760190577025</v>
      </c>
      <c r="E69" s="391">
        <v>10.280879953686648</v>
      </c>
      <c r="F69" s="391">
        <v>10.089917400419287</v>
      </c>
      <c r="G69" s="391">
        <v>10.189926659751034</v>
      </c>
      <c r="H69" s="391">
        <v>10.218135069623518</v>
      </c>
      <c r="I69" s="391">
        <v>10.42739418604651</v>
      </c>
      <c r="J69" s="391">
        <v>10.135860441767068</v>
      </c>
      <c r="K69" s="391">
        <v>7.9148065065065065</v>
      </c>
      <c r="L69" s="391">
        <v>7.827164014014014</v>
      </c>
      <c r="M69" s="392">
        <v>7.844298007968129</v>
      </c>
      <c r="N69" s="392">
        <v>22.488482965502463</v>
      </c>
      <c r="O69" s="392">
        <v>22.124844155046706</v>
      </c>
      <c r="P69" s="392">
        <v>22.177739544732663</v>
      </c>
      <c r="Q69" s="392">
        <v>22.163899268459556</v>
      </c>
      <c r="R69" s="392">
        <v>22.129892190775678</v>
      </c>
      <c r="S69" s="392">
        <v>22.17618217064315</v>
      </c>
      <c r="T69" s="392">
        <v>22.166840304280562</v>
      </c>
      <c r="U69" s="392">
        <v>22.285525834175935</v>
      </c>
      <c r="V69" s="392">
        <v>22.15326522339357</v>
      </c>
      <c r="W69" s="392">
        <v>20.26911197447447</v>
      </c>
      <c r="X69" s="392">
        <v>20.164853616116112</v>
      </c>
      <c r="Y69" s="392">
        <v>20.172648929282868</v>
      </c>
      <c r="Z69" s="498" t="str">
        <f t="shared" si="1"/>
        <v>Geneva</v>
      </c>
    </row>
    <row r="70" spans="1:26" ht="18.9" customHeight="1">
      <c r="A70" s="24" t="str">
        <f>'Page 9'!$A$41</f>
        <v>Delémont</v>
      </c>
      <c r="B70" s="391">
        <v>13.53433683308335</v>
      </c>
      <c r="C70" s="391">
        <v>13.565616223316212</v>
      </c>
      <c r="D70" s="391">
        <v>13.67289571201694</v>
      </c>
      <c r="E70" s="391">
        <v>13.299984211357296</v>
      </c>
      <c r="F70" s="391">
        <v>13.281217872117399</v>
      </c>
      <c r="G70" s="391">
        <v>13.247994346473025</v>
      </c>
      <c r="H70" s="391">
        <v>13.12489804022692</v>
      </c>
      <c r="I70" s="391">
        <v>13.265020980788671</v>
      </c>
      <c r="J70" s="391">
        <v>12.764746636546183</v>
      </c>
      <c r="K70" s="391">
        <v>8.197177027027026</v>
      </c>
      <c r="L70" s="391">
        <v>12.529156456456455</v>
      </c>
      <c r="M70" s="392">
        <v>12.394705478087648</v>
      </c>
      <c r="N70" s="392">
        <v>23.615398007285197</v>
      </c>
      <c r="O70" s="392">
        <v>23.634184173360993</v>
      </c>
      <c r="P70" s="392">
        <v>23.766609317098993</v>
      </c>
      <c r="Q70" s="392">
        <v>23.030274722383037</v>
      </c>
      <c r="R70" s="392">
        <v>23.703792885220125</v>
      </c>
      <c r="S70" s="392">
        <v>23.68669901452282</v>
      </c>
      <c r="T70" s="392">
        <v>23.659920564724086</v>
      </c>
      <c r="U70" s="392">
        <v>23.761316721435787</v>
      </c>
      <c r="V70" s="392">
        <v>23.251847427208833</v>
      </c>
      <c r="W70" s="392">
        <v>14.883996646646642</v>
      </c>
      <c r="X70" s="392">
        <v>22.70925107607607</v>
      </c>
      <c r="Y70" s="392">
        <v>22.484287213645416</v>
      </c>
      <c r="Z70" s="498" t="str">
        <f t="shared" si="1"/>
        <v>Delémont</v>
      </c>
    </row>
    <row r="71" spans="1:26" ht="18.9" customHeight="1">
      <c r="A71" s="24"/>
      <c r="B71" s="391"/>
      <c r="C71" s="391"/>
      <c r="D71" s="391"/>
      <c r="E71" s="391"/>
      <c r="F71" s="391"/>
      <c r="G71" s="391"/>
      <c r="H71" s="391"/>
      <c r="I71" s="391"/>
      <c r="J71" s="391"/>
      <c r="K71" s="391"/>
      <c r="L71" s="391"/>
      <c r="M71" s="155"/>
      <c r="N71" s="392"/>
      <c r="O71" s="392"/>
      <c r="P71" s="392"/>
      <c r="Q71" s="392"/>
      <c r="R71" s="392"/>
      <c r="S71" s="392"/>
      <c r="T71" s="392"/>
      <c r="U71" s="392"/>
      <c r="V71" s="392"/>
      <c r="W71" s="392"/>
      <c r="X71" s="392"/>
      <c r="Y71" s="392"/>
      <c r="Z71" s="498"/>
    </row>
    <row r="72" spans="1:26" ht="18.9" customHeight="1">
      <c r="A72" s="24" t="str">
        <f>'Page 9'!$A$43</f>
        <v>Direct federal tax</v>
      </c>
      <c r="B72" s="391">
        <v>1.2909792157703022</v>
      </c>
      <c r="C72" s="391">
        <v>1.299616629112694</v>
      </c>
      <c r="D72" s="391">
        <v>1.3266278454208575</v>
      </c>
      <c r="E72" s="391">
        <v>1.3483500868375349</v>
      </c>
      <c r="F72" s="391">
        <v>1.2324134171907757</v>
      </c>
      <c r="G72" s="391">
        <v>1.26</v>
      </c>
      <c r="H72" s="391">
        <v>1.267907581227437</v>
      </c>
      <c r="I72" s="391">
        <v>1.2107434782608693</v>
      </c>
      <c r="J72" s="391">
        <v>1.2264122489959837</v>
      </c>
      <c r="K72" s="391">
        <v>1.233145245245245</v>
      </c>
      <c r="L72" s="391">
        <v>1.11</v>
      </c>
      <c r="M72" s="392">
        <v>1.1011549800796812</v>
      </c>
      <c r="N72" s="392">
        <v>8.173076923076923</v>
      </c>
      <c r="O72" s="392">
        <v>8.184830112315154</v>
      </c>
      <c r="P72" s="392">
        <v>8.24907358390683</v>
      </c>
      <c r="Q72" s="392">
        <v>8.306931214146624</v>
      </c>
      <c r="R72" s="392">
        <v>8.131523768343817</v>
      </c>
      <c r="S72" s="392">
        <v>8.17</v>
      </c>
      <c r="T72" s="392">
        <v>8.188501650335226</v>
      </c>
      <c r="U72" s="392">
        <v>8.176175859453991</v>
      </c>
      <c r="V72" s="392">
        <v>8.188236997991966</v>
      </c>
      <c r="W72" s="392">
        <v>8.198739414414414</v>
      </c>
      <c r="X72" s="392">
        <v>8</v>
      </c>
      <c r="Y72" s="392">
        <v>7.965705378486056</v>
      </c>
      <c r="Z72" s="498" t="str">
        <f t="shared" si="1"/>
        <v>Direct federal tax</v>
      </c>
    </row>
    <row r="73" spans="1:9" ht="18.9" customHeight="1">
      <c r="A73" s="150"/>
      <c r="B73" s="149"/>
      <c r="C73" s="149"/>
      <c r="D73" s="149"/>
      <c r="E73" s="149"/>
      <c r="F73" s="149"/>
      <c r="G73" s="149"/>
      <c r="H73" s="149"/>
      <c r="I73" s="149"/>
    </row>
    <row r="74" spans="1:9" ht="18.9" customHeight="1">
      <c r="A74" s="136"/>
      <c r="B74" s="149"/>
      <c r="C74" s="149"/>
      <c r="D74" s="149"/>
      <c r="E74" s="149"/>
      <c r="F74" s="149"/>
      <c r="G74" s="149"/>
      <c r="H74" s="149"/>
      <c r="I74" s="149"/>
    </row>
    <row r="75" spans="2:9" ht="18.9" customHeight="1">
      <c r="B75" s="151"/>
      <c r="C75" s="151"/>
      <c r="D75" s="151"/>
      <c r="E75" s="151"/>
      <c r="F75" s="151"/>
      <c r="G75" s="151"/>
      <c r="H75" s="151"/>
      <c r="I75" s="151"/>
    </row>
    <row r="76" spans="2:9" ht="18.9" customHeight="1">
      <c r="B76" s="151"/>
      <c r="C76" s="151"/>
      <c r="D76" s="151"/>
      <c r="E76" s="151"/>
      <c r="F76" s="151"/>
      <c r="G76" s="151"/>
      <c r="H76" s="151"/>
      <c r="I76" s="151"/>
    </row>
    <row r="77" spans="2:9" ht="18.9" customHeight="1">
      <c r="B77" s="151"/>
      <c r="C77" s="151"/>
      <c r="D77" s="151"/>
      <c r="E77" s="151"/>
      <c r="F77" s="151"/>
      <c r="G77" s="151"/>
      <c r="H77" s="151"/>
      <c r="I77" s="151"/>
    </row>
    <row r="78" spans="2:9" ht="18.9" customHeight="1">
      <c r="B78" s="151"/>
      <c r="C78" s="151"/>
      <c r="D78" s="151"/>
      <c r="E78" s="151"/>
      <c r="F78" s="151"/>
      <c r="G78" s="151"/>
      <c r="H78" s="151"/>
      <c r="I78" s="151"/>
    </row>
    <row r="79" spans="2:9" ht="18.9" customHeight="1">
      <c r="B79" s="151"/>
      <c r="C79" s="151"/>
      <c r="D79" s="151"/>
      <c r="E79" s="151"/>
      <c r="F79" s="151"/>
      <c r="G79" s="151"/>
      <c r="H79" s="151"/>
      <c r="I79" s="151"/>
    </row>
    <row r="80" spans="2:9" ht="18.9" customHeight="1">
      <c r="B80" s="151"/>
      <c r="C80" s="151"/>
      <c r="D80" s="151"/>
      <c r="E80" s="151"/>
      <c r="F80" s="151"/>
      <c r="G80" s="151"/>
      <c r="H80" s="151"/>
      <c r="I80" s="151"/>
    </row>
    <row r="81" spans="2:9" ht="18.9" customHeight="1">
      <c r="B81" s="151"/>
      <c r="C81" s="151"/>
      <c r="D81" s="151"/>
      <c r="E81" s="151"/>
      <c r="F81" s="151"/>
      <c r="G81" s="151"/>
      <c r="H81" s="151"/>
      <c r="I81" s="151"/>
    </row>
    <row r="82" spans="2:9" ht="18.9" customHeight="1">
      <c r="B82" s="151"/>
      <c r="C82" s="151"/>
      <c r="D82" s="151"/>
      <c r="E82" s="151"/>
      <c r="F82" s="151"/>
      <c r="G82" s="151"/>
      <c r="H82" s="151"/>
      <c r="I82" s="151"/>
    </row>
    <row r="83" spans="2:9" ht="18.9" customHeight="1">
      <c r="B83" s="151"/>
      <c r="C83" s="151"/>
      <c r="D83" s="151"/>
      <c r="E83" s="151"/>
      <c r="F83" s="151"/>
      <c r="G83" s="151"/>
      <c r="H83" s="151"/>
      <c r="I83" s="151"/>
    </row>
    <row r="84" spans="2:9" ht="18.9" customHeight="1">
      <c r="B84" s="151"/>
      <c r="C84" s="151"/>
      <c r="D84" s="151"/>
      <c r="E84" s="151"/>
      <c r="F84" s="151"/>
      <c r="G84" s="151"/>
      <c r="H84" s="151"/>
      <c r="I84" s="151"/>
    </row>
    <row r="85" spans="2:9" ht="18.9" customHeight="1">
      <c r="B85" s="151"/>
      <c r="C85" s="151"/>
      <c r="D85" s="151"/>
      <c r="E85" s="151"/>
      <c r="F85" s="151"/>
      <c r="G85" s="151"/>
      <c r="H85" s="151"/>
      <c r="I85" s="151"/>
    </row>
    <row r="86" spans="2:9" ht="18.9" customHeight="1">
      <c r="B86" s="151"/>
      <c r="C86" s="151"/>
      <c r="D86" s="151"/>
      <c r="E86" s="151"/>
      <c r="F86" s="151"/>
      <c r="G86" s="151"/>
      <c r="H86" s="151"/>
      <c r="I86" s="151"/>
    </row>
    <row r="87" spans="2:9" ht="18.9" customHeight="1">
      <c r="B87" s="151"/>
      <c r="C87" s="151"/>
      <c r="D87" s="151"/>
      <c r="E87" s="151"/>
      <c r="F87" s="151"/>
      <c r="G87" s="151"/>
      <c r="H87" s="151"/>
      <c r="I87" s="151"/>
    </row>
    <row r="88" spans="2:9" ht="18.9" customHeight="1">
      <c r="B88" s="151"/>
      <c r="C88" s="151"/>
      <c r="D88" s="151"/>
      <c r="E88" s="151"/>
      <c r="F88" s="151"/>
      <c r="G88" s="151"/>
      <c r="H88" s="151"/>
      <c r="I88" s="151"/>
    </row>
    <row r="89" spans="2:9" ht="12.75">
      <c r="B89" s="151"/>
      <c r="C89" s="151"/>
      <c r="D89" s="151"/>
      <c r="E89" s="151"/>
      <c r="F89" s="151"/>
      <c r="G89" s="151"/>
      <c r="H89" s="151"/>
      <c r="I89" s="151"/>
    </row>
    <row r="90" spans="2:9" ht="12.75">
      <c r="B90" s="151"/>
      <c r="C90" s="151"/>
      <c r="D90" s="151"/>
      <c r="E90" s="151"/>
      <c r="F90" s="151"/>
      <c r="G90" s="151"/>
      <c r="H90" s="151"/>
      <c r="I90" s="151"/>
    </row>
    <row r="91" spans="2:9" ht="12.75">
      <c r="B91" s="151"/>
      <c r="C91" s="151"/>
      <c r="D91" s="151"/>
      <c r="E91" s="151"/>
      <c r="F91" s="151"/>
      <c r="G91" s="151"/>
      <c r="H91" s="151"/>
      <c r="I91" s="151"/>
    </row>
    <row r="92" spans="2:9" ht="12.75">
      <c r="B92" s="151"/>
      <c r="C92" s="151"/>
      <c r="D92" s="151"/>
      <c r="E92" s="151"/>
      <c r="F92" s="151"/>
      <c r="G92" s="151"/>
      <c r="H92" s="151"/>
      <c r="I92" s="151"/>
    </row>
    <row r="93" spans="2:9" ht="12.75">
      <c r="B93" s="151"/>
      <c r="C93" s="151"/>
      <c r="D93" s="151"/>
      <c r="E93" s="151"/>
      <c r="F93" s="151"/>
      <c r="G93" s="151"/>
      <c r="H93" s="151"/>
      <c r="I93" s="151"/>
    </row>
    <row r="94" spans="2:9" ht="12.75">
      <c r="B94" s="151"/>
      <c r="C94" s="151"/>
      <c r="D94" s="151"/>
      <c r="E94" s="151"/>
      <c r="F94" s="151"/>
      <c r="G94" s="151"/>
      <c r="H94" s="151"/>
      <c r="I94" s="151"/>
    </row>
    <row r="95" spans="2:9" ht="12.75">
      <c r="B95" s="151"/>
      <c r="C95" s="151"/>
      <c r="D95" s="151"/>
      <c r="E95" s="151"/>
      <c r="F95" s="151"/>
      <c r="G95" s="151"/>
      <c r="H95" s="151"/>
      <c r="I95" s="151"/>
    </row>
    <row r="96" spans="2:9" ht="12.75">
      <c r="B96" s="151"/>
      <c r="C96" s="151"/>
      <c r="D96" s="151"/>
      <c r="E96" s="151"/>
      <c r="F96" s="151"/>
      <c r="G96" s="151"/>
      <c r="H96" s="151"/>
      <c r="I96" s="151"/>
    </row>
    <row r="97" spans="2:9" ht="12.75">
      <c r="B97" s="151"/>
      <c r="C97" s="151"/>
      <c r="D97" s="151"/>
      <c r="E97" s="151"/>
      <c r="F97" s="151"/>
      <c r="G97" s="151"/>
      <c r="H97" s="151"/>
      <c r="I97" s="151"/>
    </row>
    <row r="98" spans="2:9" ht="12.75">
      <c r="B98" s="151"/>
      <c r="C98" s="151"/>
      <c r="D98" s="151"/>
      <c r="E98" s="151"/>
      <c r="F98" s="151"/>
      <c r="G98" s="151"/>
      <c r="H98" s="151"/>
      <c r="I98" s="151"/>
    </row>
    <row r="99" spans="2:9" ht="12.75">
      <c r="B99" s="151"/>
      <c r="C99" s="151"/>
      <c r="D99" s="151"/>
      <c r="E99" s="151"/>
      <c r="F99" s="151"/>
      <c r="G99" s="151"/>
      <c r="H99" s="151"/>
      <c r="I99" s="151"/>
    </row>
    <row r="100" spans="2:9" ht="12.75">
      <c r="B100" s="151"/>
      <c r="C100" s="151"/>
      <c r="D100" s="151"/>
      <c r="E100" s="151"/>
      <c r="F100" s="151"/>
      <c r="G100" s="151"/>
      <c r="H100" s="151"/>
      <c r="I100" s="151"/>
    </row>
    <row r="101" spans="2:9" ht="12.75">
      <c r="B101" s="151"/>
      <c r="C101" s="151"/>
      <c r="D101" s="151"/>
      <c r="E101" s="151"/>
      <c r="F101" s="151"/>
      <c r="G101" s="151"/>
      <c r="H101" s="151"/>
      <c r="I101" s="151"/>
    </row>
    <row r="102" spans="2:9" ht="12.75">
      <c r="B102" s="151"/>
      <c r="C102" s="151"/>
      <c r="D102" s="151"/>
      <c r="E102" s="151"/>
      <c r="F102" s="151"/>
      <c r="G102" s="151"/>
      <c r="H102" s="151"/>
      <c r="I102" s="151"/>
    </row>
    <row r="103" spans="2:9" ht="12.75">
      <c r="B103" s="151"/>
      <c r="C103" s="151"/>
      <c r="D103" s="151"/>
      <c r="E103" s="151"/>
      <c r="F103" s="151"/>
      <c r="G103" s="151"/>
      <c r="H103" s="151"/>
      <c r="I103" s="151"/>
    </row>
    <row r="104" spans="2:9" ht="12.75">
      <c r="B104" s="151"/>
      <c r="C104" s="151"/>
      <c r="D104" s="151"/>
      <c r="E104" s="151"/>
      <c r="F104" s="151"/>
      <c r="G104" s="151"/>
      <c r="H104" s="151"/>
      <c r="I104" s="151"/>
    </row>
    <row r="105" spans="2:9" ht="12.75">
      <c r="B105" s="151"/>
      <c r="C105" s="151"/>
      <c r="D105" s="151"/>
      <c r="E105" s="151"/>
      <c r="F105" s="151"/>
      <c r="G105" s="151"/>
      <c r="H105" s="151"/>
      <c r="I105" s="151"/>
    </row>
    <row r="106" spans="2:9" ht="12.75">
      <c r="B106" s="151"/>
      <c r="C106" s="151"/>
      <c r="D106" s="151"/>
      <c r="E106" s="151"/>
      <c r="F106" s="151"/>
      <c r="G106" s="151"/>
      <c r="H106" s="151"/>
      <c r="I106" s="151"/>
    </row>
    <row r="107" spans="2:9" ht="12.75">
      <c r="B107" s="151"/>
      <c r="C107" s="151"/>
      <c r="D107" s="151"/>
      <c r="E107" s="151"/>
      <c r="F107" s="151"/>
      <c r="G107" s="151"/>
      <c r="H107" s="151"/>
      <c r="I107" s="151"/>
    </row>
    <row r="108" spans="2:9" ht="12.75">
      <c r="B108" s="151"/>
      <c r="C108" s="151"/>
      <c r="D108" s="151"/>
      <c r="E108" s="151"/>
      <c r="F108" s="151"/>
      <c r="G108" s="151"/>
      <c r="H108" s="151"/>
      <c r="I108" s="151"/>
    </row>
    <row r="109" spans="2:9" ht="12.75">
      <c r="B109" s="151"/>
      <c r="C109" s="151"/>
      <c r="D109" s="151"/>
      <c r="E109" s="151"/>
      <c r="F109" s="151"/>
      <c r="G109" s="151"/>
      <c r="H109" s="151"/>
      <c r="I109" s="151"/>
    </row>
    <row r="110" spans="2:9" ht="12.75">
      <c r="B110" s="151"/>
      <c r="C110" s="151"/>
      <c r="D110" s="151"/>
      <c r="E110" s="151"/>
      <c r="F110" s="151"/>
      <c r="G110" s="151"/>
      <c r="H110" s="151"/>
      <c r="I110" s="151"/>
    </row>
    <row r="111" spans="2:9" ht="12.75">
      <c r="B111" s="151"/>
      <c r="C111" s="151"/>
      <c r="D111" s="151"/>
      <c r="E111" s="151"/>
      <c r="F111" s="151"/>
      <c r="G111" s="151"/>
      <c r="H111" s="151"/>
      <c r="I111" s="151"/>
    </row>
    <row r="112" spans="2:9" ht="12.75">
      <c r="B112" s="151"/>
      <c r="C112" s="151"/>
      <c r="D112" s="151"/>
      <c r="E112" s="151"/>
      <c r="F112" s="151"/>
      <c r="G112" s="151"/>
      <c r="H112" s="151"/>
      <c r="I112" s="151"/>
    </row>
    <row r="113" spans="2:9" ht="12.75">
      <c r="B113" s="151"/>
      <c r="C113" s="151"/>
      <c r="D113" s="151"/>
      <c r="E113" s="151"/>
      <c r="F113" s="151"/>
      <c r="G113" s="151"/>
      <c r="H113" s="151"/>
      <c r="I113" s="151"/>
    </row>
    <row r="114" spans="2:9" ht="12.75">
      <c r="B114" s="151"/>
      <c r="C114" s="151"/>
      <c r="D114" s="151"/>
      <c r="E114" s="151"/>
      <c r="F114" s="151"/>
      <c r="G114" s="151"/>
      <c r="H114" s="151"/>
      <c r="I114" s="151"/>
    </row>
    <row r="115" spans="2:9" ht="12.75">
      <c r="B115" s="151"/>
      <c r="C115" s="151"/>
      <c r="D115" s="151"/>
      <c r="E115" s="151"/>
      <c r="F115" s="151"/>
      <c r="G115" s="151"/>
      <c r="H115" s="151"/>
      <c r="I115" s="151"/>
    </row>
    <row r="116" spans="2:9" ht="12.75">
      <c r="B116" s="151"/>
      <c r="C116" s="151"/>
      <c r="D116" s="151"/>
      <c r="E116" s="151"/>
      <c r="F116" s="151"/>
      <c r="G116" s="151"/>
      <c r="H116" s="151"/>
      <c r="I116" s="151"/>
    </row>
    <row r="117" spans="2:9" ht="12.75">
      <c r="B117" s="151"/>
      <c r="C117" s="151"/>
      <c r="D117" s="151"/>
      <c r="E117" s="151"/>
      <c r="F117" s="151"/>
      <c r="G117" s="151"/>
      <c r="H117" s="151"/>
      <c r="I117" s="151"/>
    </row>
    <row r="118" spans="2:9" ht="12.75">
      <c r="B118" s="151"/>
      <c r="C118" s="151"/>
      <c r="D118" s="151"/>
      <c r="E118" s="151"/>
      <c r="F118" s="151"/>
      <c r="G118" s="151"/>
      <c r="H118" s="151"/>
      <c r="I118" s="151"/>
    </row>
    <row r="119" spans="2:9" ht="12.75">
      <c r="B119" s="151"/>
      <c r="C119" s="151"/>
      <c r="D119" s="151"/>
      <c r="E119" s="151"/>
      <c r="F119" s="151"/>
      <c r="G119" s="151"/>
      <c r="H119" s="151"/>
      <c r="I119" s="151"/>
    </row>
    <row r="120" spans="2:9" ht="12.75">
      <c r="B120" s="151"/>
      <c r="C120" s="151"/>
      <c r="D120" s="151"/>
      <c r="E120" s="151"/>
      <c r="F120" s="151"/>
      <c r="G120" s="151"/>
      <c r="H120" s="151"/>
      <c r="I120" s="151"/>
    </row>
    <row r="121" spans="2:9" ht="12.75">
      <c r="B121" s="151"/>
      <c r="C121" s="151"/>
      <c r="D121" s="151"/>
      <c r="E121" s="151"/>
      <c r="F121" s="151"/>
      <c r="G121" s="151"/>
      <c r="H121" s="151"/>
      <c r="I121" s="151"/>
    </row>
    <row r="122" spans="2:9" ht="12.75">
      <c r="B122" s="151"/>
      <c r="C122" s="151"/>
      <c r="D122" s="151"/>
      <c r="E122" s="151"/>
      <c r="F122" s="151"/>
      <c r="G122" s="151"/>
      <c r="H122" s="151"/>
      <c r="I122" s="151"/>
    </row>
    <row r="123" spans="2:9" ht="12.75">
      <c r="B123" s="151"/>
      <c r="C123" s="151"/>
      <c r="D123" s="151"/>
      <c r="E123" s="151"/>
      <c r="F123" s="151"/>
      <c r="G123" s="151"/>
      <c r="H123" s="151"/>
      <c r="I123" s="151"/>
    </row>
    <row r="124" spans="2:9" ht="12.75">
      <c r="B124" s="151"/>
      <c r="C124" s="151"/>
      <c r="D124" s="151"/>
      <c r="E124" s="151"/>
      <c r="F124" s="151"/>
      <c r="G124" s="151"/>
      <c r="H124" s="151"/>
      <c r="I124" s="151"/>
    </row>
    <row r="125" spans="2:9" ht="12.75">
      <c r="B125" s="151"/>
      <c r="C125" s="151"/>
      <c r="D125" s="151"/>
      <c r="E125" s="151"/>
      <c r="F125" s="151"/>
      <c r="G125" s="151"/>
      <c r="H125" s="151"/>
      <c r="I125" s="151"/>
    </row>
    <row r="126" spans="2:9" ht="12.75">
      <c r="B126" s="151"/>
      <c r="C126" s="151"/>
      <c r="D126" s="151"/>
      <c r="E126" s="151"/>
      <c r="F126" s="151"/>
      <c r="G126" s="151"/>
      <c r="H126" s="151"/>
      <c r="I126" s="151"/>
    </row>
  </sheetData>
  <mergeCells count="13">
    <mergeCell ref="N44:Y44"/>
    <mergeCell ref="K5:T5"/>
    <mergeCell ref="N6:Y6"/>
    <mergeCell ref="N8:Y8"/>
    <mergeCell ref="B6:M6"/>
    <mergeCell ref="B44:M44"/>
    <mergeCell ref="B8:M8"/>
    <mergeCell ref="B10:M10"/>
    <mergeCell ref="B12:M12"/>
    <mergeCell ref="B42:M42"/>
    <mergeCell ref="N10:Y10"/>
    <mergeCell ref="N12:Y12"/>
    <mergeCell ref="N42:Y42"/>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2" r:id="rId1"/>
  <headerFooter alignWithMargins="0">
    <oddHeader>&amp;C&amp;"Helvetica,Fett"&amp;12 2010</oddHeader>
    <oddFooter>&amp;C&amp;"Helvetica,Standard" Eidg. Steuerverwaltung  -  Administration fédérale des contributions  -  Amministrazione federale delle contribuzioni&amp;R48 - 49</oddFooter>
  </headerFooter>
  <colBreaks count="1" manualBreakCount="1">
    <brk id="13" max="16383" man="1"/>
  </colBreaks>
</worksheet>
</file>

<file path=xl/worksheets/sheet33.xml><?xml version="1.0" encoding="utf-8"?>
<worksheet xmlns="http://schemas.openxmlformats.org/spreadsheetml/2006/main" xmlns:r="http://schemas.openxmlformats.org/officeDocument/2006/relationships">
  <sheetPr>
    <tabColor indexed="43"/>
  </sheetPr>
  <dimension ref="A1:K68"/>
  <sheetViews>
    <sheetView zoomScale="75" zoomScaleNormal="75" workbookViewId="0" topLeftCell="A1">
      <selection activeCell="A1" sqref="A1:B1"/>
    </sheetView>
  </sheetViews>
  <sheetFormatPr defaultColWidth="11.421875" defaultRowHeight="12.75"/>
  <cols>
    <col min="1" max="1" width="27.8515625" style="682" customWidth="1"/>
    <col min="2" max="2" width="26.7109375" style="682" customWidth="1"/>
    <col min="3" max="3" width="23.8515625" style="682" customWidth="1"/>
    <col min="4" max="4" width="26.57421875" style="682" customWidth="1"/>
    <col min="5" max="5" width="26.7109375" style="682" customWidth="1"/>
    <col min="6" max="6" width="17.57421875" style="682" customWidth="1"/>
    <col min="7" max="16384" width="11.421875" style="682" customWidth="1"/>
  </cols>
  <sheetData>
    <row r="1" spans="1:6" ht="34.5" customHeight="1">
      <c r="A1" s="1004" t="s">
        <v>361</v>
      </c>
      <c r="B1" s="1004"/>
      <c r="C1" s="814"/>
      <c r="D1" s="1004"/>
      <c r="E1" s="1004"/>
      <c r="F1" s="815"/>
    </row>
    <row r="4" ht="12.75">
      <c r="A4" s="562" t="s">
        <v>338</v>
      </c>
    </row>
    <row r="6" spans="1:4" ht="15.6">
      <c r="A6" s="816" t="s">
        <v>339</v>
      </c>
      <c r="D6" s="816"/>
    </row>
    <row r="7" spans="1:4" ht="15.6">
      <c r="A7" s="816"/>
      <c r="B7" s="816"/>
      <c r="D7" s="816"/>
    </row>
    <row r="9" ht="12.75">
      <c r="A9" s="682" t="s">
        <v>169</v>
      </c>
    </row>
    <row r="11" ht="15.6">
      <c r="A11" s="682" t="s">
        <v>340</v>
      </c>
    </row>
    <row r="12" spans="1:5" ht="27" customHeight="1">
      <c r="A12" s="840" t="s">
        <v>362</v>
      </c>
      <c r="B12" s="678"/>
      <c r="D12" s="1003"/>
      <c r="E12" s="1003"/>
    </row>
    <row r="13" spans="1:4" ht="12.75">
      <c r="A13" s="678"/>
      <c r="B13" s="678"/>
      <c r="D13" s="678"/>
    </row>
    <row r="14" ht="15.6">
      <c r="A14" s="682" t="s">
        <v>287</v>
      </c>
    </row>
    <row r="15" spans="10:11" ht="12.75">
      <c r="J15" s="562"/>
      <c r="K15" s="562"/>
    </row>
    <row r="16" spans="1:11" ht="12.75">
      <c r="A16" s="562" t="s">
        <v>273</v>
      </c>
      <c r="J16" s="562"/>
      <c r="K16" s="562"/>
    </row>
    <row r="17" spans="10:11" ht="12.75">
      <c r="J17" s="562"/>
      <c r="K17" s="562"/>
    </row>
    <row r="18" spans="1:11" ht="12.75">
      <c r="A18" s="682" t="s">
        <v>339</v>
      </c>
      <c r="C18" s="817" t="s">
        <v>286</v>
      </c>
      <c r="J18" s="785"/>
      <c r="K18" s="785"/>
    </row>
    <row r="19" spans="3:11" ht="12.75">
      <c r="C19" s="817"/>
      <c r="J19" s="562"/>
      <c r="K19" s="562"/>
    </row>
    <row r="20" spans="1:11" ht="12.75">
      <c r="A20" s="682" t="s">
        <v>341</v>
      </c>
      <c r="C20" s="817" t="s">
        <v>286</v>
      </c>
      <c r="J20" s="562"/>
      <c r="K20" s="562"/>
    </row>
    <row r="21" spans="3:11" ht="12.75">
      <c r="C21" s="817"/>
      <c r="J21" s="776"/>
      <c r="K21" s="562"/>
    </row>
    <row r="22" spans="1:11" ht="15.6">
      <c r="A22" s="587" t="s">
        <v>342</v>
      </c>
      <c r="C22" s="817" t="s">
        <v>427</v>
      </c>
      <c r="D22" s="818"/>
      <c r="J22" s="575"/>
      <c r="K22" s="562"/>
    </row>
    <row r="23" spans="3:11" ht="12.75">
      <c r="C23" s="817"/>
      <c r="J23" s="776"/>
      <c r="K23" s="563"/>
    </row>
    <row r="24" spans="1:11" ht="12.75">
      <c r="A24" s="575" t="s">
        <v>279</v>
      </c>
      <c r="B24" s="718">
        <v>1</v>
      </c>
      <c r="C24" s="817" t="s">
        <v>428</v>
      </c>
      <c r="E24" s="718"/>
      <c r="J24" s="776"/>
      <c r="K24" s="562"/>
    </row>
    <row r="25" spans="1:11" ht="12.75">
      <c r="A25" s="575" t="s">
        <v>258</v>
      </c>
      <c r="B25" s="718">
        <v>1.19</v>
      </c>
      <c r="C25" s="817" t="s">
        <v>429</v>
      </c>
      <c r="E25" s="718"/>
      <c r="J25" s="776"/>
      <c r="K25" s="562"/>
    </row>
    <row r="26" spans="1:11" ht="12.75">
      <c r="A26" s="575" t="s">
        <v>259</v>
      </c>
      <c r="B26" s="718">
        <v>0.11</v>
      </c>
      <c r="C26" s="817" t="s">
        <v>430</v>
      </c>
      <c r="E26" s="718"/>
      <c r="J26" s="575"/>
      <c r="K26" s="562"/>
    </row>
    <row r="27" spans="2:11" ht="5.25" customHeight="1">
      <c r="B27" s="718"/>
      <c r="C27" s="819"/>
      <c r="F27" s="718"/>
      <c r="J27" s="575"/>
      <c r="K27" s="562"/>
    </row>
    <row r="28" spans="2:11" ht="12.75">
      <c r="B28" s="718"/>
      <c r="C28" s="820"/>
      <c r="F28" s="718"/>
      <c r="J28" s="575"/>
      <c r="K28" s="562"/>
    </row>
    <row r="29" spans="1:11" ht="15.6">
      <c r="A29" s="814" t="s">
        <v>333</v>
      </c>
      <c r="B29" s="814"/>
      <c r="C29" s="821" t="s">
        <v>431</v>
      </c>
      <c r="J29" s="587"/>
      <c r="K29" s="588"/>
    </row>
    <row r="30" spans="3:11" ht="6.75" customHeight="1">
      <c r="C30" s="822"/>
      <c r="J30" s="575"/>
      <c r="K30" s="562"/>
    </row>
    <row r="31" spans="10:11" ht="12.75">
      <c r="J31" s="575"/>
      <c r="K31" s="562"/>
    </row>
    <row r="32" spans="10:11" ht="12.75">
      <c r="J32" s="575"/>
      <c r="K32" s="562"/>
    </row>
    <row r="33" spans="1:11" ht="15.6">
      <c r="A33" s="599" t="s">
        <v>263</v>
      </c>
      <c r="J33" s="575"/>
      <c r="K33" s="562"/>
    </row>
    <row r="34" spans="1:11" ht="24.75" customHeight="1">
      <c r="A34" s="840" t="s">
        <v>363</v>
      </c>
      <c r="D34" s="1003"/>
      <c r="E34" s="1003"/>
      <c r="F34" s="1003"/>
      <c r="J34" s="575"/>
      <c r="K34" s="562"/>
    </row>
    <row r="35" spans="10:11" ht="12.75">
      <c r="J35" s="575"/>
      <c r="K35" s="562"/>
    </row>
    <row r="37" spans="1:5" ht="17.4">
      <c r="A37" s="683">
        <v>23</v>
      </c>
      <c r="B37" s="1000" t="s">
        <v>346</v>
      </c>
      <c r="C37" s="1001"/>
      <c r="D37" s="1001"/>
      <c r="E37" s="823" t="s">
        <v>347</v>
      </c>
    </row>
    <row r="38" spans="1:5" ht="12.75">
      <c r="A38" s="682" t="s">
        <v>90</v>
      </c>
      <c r="B38" s="824" t="s">
        <v>87</v>
      </c>
      <c r="C38" s="1000" t="s">
        <v>343</v>
      </c>
      <c r="D38" s="1002"/>
      <c r="E38" s="825"/>
    </row>
    <row r="39" spans="2:5" ht="12.75">
      <c r="B39" s="826"/>
      <c r="C39" s="824" t="s">
        <v>344</v>
      </c>
      <c r="D39" s="827" t="s">
        <v>348</v>
      </c>
      <c r="E39" s="825"/>
    </row>
    <row r="40" spans="2:5" ht="12.75">
      <c r="B40" s="826"/>
      <c r="C40" s="826" t="s">
        <v>316</v>
      </c>
      <c r="D40" s="828" t="s">
        <v>316</v>
      </c>
      <c r="E40" s="825"/>
    </row>
    <row r="41" spans="1:5" ht="12.75">
      <c r="A41" s="682" t="s">
        <v>84</v>
      </c>
      <c r="B41" s="829">
        <v>78000</v>
      </c>
      <c r="C41" s="829">
        <v>155000</v>
      </c>
      <c r="D41" s="829">
        <v>155000</v>
      </c>
      <c r="E41" s="829">
        <v>155000</v>
      </c>
    </row>
    <row r="42" spans="1:5" ht="12.75">
      <c r="A42" s="682" t="s">
        <v>85</v>
      </c>
      <c r="B42" s="830">
        <v>97000</v>
      </c>
      <c r="C42" s="830">
        <v>115000</v>
      </c>
      <c r="D42" s="830">
        <v>151000</v>
      </c>
      <c r="E42" s="830">
        <v>115000</v>
      </c>
    </row>
    <row r="43" spans="1:5" ht="12.75">
      <c r="A43" s="682" t="s">
        <v>86</v>
      </c>
      <c r="B43" s="830">
        <v>51000</v>
      </c>
      <c r="C43" s="830">
        <v>101000</v>
      </c>
      <c r="D43" s="830">
        <v>121000</v>
      </c>
      <c r="E43" s="830">
        <v>101000</v>
      </c>
    </row>
    <row r="44" spans="1:5" ht="12.75">
      <c r="A44" s="682" t="s">
        <v>11</v>
      </c>
      <c r="B44" s="830">
        <v>101600</v>
      </c>
      <c r="C44" s="830">
        <v>202100</v>
      </c>
      <c r="D44" s="830">
        <v>262500</v>
      </c>
      <c r="E44" s="830">
        <v>202100</v>
      </c>
    </row>
    <row r="45" spans="1:5" ht="12.75">
      <c r="A45" s="682" t="s">
        <v>14</v>
      </c>
      <c r="B45" s="830">
        <v>101000</v>
      </c>
      <c r="C45" s="830">
        <v>201000</v>
      </c>
      <c r="D45" s="830">
        <v>261000</v>
      </c>
      <c r="E45" s="830">
        <v>201000</v>
      </c>
    </row>
    <row r="46" spans="1:5" ht="12.75">
      <c r="A46" s="682" t="s">
        <v>17</v>
      </c>
      <c r="B46" s="830">
        <v>26000</v>
      </c>
      <c r="C46" s="830">
        <v>51000</v>
      </c>
      <c r="D46" s="830">
        <v>71000</v>
      </c>
      <c r="E46" s="830">
        <v>51000</v>
      </c>
    </row>
    <row r="47" spans="1:5" ht="12.75">
      <c r="A47" s="682" t="s">
        <v>20</v>
      </c>
      <c r="B47" s="830">
        <v>36000</v>
      </c>
      <c r="C47" s="830">
        <v>71000</v>
      </c>
      <c r="D47" s="830">
        <v>101000</v>
      </c>
      <c r="E47" s="830">
        <v>71000</v>
      </c>
    </row>
    <row r="48" spans="1:5" ht="12.75">
      <c r="A48" s="682" t="s">
        <v>22</v>
      </c>
      <c r="B48" s="830">
        <v>76000</v>
      </c>
      <c r="C48" s="830">
        <v>151000</v>
      </c>
      <c r="D48" s="830">
        <v>201000</v>
      </c>
      <c r="E48" s="830">
        <v>151000</v>
      </c>
    </row>
    <row r="49" spans="1:5" ht="12.75">
      <c r="A49" s="682" t="s">
        <v>24</v>
      </c>
      <c r="B49" s="830">
        <v>102000</v>
      </c>
      <c r="C49" s="830">
        <v>203000</v>
      </c>
      <c r="D49" s="830">
        <v>203000</v>
      </c>
      <c r="E49" s="830">
        <v>203000</v>
      </c>
    </row>
    <row r="50" spans="1:5" ht="12.75">
      <c r="A50" s="682" t="s">
        <v>4</v>
      </c>
      <c r="B50" s="830">
        <v>55100</v>
      </c>
      <c r="C50" s="830">
        <v>105100</v>
      </c>
      <c r="D50" s="830">
        <v>105100</v>
      </c>
      <c r="E50" s="830">
        <v>105100</v>
      </c>
    </row>
    <row r="51" spans="1:5" ht="12.75">
      <c r="A51" s="682" t="s">
        <v>7</v>
      </c>
      <c r="B51" s="830">
        <v>60500</v>
      </c>
      <c r="C51" s="830">
        <v>100500</v>
      </c>
      <c r="D51" s="830">
        <v>140500</v>
      </c>
      <c r="E51" s="830">
        <v>100500</v>
      </c>
    </row>
    <row r="52" spans="1:5" ht="12.75">
      <c r="A52" s="682" t="s">
        <v>9</v>
      </c>
      <c r="B52" s="830">
        <v>76000</v>
      </c>
      <c r="C52" s="830">
        <v>151000</v>
      </c>
      <c r="D52" s="830">
        <v>181000</v>
      </c>
      <c r="E52" s="830">
        <v>151000</v>
      </c>
    </row>
    <row r="53" spans="1:5" ht="12.75">
      <c r="A53" s="682" t="s">
        <v>12</v>
      </c>
      <c r="B53" s="830">
        <v>86000</v>
      </c>
      <c r="C53" s="830">
        <v>161000</v>
      </c>
      <c r="D53" s="830">
        <v>161000</v>
      </c>
      <c r="E53" s="830">
        <v>161000</v>
      </c>
    </row>
    <row r="54" spans="1:5" ht="12.75">
      <c r="A54" s="682" t="s">
        <v>15</v>
      </c>
      <c r="B54" s="830">
        <v>51000</v>
      </c>
      <c r="C54" s="830">
        <v>101000</v>
      </c>
      <c r="D54" s="830">
        <v>161000</v>
      </c>
      <c r="E54" s="830">
        <v>101000</v>
      </c>
    </row>
    <row r="55" spans="1:5" ht="12.75">
      <c r="A55" s="682" t="s">
        <v>18</v>
      </c>
      <c r="B55" s="830">
        <v>76000</v>
      </c>
      <c r="C55" s="830">
        <v>151000</v>
      </c>
      <c r="D55" s="830">
        <v>201000</v>
      </c>
      <c r="E55" s="830">
        <v>151000</v>
      </c>
    </row>
    <row r="56" spans="1:5" ht="12.75">
      <c r="A56" s="682" t="s">
        <v>21</v>
      </c>
      <c r="B56" s="830">
        <v>51000</v>
      </c>
      <c r="C56" s="830">
        <v>101000</v>
      </c>
      <c r="D56" s="830">
        <v>141000</v>
      </c>
      <c r="E56" s="830">
        <v>101000</v>
      </c>
    </row>
    <row r="57" spans="1:5" ht="12.75">
      <c r="A57" s="682" t="s">
        <v>91</v>
      </c>
      <c r="B57" s="830">
        <v>76000</v>
      </c>
      <c r="C57" s="830">
        <v>151000</v>
      </c>
      <c r="D57" s="830">
        <v>191000</v>
      </c>
      <c r="E57" s="830">
        <v>151000</v>
      </c>
    </row>
    <row r="58" spans="1:5" ht="12.75">
      <c r="A58" s="682" t="s">
        <v>25</v>
      </c>
      <c r="B58" s="830">
        <v>66000</v>
      </c>
      <c r="C58" s="830">
        <v>131000</v>
      </c>
      <c r="D58" s="830">
        <v>183000</v>
      </c>
      <c r="E58" s="830">
        <v>131000</v>
      </c>
    </row>
    <row r="59" spans="1:5" ht="12.75">
      <c r="A59" s="682" t="s">
        <v>6</v>
      </c>
      <c r="B59" s="830">
        <v>101000</v>
      </c>
      <c r="C59" s="830">
        <v>181000</v>
      </c>
      <c r="D59" s="830">
        <v>205000</v>
      </c>
      <c r="E59" s="830">
        <v>181000</v>
      </c>
    </row>
    <row r="60" spans="1:5" ht="12.75">
      <c r="A60" s="682" t="s">
        <v>8</v>
      </c>
      <c r="B60" s="830">
        <v>127250.72727272726</v>
      </c>
      <c r="C60" s="830">
        <v>227250.72727272726</v>
      </c>
      <c r="D60" s="830">
        <v>427250.7272727273</v>
      </c>
      <c r="E60" s="830">
        <v>227250.72727272726</v>
      </c>
    </row>
    <row r="61" spans="1:5" ht="12.75">
      <c r="A61" s="682" t="s">
        <v>10</v>
      </c>
      <c r="B61" s="830">
        <v>201000</v>
      </c>
      <c r="C61" s="830">
        <v>261000</v>
      </c>
      <c r="D61" s="830">
        <v>321000</v>
      </c>
      <c r="E61" s="830">
        <v>261000</v>
      </c>
    </row>
    <row r="62" spans="1:5" ht="12.75">
      <c r="A62" s="682" t="s">
        <v>13</v>
      </c>
      <c r="B62" s="830">
        <v>57000</v>
      </c>
      <c r="C62" s="830">
        <v>113000</v>
      </c>
      <c r="D62" s="830">
        <v>113000</v>
      </c>
      <c r="E62" s="830">
        <v>113000</v>
      </c>
    </row>
    <row r="63" spans="1:5" ht="12.75">
      <c r="A63" s="682" t="s">
        <v>16</v>
      </c>
      <c r="B63" s="830">
        <v>31000</v>
      </c>
      <c r="C63" s="830">
        <v>61000</v>
      </c>
      <c r="D63" s="830">
        <v>61000</v>
      </c>
      <c r="E63" s="830">
        <v>61000</v>
      </c>
    </row>
    <row r="64" spans="1:5" ht="12.75">
      <c r="A64" s="682" t="s">
        <v>19</v>
      </c>
      <c r="B64" s="830">
        <v>51000</v>
      </c>
      <c r="C64" s="830">
        <v>93000.09090909091</v>
      </c>
      <c r="D64" s="830">
        <v>93000.09090909091</v>
      </c>
      <c r="E64" s="830">
        <v>93000.09090909091</v>
      </c>
    </row>
    <row r="65" spans="1:5" ht="12.75">
      <c r="A65" s="682" t="s">
        <v>92</v>
      </c>
      <c r="B65" s="830">
        <v>82215</v>
      </c>
      <c r="C65" s="830">
        <v>164415</v>
      </c>
      <c r="D65" s="830">
        <v>246615</v>
      </c>
      <c r="E65" s="830">
        <v>164415</v>
      </c>
    </row>
    <row r="66" spans="1:5" ht="12.75">
      <c r="A66" s="682" t="s">
        <v>23</v>
      </c>
      <c r="B66" s="830">
        <v>82000</v>
      </c>
      <c r="C66" s="830">
        <v>109000</v>
      </c>
      <c r="D66" s="830">
        <v>163000</v>
      </c>
      <c r="E66" s="830">
        <v>163000</v>
      </c>
    </row>
    <row r="68" ht="12.75">
      <c r="A68" s="682" t="s">
        <v>345</v>
      </c>
    </row>
  </sheetData>
  <mergeCells count="6">
    <mergeCell ref="B37:D37"/>
    <mergeCell ref="C38:D38"/>
    <mergeCell ref="D12:E12"/>
    <mergeCell ref="D1:E1"/>
    <mergeCell ref="D34:F34"/>
    <mergeCell ref="A1:B1"/>
  </mergeCells>
  <printOptions horizontalCentered="1"/>
  <pageMargins left="0.3937007874015748" right="0.3937007874015748" top="0.5905511811023623" bottom="0.5905511811023623" header="0.3937007874015748" footer="0.3937007874015748"/>
  <pageSetup horizontalDpi="600" verticalDpi="600" orientation="portrait" paperSize="9" scale="64" r:id="rId1"/>
  <headerFooter alignWithMargins="0">
    <oddHeader>&amp;C&amp;"Helvetica,Fett"&amp;12 2010</oddHeader>
    <oddFooter>&amp;L50&amp;C&amp;"Helvetica,Standard" Eidg. Steuerverwaltung  -  Administration fédérale des contributions  -  Amministrazione federale delle contribuzioni</oddFooter>
  </headerFooter>
</worksheet>
</file>

<file path=xl/worksheets/sheet34.xml><?xml version="1.0" encoding="utf-8"?>
<worksheet xmlns="http://schemas.openxmlformats.org/spreadsheetml/2006/main" xmlns:r="http://schemas.openxmlformats.org/officeDocument/2006/relationships">
  <dimension ref="A1:O43"/>
  <sheetViews>
    <sheetView zoomScale="75" zoomScaleNormal="75" workbookViewId="0" topLeftCell="A1"/>
  </sheetViews>
  <sheetFormatPr defaultColWidth="10.28125" defaultRowHeight="12.75"/>
  <cols>
    <col min="1" max="1" width="31.00390625" style="178" customWidth="1"/>
    <col min="2" max="7" width="10.140625" style="178" customWidth="1"/>
    <col min="8" max="8" width="13.28125" style="178" bestFit="1" customWidth="1"/>
    <col min="9" max="14" width="10.140625" style="178" customWidth="1"/>
    <col min="15" max="21" width="12.7109375" style="178" customWidth="1"/>
    <col min="22" max="16384" width="10.28125" style="178" customWidth="1"/>
  </cols>
  <sheetData>
    <row r="1" spans="1:14" ht="18.9" customHeight="1">
      <c r="A1" s="539" t="s">
        <v>135</v>
      </c>
      <c r="B1" s="539"/>
      <c r="C1" s="539"/>
      <c r="D1" s="539"/>
      <c r="E1" s="539"/>
      <c r="F1" s="539"/>
      <c r="G1" s="539"/>
      <c r="H1" s="539"/>
      <c r="I1" s="539"/>
      <c r="J1" s="539"/>
      <c r="K1" s="540"/>
      <c r="L1" s="540"/>
      <c r="M1" s="540"/>
      <c r="N1" s="540"/>
    </row>
    <row r="2" spans="1:14" ht="18.9" customHeight="1">
      <c r="A2" s="540"/>
      <c r="B2" s="539"/>
      <c r="C2" s="539"/>
      <c r="D2" s="539"/>
      <c r="E2" s="539"/>
      <c r="F2" s="539"/>
      <c r="G2" s="539"/>
      <c r="H2" s="539"/>
      <c r="I2" s="539"/>
      <c r="J2" s="539"/>
      <c r="K2" s="540"/>
      <c r="L2" s="540"/>
      <c r="M2" s="540"/>
      <c r="N2" s="540"/>
    </row>
    <row r="3" spans="1:15" ht="18.9" customHeight="1">
      <c r="A3" s="1008" t="s">
        <v>232</v>
      </c>
      <c r="B3" s="1008"/>
      <c r="C3" s="1008"/>
      <c r="D3" s="1008"/>
      <c r="E3" s="1008"/>
      <c r="F3" s="1008"/>
      <c r="G3" s="1008"/>
      <c r="H3" s="1008"/>
      <c r="I3" s="1008"/>
      <c r="J3" s="1008"/>
      <c r="K3" s="1008"/>
      <c r="L3" s="1008"/>
      <c r="M3" s="1008"/>
      <c r="N3" s="1008"/>
      <c r="O3" s="384"/>
    </row>
    <row r="4" spans="1:15" ht="18.9" customHeight="1">
      <c r="A4" s="1008"/>
      <c r="B4" s="1008"/>
      <c r="C4" s="1008"/>
      <c r="D4" s="1008"/>
      <c r="E4" s="1008"/>
      <c r="F4" s="1008"/>
      <c r="G4" s="1008"/>
      <c r="H4" s="1008"/>
      <c r="I4" s="1008"/>
      <c r="J4" s="1008"/>
      <c r="K4" s="1008"/>
      <c r="L4" s="1008"/>
      <c r="M4" s="1008"/>
      <c r="N4" s="1008"/>
      <c r="O4" s="384"/>
    </row>
    <row r="5" ht="18.9" customHeight="1"/>
    <row r="6" ht="18.9" customHeight="1">
      <c r="A6" s="179" t="str">
        <f>'Page 9'!$A$3</f>
        <v>Marginal tax burden in the cantonal capitals</v>
      </c>
    </row>
    <row r="7" ht="18.9" customHeight="1">
      <c r="A7" s="179"/>
    </row>
    <row r="8" ht="18.9" customHeight="1"/>
    <row r="9" ht="18.9" customHeight="1" thickBot="1"/>
    <row r="10" spans="1:14" ht="18.9" customHeight="1" thickBot="1">
      <c r="A10" s="180">
        <v>24</v>
      </c>
      <c r="B10" s="1005" t="s">
        <v>132</v>
      </c>
      <c r="C10" s="1006"/>
      <c r="D10" s="1006"/>
      <c r="E10" s="1006"/>
      <c r="F10" s="1006"/>
      <c r="G10" s="1006"/>
      <c r="H10" s="1006"/>
      <c r="I10" s="1006"/>
      <c r="J10" s="1006"/>
      <c r="K10" s="1006"/>
      <c r="L10" s="1006"/>
      <c r="M10" s="1006"/>
      <c r="N10" s="1007"/>
    </row>
    <row r="11" spans="1:14" ht="18.9" customHeight="1">
      <c r="A11" s="23" t="str">
        <f>'Pages 10-11'!$A$6</f>
        <v>Cantonal capitals</v>
      </c>
      <c r="B11" s="188">
        <v>50</v>
      </c>
      <c r="C11" s="188">
        <v>75</v>
      </c>
      <c r="D11" s="188">
        <v>100</v>
      </c>
      <c r="E11" s="188">
        <v>150</v>
      </c>
      <c r="F11" s="188">
        <v>200</v>
      </c>
      <c r="G11" s="188">
        <v>250</v>
      </c>
      <c r="H11" s="188">
        <v>300</v>
      </c>
      <c r="I11" s="188">
        <v>400</v>
      </c>
      <c r="J11" s="188">
        <v>500</v>
      </c>
      <c r="K11" s="188">
        <v>600</v>
      </c>
      <c r="L11" s="189">
        <v>800</v>
      </c>
      <c r="M11" s="189">
        <v>1000</v>
      </c>
      <c r="N11" s="189">
        <v>2000</v>
      </c>
    </row>
    <row r="12" spans="1:14" ht="18.9" customHeight="1">
      <c r="A12" s="19"/>
      <c r="B12" s="185" t="s">
        <v>89</v>
      </c>
      <c r="C12" s="185" t="s">
        <v>89</v>
      </c>
      <c r="D12" s="185" t="s">
        <v>89</v>
      </c>
      <c r="E12" s="185" t="s">
        <v>89</v>
      </c>
      <c r="F12" s="185" t="s">
        <v>89</v>
      </c>
      <c r="G12" s="185" t="s">
        <v>89</v>
      </c>
      <c r="H12" s="185" t="s">
        <v>89</v>
      </c>
      <c r="I12" s="185" t="s">
        <v>89</v>
      </c>
      <c r="J12" s="185" t="s">
        <v>89</v>
      </c>
      <c r="K12" s="185" t="s">
        <v>89</v>
      </c>
      <c r="L12" s="185" t="s">
        <v>89</v>
      </c>
      <c r="M12" s="185" t="s">
        <v>89</v>
      </c>
      <c r="N12" s="185" t="s">
        <v>89</v>
      </c>
    </row>
    <row r="13" spans="1:14" ht="18.9" customHeight="1">
      <c r="A13" s="23" t="str">
        <f>'Pages 10-11'!$A$7</f>
        <v>Confederation</v>
      </c>
      <c r="B13" s="186">
        <v>75</v>
      </c>
      <c r="C13" s="186">
        <v>100</v>
      </c>
      <c r="D13" s="186">
        <v>150</v>
      </c>
      <c r="E13" s="186">
        <v>200</v>
      </c>
      <c r="F13" s="186">
        <v>250</v>
      </c>
      <c r="G13" s="186">
        <v>300</v>
      </c>
      <c r="H13" s="186">
        <v>400</v>
      </c>
      <c r="I13" s="186">
        <v>500</v>
      </c>
      <c r="J13" s="186">
        <v>600</v>
      </c>
      <c r="K13" s="186">
        <v>800</v>
      </c>
      <c r="L13" s="187">
        <v>1000</v>
      </c>
      <c r="M13" s="187">
        <v>2000</v>
      </c>
      <c r="N13" s="187">
        <v>5000</v>
      </c>
    </row>
    <row r="14" spans="1:14" ht="18.9" customHeight="1">
      <c r="A14" s="179"/>
      <c r="B14" s="181"/>
      <c r="C14" s="181"/>
      <c r="D14" s="181"/>
      <c r="E14" s="181"/>
      <c r="F14" s="181"/>
      <c r="G14" s="181"/>
      <c r="H14" s="181"/>
      <c r="I14" s="181"/>
      <c r="J14" s="181"/>
      <c r="K14" s="181"/>
      <c r="L14" s="182"/>
      <c r="M14" s="182"/>
      <c r="N14" s="182"/>
    </row>
    <row r="15" spans="1:14" ht="18.9" customHeight="1">
      <c r="A15" s="179"/>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f>('Pages 52-53'!C10-'Pages 52-53'!B10)/(B$13-B$11)</f>
        <v>0</v>
      </c>
      <c r="C16" s="25">
        <f>('Pages 52-53'!D10-'Pages 52-53'!C10)/(C$13-C$11)</f>
        <v>0</v>
      </c>
      <c r="D16" s="25">
        <f>('Pages 52-53'!E10-'Pages 52-53'!D10)/(D$13-D$11)</f>
        <v>0</v>
      </c>
      <c r="E16" s="25">
        <f>('Pages 52-53'!F10-'Pages 52-53'!E10)/(E$13-E$11)</f>
        <v>1.058</v>
      </c>
      <c r="F16" s="25">
        <f>('Pages 52-53'!G10-'Pages 52-53'!F10)/(F$13-F$11)</f>
        <v>1.15</v>
      </c>
      <c r="G16" s="25">
        <f>('Pages 52-53'!H10-'Pages 52-53'!G10)/(G$13-G$11)</f>
        <v>1.1499999999999997</v>
      </c>
      <c r="H16" s="25">
        <v>1.3110000000000002</v>
      </c>
      <c r="I16" s="25">
        <v>2.3</v>
      </c>
      <c r="J16" s="25">
        <v>2.3</v>
      </c>
      <c r="K16" s="25">
        <v>2.4725</v>
      </c>
      <c r="L16" s="25">
        <v>3.45</v>
      </c>
      <c r="M16" s="25">
        <v>4.1538</v>
      </c>
      <c r="N16" s="25">
        <v>6.307366666666668</v>
      </c>
    </row>
    <row r="17" spans="1:14" ht="18.9" customHeight="1">
      <c r="A17" s="24" t="str">
        <f>'Page 9'!$A$17</f>
        <v>Berne</v>
      </c>
      <c r="B17" s="25">
        <f>('Pages 52-53'!C11-'Pages 52-53'!B11)/(B$13-B$11)</f>
        <v>0</v>
      </c>
      <c r="C17" s="25">
        <f>('Pages 52-53'!D11-'Pages 52-53'!C11)/(C$13-C$11)</f>
        <v>0</v>
      </c>
      <c r="D17" s="25">
        <f>('Pages 52-53'!E11-'Pages 52-53'!D11)/(D$13-D$11)</f>
        <v>5.349000000000001</v>
      </c>
      <c r="E17" s="25">
        <f>('Pages 52-53'!F11-'Pages 52-53'!E11)/(E$13-E$11)</f>
        <v>3.3489999999999998</v>
      </c>
      <c r="F17" s="25">
        <f>('Pages 52-53'!G11-'Pages 52-53'!F11)/(F$13-F$11)</f>
        <v>3.5579999999999985</v>
      </c>
      <c r="G17" s="25">
        <f>('Pages 52-53'!H11-'Pages 52-53'!G11)/(G$13-G$11)</f>
        <v>3.8280000000000016</v>
      </c>
      <c r="H17" s="25">
        <v>3.8270000000000004</v>
      </c>
      <c r="I17" s="25">
        <v>4.372500000000002</v>
      </c>
      <c r="J17" s="25">
        <v>4.783999999999999</v>
      </c>
      <c r="K17" s="25">
        <v>4.784000000000001</v>
      </c>
      <c r="L17" s="25">
        <v>5.726500000000001</v>
      </c>
      <c r="M17" s="25">
        <v>6.057500000000001</v>
      </c>
      <c r="N17" s="25">
        <v>6.327816666666665</v>
      </c>
    </row>
    <row r="18" spans="1:14" ht="18.9" customHeight="1">
      <c r="A18" s="24" t="str">
        <f>'Page 9'!$A$18</f>
        <v>Lucerne</v>
      </c>
      <c r="B18" s="25">
        <f>('Pages 52-53'!C12-'Pages 52-53'!B12)/(B$13-B$11)</f>
        <v>0</v>
      </c>
      <c r="C18" s="25">
        <f>('Pages 52-53'!D12-'Pages 52-53'!C12)/(C$13-C$11)</f>
        <v>0</v>
      </c>
      <c r="D18" s="25">
        <f>('Pages 52-53'!E12-'Pages 52-53'!D12)/(D$13-D$11)</f>
        <v>2.6260000000000003</v>
      </c>
      <c r="E18" s="25">
        <f>('Pages 52-53'!F12-'Pages 52-53'!E12)/(E$13-E$11)</f>
        <v>2.6239999999999997</v>
      </c>
      <c r="F18" s="25">
        <f>('Pages 52-53'!G12-'Pages 52-53'!F12)/(F$13-F$11)</f>
        <v>2.6260000000000003</v>
      </c>
      <c r="G18" s="25">
        <f>('Pages 52-53'!H12-'Pages 52-53'!G12)/(G$13-G$11)</f>
        <v>2.6239999999999997</v>
      </c>
      <c r="H18" s="25">
        <v>2.625</v>
      </c>
      <c r="I18" s="25">
        <v>2.625</v>
      </c>
      <c r="J18" s="25">
        <v>2.625</v>
      </c>
      <c r="K18" s="25">
        <v>2.625</v>
      </c>
      <c r="L18" s="25">
        <v>2.625</v>
      </c>
      <c r="M18" s="25">
        <v>2.625</v>
      </c>
      <c r="N18" s="25">
        <v>2.625</v>
      </c>
    </row>
    <row r="19" spans="1:14" ht="18.9" customHeight="1">
      <c r="A19" s="24" t="str">
        <f>'Page 9'!$A$19</f>
        <v>Altdorf</v>
      </c>
      <c r="B19" s="25">
        <f>('Pages 52-53'!C13-'Pages 52-53'!B13)/(B$13-B$11)</f>
        <v>0</v>
      </c>
      <c r="C19" s="25">
        <f>('Pages 52-53'!D13-'Pages 52-53'!C13)/(C$13-C$11)</f>
        <v>0</v>
      </c>
      <c r="D19" s="25">
        <f>('Pages 52-53'!E13-'Pages 52-53'!D13)/(D$13-D$11)</f>
        <v>0</v>
      </c>
      <c r="E19" s="25">
        <f>('Pages 52-53'!F13-'Pages 52-53'!E13)/(E$13-E$11)</f>
        <v>0</v>
      </c>
      <c r="F19" s="25">
        <f>('Pages 52-53'!G13-'Pages 52-53'!F13)/(F$13-F$11)</f>
        <v>4.532</v>
      </c>
      <c r="G19" s="25">
        <f>('Pages 52-53'!H13-'Pages 52-53'!G13)/(G$13-G$11)</f>
        <v>-0.05</v>
      </c>
      <c r="H19" s="25">
        <v>2.266</v>
      </c>
      <c r="I19" s="25">
        <v>2.2659999999999996</v>
      </c>
      <c r="J19" s="25">
        <v>2.266</v>
      </c>
      <c r="K19" s="25">
        <v>2.2659999999999996</v>
      </c>
      <c r="L19" s="25">
        <v>2.266</v>
      </c>
      <c r="M19" s="25">
        <v>2.266</v>
      </c>
      <c r="N19" s="25">
        <v>2.2659999999999996</v>
      </c>
    </row>
    <row r="20" spans="1:14" ht="18.9" customHeight="1">
      <c r="A20" s="24" t="str">
        <f>'Page 9'!$A$20</f>
        <v>Schwyz</v>
      </c>
      <c r="B20" s="25">
        <f>('Pages 52-53'!C14-'Pages 52-53'!B14)/(B$13-B$11)</f>
        <v>0</v>
      </c>
      <c r="C20" s="25">
        <f>('Pages 52-53'!D14-'Pages 52-53'!C14)/(C$13-C$11)</f>
        <v>0</v>
      </c>
      <c r="D20" s="25">
        <f>('Pages 52-53'!E14-'Pages 52-53'!D14)/(D$13-D$11)</f>
        <v>0</v>
      </c>
      <c r="E20" s="25">
        <f>('Pages 52-53'!F14-'Pages 52-53'!E14)/(E$13-E$11)</f>
        <v>0</v>
      </c>
      <c r="F20" s="25">
        <f>('Pages 52-53'!G14-'Pages 52-53'!F14)/(F$13-F$11)</f>
        <v>1.72</v>
      </c>
      <c r="G20" s="25">
        <f>('Pages 52-53'!H14-'Pages 52-53'!G14)/(G$13-G$11)</f>
        <v>1.72</v>
      </c>
      <c r="H20" s="25">
        <v>1.71</v>
      </c>
      <c r="I20" s="25">
        <v>1.72</v>
      </c>
      <c r="J20" s="25">
        <v>1.71</v>
      </c>
      <c r="K20" s="25">
        <v>1.715</v>
      </c>
      <c r="L20" s="25">
        <v>1.715</v>
      </c>
      <c r="M20" s="25">
        <v>1.715</v>
      </c>
      <c r="N20" s="25">
        <v>1.715</v>
      </c>
    </row>
    <row r="21" spans="1:14" ht="18.9" customHeight="1">
      <c r="A21" s="24" t="str">
        <f>'Page 9'!$A$21</f>
        <v>Sarnen</v>
      </c>
      <c r="B21" s="25">
        <f>('Pages 52-53'!C15-'Pages 52-53'!B15)/(B$13-B$11)</f>
        <v>1.5119999999999998</v>
      </c>
      <c r="C21" s="25">
        <f>('Pages 52-53'!D15-'Pages 52-53'!C15)/(C$13-C$11)</f>
        <v>1.508</v>
      </c>
      <c r="D21" s="25">
        <f>('Pages 52-53'!E15-'Pages 52-53'!D15)/(D$13-D$11)</f>
        <v>1.51</v>
      </c>
      <c r="E21" s="25">
        <f>('Pages 52-53'!F15-'Pages 52-53'!E15)/(E$13-E$11)</f>
        <v>1.51</v>
      </c>
      <c r="F21" s="25">
        <f>('Pages 52-53'!G15-'Pages 52-53'!F15)/(F$13-F$11)</f>
        <v>1.51</v>
      </c>
      <c r="G21" s="25">
        <f>('Pages 52-53'!H15-'Pages 52-53'!G15)/(G$13-G$11)</f>
        <v>1.51</v>
      </c>
      <c r="H21" s="25">
        <v>1.51</v>
      </c>
      <c r="I21" s="25">
        <v>1.51</v>
      </c>
      <c r="J21" s="25">
        <v>1.51</v>
      </c>
      <c r="K21" s="25">
        <v>1.51</v>
      </c>
      <c r="L21" s="25">
        <v>1.51</v>
      </c>
      <c r="M21" s="25">
        <v>1.51</v>
      </c>
      <c r="N21" s="25">
        <v>1.51</v>
      </c>
    </row>
    <row r="22" spans="1:14" ht="18.9" customHeight="1">
      <c r="A22" s="24" t="str">
        <f>'Page 9'!$A$22</f>
        <v>Stans</v>
      </c>
      <c r="B22" s="25">
        <f>('Pages 52-53'!C16-'Pages 52-53'!B16)/(B$13-B$11)</f>
        <v>0.268</v>
      </c>
      <c r="C22" s="25">
        <f>('Pages 52-53'!D16-'Pages 52-53'!C16)/(C$13-C$11)</f>
        <v>1.3339999999999999</v>
      </c>
      <c r="D22" s="25">
        <f>('Pages 52-53'!E16-'Pages 52-53'!D16)/(D$13-D$11)</f>
        <v>1.331</v>
      </c>
      <c r="E22" s="25">
        <f>('Pages 52-53'!F16-'Pages 52-53'!E16)/(E$13-E$11)</f>
        <v>1.3339999999999999</v>
      </c>
      <c r="F22" s="25">
        <f>('Pages 52-53'!G16-'Pages 52-53'!F16)/(F$13-F$11)</f>
        <v>1.3310000000000008</v>
      </c>
      <c r="G22" s="25">
        <f>('Pages 52-53'!H16-'Pages 52-53'!G16)/(G$13-G$11)</f>
        <v>1.3339999999999987</v>
      </c>
      <c r="H22" s="25">
        <v>1.3325</v>
      </c>
      <c r="I22" s="25">
        <v>1.3325</v>
      </c>
      <c r="J22" s="25">
        <v>1.3325</v>
      </c>
      <c r="K22" s="25">
        <v>1.3325</v>
      </c>
      <c r="L22" s="25">
        <v>1.3325000000000011</v>
      </c>
      <c r="M22" s="25">
        <v>1.3325</v>
      </c>
      <c r="N22" s="25">
        <v>1.3324999999999998</v>
      </c>
    </row>
    <row r="23" spans="1:14" ht="18.9" customHeight="1">
      <c r="A23" s="24" t="str">
        <f>'Page 9'!$A$23</f>
        <v>Glarus</v>
      </c>
      <c r="B23" s="25">
        <f>('Pages 52-53'!C17-'Pages 52-53'!B17)/(B$13-B$11)</f>
        <v>0</v>
      </c>
      <c r="C23" s="25">
        <f>('Pages 52-53'!D17-'Pages 52-53'!C17)/(C$13-C$11)</f>
        <v>0</v>
      </c>
      <c r="D23" s="25">
        <f>('Pages 52-53'!E17-'Pages 52-53'!D17)/(D$13-D$11)</f>
        <v>0</v>
      </c>
      <c r="E23" s="25">
        <f>('Pages 52-53'!F17-'Pages 52-53'!E17)/(E$13-E$11)</f>
        <v>3.75</v>
      </c>
      <c r="F23" s="25">
        <f>('Pages 52-53'!G17-'Pages 52-53'!F17)/(F$13-F$11)</f>
        <v>3.75</v>
      </c>
      <c r="G23" s="25">
        <f>('Pages 52-53'!H17-'Pages 52-53'!G17)/(G$13-G$11)</f>
        <v>3.75</v>
      </c>
      <c r="H23" s="25">
        <v>3.75</v>
      </c>
      <c r="I23" s="25">
        <v>3.75</v>
      </c>
      <c r="J23" s="25">
        <v>3.75</v>
      </c>
      <c r="K23" s="25">
        <v>3.75</v>
      </c>
      <c r="L23" s="25">
        <v>3.75</v>
      </c>
      <c r="M23" s="25">
        <v>3.75</v>
      </c>
      <c r="N23" s="25">
        <v>3.75</v>
      </c>
    </row>
    <row r="24" spans="1:14" ht="18.9" customHeight="1">
      <c r="A24" s="24" t="str">
        <f>'Page 9'!$A$24</f>
        <v>Zug</v>
      </c>
      <c r="B24" s="25">
        <f>('Pages 52-53'!C18-'Pages 52-53'!B18)/(B$13-B$11)</f>
        <v>0</v>
      </c>
      <c r="C24" s="25">
        <f>('Pages 52-53'!D18-'Pages 52-53'!C18)/(C$13-C$11)</f>
        <v>0</v>
      </c>
      <c r="D24" s="25">
        <f>('Pages 52-53'!E18-'Pages 52-53'!D18)/(D$13-D$11)</f>
        <v>0</v>
      </c>
      <c r="E24" s="25">
        <f>('Pages 52-53'!F18-'Pages 52-53'!E18)/(E$13-E$11)</f>
        <v>0</v>
      </c>
      <c r="F24" s="25">
        <f>('Pages 52-53'!G18-'Pages 52-53'!F18)/(F$13-F$11)</f>
        <v>0.71</v>
      </c>
      <c r="G24" s="25">
        <f>('Pages 52-53'!H18-'Pages 52-53'!G18)/(G$13-G$11)</f>
        <v>0.74</v>
      </c>
      <c r="H24" s="25">
        <v>0.9919999999999999</v>
      </c>
      <c r="I24" s="25">
        <v>1.48</v>
      </c>
      <c r="J24" s="25">
        <v>1.9980000000000002</v>
      </c>
      <c r="K24" s="25">
        <v>2.6120000000000005</v>
      </c>
      <c r="L24" s="25">
        <v>2.96</v>
      </c>
      <c r="M24" s="25">
        <v>2.9599999999999995</v>
      </c>
      <c r="N24" s="25">
        <v>2.96</v>
      </c>
    </row>
    <row r="25" spans="1:14" ht="18.9" customHeight="1">
      <c r="A25" s="24" t="str">
        <f>'Page 9'!$A$25</f>
        <v>Fribourg</v>
      </c>
      <c r="B25" s="25">
        <f>('Pages 52-53'!C19-'Pages 52-53'!B19)/(B$13-B$11)</f>
        <v>0</v>
      </c>
      <c r="C25" s="25">
        <f>('Pages 52-53'!D19-'Pages 52-53'!C19)/(C$13-C$11)</f>
        <v>0</v>
      </c>
      <c r="D25" s="25">
        <f>('Pages 52-53'!E19-'Pages 52-53'!D19)/(D$13-D$11)</f>
        <v>7.34</v>
      </c>
      <c r="E25" s="25">
        <f>('Pages 52-53'!F19-'Pages 52-53'!E19)/(E$13-E$11)</f>
        <v>9.903999999999998</v>
      </c>
      <c r="F25" s="25">
        <f>('Pages 52-53'!G19-'Pages 52-53'!F19)/(F$13-F$11)</f>
        <v>6.432</v>
      </c>
      <c r="G25" s="25">
        <f>('Pages 52-53'!H19-'Pages 52-53'!G19)/(G$13-G$11)</f>
        <v>4.735</v>
      </c>
      <c r="H25" s="25">
        <v>5.524500000000001</v>
      </c>
      <c r="I25" s="25">
        <v>5.9190000000000005</v>
      </c>
      <c r="J25" s="25">
        <v>7.4975</v>
      </c>
      <c r="K25" s="25">
        <v>7.102749999999999</v>
      </c>
      <c r="L25" s="25">
        <v>7.892000000000003</v>
      </c>
      <c r="M25" s="25">
        <v>6.708199999999999</v>
      </c>
      <c r="N25" s="25">
        <v>6.5109</v>
      </c>
    </row>
    <row r="26" spans="1:14" ht="18.9" customHeight="1">
      <c r="A26" s="24" t="str">
        <f>'Page 9'!$A$26</f>
        <v>Solothurn</v>
      </c>
      <c r="B26" s="25">
        <f>('Pages 52-53'!C20-'Pages 52-53'!B20)/(B$13-B$11)</f>
        <v>0</v>
      </c>
      <c r="C26" s="25">
        <f>('Pages 52-53'!D20-'Pages 52-53'!C20)/(C$13-C$11)</f>
        <v>0</v>
      </c>
      <c r="D26" s="25">
        <f>('Pages 52-53'!E20-'Pages 52-53'!D20)/(D$13-D$11)</f>
        <v>1.8010000000000002</v>
      </c>
      <c r="E26" s="25">
        <f>('Pages 52-53'!F20-'Pages 52-53'!E20)/(E$13-E$11)</f>
        <v>2.3999999999999995</v>
      </c>
      <c r="F26" s="25">
        <f>('Pages 52-53'!G20-'Pages 52-53'!F20)/(F$13-F$11)</f>
        <v>2.9990000000000006</v>
      </c>
      <c r="G26" s="25">
        <f>('Pages 52-53'!H20-'Pages 52-53'!G20)/(G$13-G$11)</f>
        <v>2.4</v>
      </c>
      <c r="H26" s="25">
        <v>2.4</v>
      </c>
      <c r="I26" s="25">
        <v>2.4</v>
      </c>
      <c r="J26" s="25">
        <v>2.4</v>
      </c>
      <c r="K26" s="25">
        <v>2.4</v>
      </c>
      <c r="L26" s="25">
        <v>2.4</v>
      </c>
      <c r="M26" s="25">
        <v>2.4</v>
      </c>
      <c r="N26" s="25">
        <v>2.4</v>
      </c>
    </row>
    <row r="27" spans="1:14" ht="18.9" customHeight="1">
      <c r="A27" s="24" t="str">
        <f>'Page 9'!$A$27</f>
        <v>Basel</v>
      </c>
      <c r="B27" s="25">
        <f>('Pages 52-53'!C21-'Pages 52-53'!B21)/(B$13-B$11)</f>
        <v>0</v>
      </c>
      <c r="C27" s="25">
        <f>('Pages 52-53'!D21-'Pages 52-53'!C21)/(C$13-C$11)</f>
        <v>0</v>
      </c>
      <c r="D27" s="25">
        <f>('Pages 52-53'!E21-'Pages 52-53'!D21)/(D$13-D$11)</f>
        <v>0</v>
      </c>
      <c r="E27" s="25">
        <f>('Pages 52-53'!F21-'Pages 52-53'!E21)/(E$13-E$11)</f>
        <v>4.5</v>
      </c>
      <c r="F27" s="25">
        <f>('Pages 52-53'!G21-'Pages 52-53'!F21)/(F$13-F$11)</f>
        <v>4.5</v>
      </c>
      <c r="G27" s="25">
        <f>('Pages 52-53'!H21-'Pages 52-53'!G21)/(G$13-G$11)</f>
        <v>4.5</v>
      </c>
      <c r="H27" s="25">
        <v>4.5</v>
      </c>
      <c r="I27" s="25">
        <v>4.5</v>
      </c>
      <c r="J27" s="25">
        <v>5.6</v>
      </c>
      <c r="K27" s="25">
        <v>6.7</v>
      </c>
      <c r="L27" s="25">
        <v>6.7</v>
      </c>
      <c r="M27" s="25">
        <v>8.195</v>
      </c>
      <c r="N27" s="25">
        <v>8.716666666666667</v>
      </c>
    </row>
    <row r="28" spans="1:14" ht="18.9" customHeight="1">
      <c r="A28" s="24" t="str">
        <f>'Page 9'!$A$28</f>
        <v>Liestal</v>
      </c>
      <c r="B28" s="25">
        <f>('Pages 52-53'!C22-'Pages 52-53'!B22)/(B$13-B$11)</f>
        <v>0</v>
      </c>
      <c r="C28" s="25">
        <f>('Pages 52-53'!D22-'Pages 52-53'!C22)/(C$13-C$11)</f>
        <v>0</v>
      </c>
      <c r="D28" s="25">
        <f>('Pages 52-53'!E22-'Pages 52-53'!D22)/(D$13-D$11)</f>
        <v>0</v>
      </c>
      <c r="E28" s="25">
        <f>('Pages 52-53'!F22-'Pages 52-53'!E22)/(E$13-E$11)</f>
        <v>2.7409999999999997</v>
      </c>
      <c r="F28" s="25">
        <f>('Pages 52-53'!G22-'Pages 52-53'!F22)/(F$13-F$11)</f>
        <v>3.5710000000000006</v>
      </c>
      <c r="G28" s="25">
        <f>('Pages 52-53'!H22-'Pages 52-53'!G22)/(G$13-G$11)</f>
        <v>4.400999999999999</v>
      </c>
      <c r="H28" s="25">
        <v>5.645999999999998</v>
      </c>
      <c r="I28" s="25">
        <v>7.306000000000001</v>
      </c>
      <c r="J28" s="25">
        <v>8.966</v>
      </c>
      <c r="K28" s="25">
        <v>9.028250000000003</v>
      </c>
      <c r="L28" s="25">
        <v>9.796</v>
      </c>
      <c r="M28" s="25">
        <v>8.559299999999999</v>
      </c>
      <c r="N28" s="25">
        <v>8.136</v>
      </c>
    </row>
    <row r="29" spans="1:14" ht="18.9" customHeight="1">
      <c r="A29" s="24" t="str">
        <f>'Page 9'!$A$29</f>
        <v>Schaffhausen</v>
      </c>
      <c r="B29" s="25">
        <f>('Pages 52-53'!C23-'Pages 52-53'!B23)/(B$13-B$11)</f>
        <v>0</v>
      </c>
      <c r="C29" s="25">
        <f>('Pages 52-53'!D23-'Pages 52-53'!C23)/(C$13-C$11)</f>
        <v>0</v>
      </c>
      <c r="D29" s="25">
        <f>('Pages 52-53'!E23-'Pages 52-53'!D23)/(D$13-D$11)</f>
        <v>2.23</v>
      </c>
      <c r="E29" s="25">
        <f>('Pages 52-53'!F23-'Pages 52-53'!E23)/(E$13-E$11)</f>
        <v>2.23</v>
      </c>
      <c r="F29" s="25">
        <f>('Pages 52-53'!G23-'Pages 52-53'!F23)/(F$13-F$11)</f>
        <v>2.23</v>
      </c>
      <c r="G29" s="25">
        <f>('Pages 52-53'!H23-'Pages 52-53'!G23)/(G$13-G$11)</f>
        <v>2.23</v>
      </c>
      <c r="H29" s="25">
        <v>4.46</v>
      </c>
      <c r="I29" s="25">
        <v>4.46</v>
      </c>
      <c r="J29" s="25">
        <v>4.46</v>
      </c>
      <c r="K29" s="25">
        <v>6.69</v>
      </c>
      <c r="L29" s="25">
        <v>6.69</v>
      </c>
      <c r="M29" s="25">
        <v>5.285100000000001</v>
      </c>
      <c r="N29" s="25">
        <v>5.129</v>
      </c>
    </row>
    <row r="30" spans="1:14" ht="18.9" customHeight="1">
      <c r="A30" s="24" t="str">
        <f>'Page 9'!$A$30</f>
        <v>Herisau</v>
      </c>
      <c r="B30" s="25">
        <f>('Pages 52-53'!C24-'Pages 52-53'!B24)/(B$13-B$11)</f>
        <v>0</v>
      </c>
      <c r="C30" s="25">
        <f>('Pages 52-53'!D24-'Pages 52-53'!C24)/(C$13-C$11)</f>
        <v>0</v>
      </c>
      <c r="D30" s="25">
        <f>('Pages 52-53'!E24-'Pages 52-53'!D24)/(D$13-D$11)</f>
        <v>0</v>
      </c>
      <c r="E30" s="25">
        <f>('Pages 52-53'!F24-'Pages 52-53'!E24)/(E$13-E$11)</f>
        <v>3.8</v>
      </c>
      <c r="F30" s="25">
        <f>('Pages 52-53'!G24-'Pages 52-53'!F24)/(F$13-F$11)</f>
        <v>3.8</v>
      </c>
      <c r="G30" s="25">
        <f>('Pages 52-53'!H24-'Pages 52-53'!G24)/(G$13-G$11)</f>
        <v>3.8</v>
      </c>
      <c r="H30" s="25">
        <v>3.8</v>
      </c>
      <c r="I30" s="25">
        <v>4.18</v>
      </c>
      <c r="J30" s="25">
        <v>4.18</v>
      </c>
      <c r="K30" s="25">
        <v>4.18</v>
      </c>
      <c r="L30" s="25">
        <v>4.18</v>
      </c>
      <c r="M30" s="25">
        <v>4.18</v>
      </c>
      <c r="N30" s="25">
        <v>4.18</v>
      </c>
    </row>
    <row r="31" spans="1:14" ht="18.9" customHeight="1">
      <c r="A31" s="24" t="str">
        <f>'Page 9'!$A$31</f>
        <v>Appenzell</v>
      </c>
      <c r="B31" s="25">
        <f>('Pages 52-53'!C25-'Pages 52-53'!B25)/(B$13-B$11)</f>
        <v>0</v>
      </c>
      <c r="C31" s="25">
        <f>('Pages 52-53'!D25-'Pages 52-53'!C25)/(C$13-C$11)</f>
        <v>0</v>
      </c>
      <c r="D31" s="25">
        <f>('Pages 52-53'!E25-'Pages 52-53'!D25)/(D$13-D$11)</f>
        <v>2.88</v>
      </c>
      <c r="E31" s="25">
        <f>('Pages 52-53'!F25-'Pages 52-53'!E25)/(E$13-E$11)</f>
        <v>2.88</v>
      </c>
      <c r="F31" s="25">
        <f>('Pages 52-53'!G25-'Pages 52-53'!F25)/(F$13-F$11)</f>
        <v>2.88</v>
      </c>
      <c r="G31" s="25">
        <f>('Pages 52-53'!H25-'Pages 52-53'!G25)/(G$13-G$11)</f>
        <v>2.88</v>
      </c>
      <c r="H31" s="25">
        <v>2.88</v>
      </c>
      <c r="I31" s="25">
        <v>2.88</v>
      </c>
      <c r="J31" s="25">
        <v>2.88</v>
      </c>
      <c r="K31" s="25">
        <v>2.88</v>
      </c>
      <c r="L31" s="25">
        <v>2.88</v>
      </c>
      <c r="M31" s="25">
        <v>2.88</v>
      </c>
      <c r="N31" s="25">
        <v>2.88</v>
      </c>
    </row>
    <row r="32" spans="1:14" ht="18.9" customHeight="1">
      <c r="A32" s="24" t="str">
        <f>'Page 9'!$A$32</f>
        <v>St. Gall</v>
      </c>
      <c r="B32" s="25">
        <f>('Pages 52-53'!C26-'Pages 52-53'!B26)/(B$13-B$11)</f>
        <v>0</v>
      </c>
      <c r="C32" s="25">
        <f>('Pages 52-53'!D26-'Pages 52-53'!C26)/(C$13-C$11)</f>
        <v>0</v>
      </c>
      <c r="D32" s="25">
        <f>('Pages 52-53'!E26-'Pages 52-53'!D26)/(D$13-D$11)</f>
        <v>0</v>
      </c>
      <c r="E32" s="25">
        <f>('Pages 52-53'!F26-'Pages 52-53'!E26)/(E$13-E$11)</f>
        <v>4.675</v>
      </c>
      <c r="F32" s="25">
        <f>('Pages 52-53'!G26-'Pages 52-53'!F26)/(F$13-F$11)</f>
        <v>4.675</v>
      </c>
      <c r="G32" s="25">
        <f>('Pages 52-53'!H26-'Pages 52-53'!G26)/(G$13-G$11)</f>
        <v>4.675</v>
      </c>
      <c r="H32" s="25">
        <v>4.675</v>
      </c>
      <c r="I32" s="25">
        <v>4.6750000000000025</v>
      </c>
      <c r="J32" s="25">
        <v>4.674999999999998</v>
      </c>
      <c r="K32" s="25">
        <v>4.675</v>
      </c>
      <c r="L32" s="25">
        <v>4.675</v>
      </c>
      <c r="M32" s="25">
        <v>4.675</v>
      </c>
      <c r="N32" s="25">
        <v>4.675</v>
      </c>
    </row>
    <row r="33" spans="1:14" ht="18.9" customHeight="1">
      <c r="A33" s="24" t="str">
        <f>'Page 9'!$A$33</f>
        <v>Chur</v>
      </c>
      <c r="B33" s="25">
        <f>('Pages 52-53'!C27-'Pages 52-53'!B27)/(B$13-B$11)</f>
        <v>0</v>
      </c>
      <c r="C33" s="25">
        <f>('Pages 52-53'!D27-'Pages 52-53'!C27)/(C$13-C$11)</f>
        <v>0</v>
      </c>
      <c r="D33" s="25">
        <f>('Pages 52-53'!E27-'Pages 52-53'!D27)/(D$13-D$11)</f>
        <v>0.72</v>
      </c>
      <c r="E33" s="25">
        <f>('Pages 52-53'!F27-'Pages 52-53'!E27)/(E$13-E$11)</f>
        <v>1.82</v>
      </c>
      <c r="F33" s="25">
        <f>('Pages 52-53'!G27-'Pages 52-53'!F27)/(F$13-F$11)</f>
        <v>2.24</v>
      </c>
      <c r="G33" s="25">
        <f>('Pages 52-53'!H27-'Pages 52-53'!G27)/(G$13-G$11)</f>
        <v>2.86</v>
      </c>
      <c r="H33" s="25">
        <v>3.12</v>
      </c>
      <c r="I33" s="25">
        <v>3.63</v>
      </c>
      <c r="J33" s="25">
        <v>3.94</v>
      </c>
      <c r="K33" s="25">
        <v>4.19</v>
      </c>
      <c r="L33" s="25">
        <v>3.42</v>
      </c>
      <c r="M33" s="25">
        <v>3.417</v>
      </c>
      <c r="N33" s="25">
        <v>3.417</v>
      </c>
    </row>
    <row r="34" spans="1:14" ht="18.9" customHeight="1">
      <c r="A34" s="24" t="str">
        <f>'Page 9'!$A$34</f>
        <v>Aarau</v>
      </c>
      <c r="B34" s="25">
        <f>('Pages 52-53'!C28-'Pages 52-53'!B28)/(B$13-B$11)</f>
        <v>0</v>
      </c>
      <c r="C34" s="25">
        <f>('Pages 52-53'!D28-'Pages 52-53'!C28)/(C$13-C$11)</f>
        <v>0</v>
      </c>
      <c r="D34" s="25">
        <f>('Pages 52-53'!E28-'Pages 52-53'!D28)/(D$13-D$11)</f>
        <v>0</v>
      </c>
      <c r="E34" s="25">
        <f>('Pages 52-53'!F28-'Pages 52-53'!E28)/(E$13-E$11)</f>
        <v>1.1540000000000001</v>
      </c>
      <c r="F34" s="25">
        <f>('Pages 52-53'!G28-'Pages 52-53'!F28)/(F$13-F$11)</f>
        <v>2.886</v>
      </c>
      <c r="G34" s="25">
        <f>('Pages 52-53'!H28-'Pages 52-53'!G28)/(G$13-G$11)</f>
        <v>3.0639999999999996</v>
      </c>
      <c r="H34" s="25">
        <v>3.3740000000000006</v>
      </c>
      <c r="I34" s="25">
        <v>3.5969999999999995</v>
      </c>
      <c r="J34" s="25">
        <v>3.8179999999999996</v>
      </c>
      <c r="K34" s="25">
        <v>4.151500000000001</v>
      </c>
      <c r="L34" s="25">
        <v>4.462000000000001</v>
      </c>
      <c r="M34" s="25">
        <v>4.9817</v>
      </c>
      <c r="N34" s="25">
        <v>5.106</v>
      </c>
    </row>
    <row r="35" spans="1:14" ht="18.9" customHeight="1">
      <c r="A35" s="24" t="str">
        <f>'Page 9'!$A$35</f>
        <v>Frauenfeld</v>
      </c>
      <c r="B35" s="25">
        <f>('Pages 52-53'!C29-'Pages 52-53'!B29)/(B$13-B$11)</f>
        <v>0</v>
      </c>
      <c r="C35" s="25">
        <f>('Pages 52-53'!D29-'Pages 52-53'!C29)/(C$13-C$11)</f>
        <v>0</v>
      </c>
      <c r="D35" s="25">
        <f>('Pages 52-53'!E29-'Pages 52-53'!D29)/(D$13-D$11)</f>
        <v>0</v>
      </c>
      <c r="E35" s="25">
        <f>('Pages 52-53'!F29-'Pages 52-53'!E29)/(E$13-E$11)</f>
        <v>0</v>
      </c>
      <c r="F35" s="25">
        <f>('Pages 52-53'!G29-'Pages 52-53'!F29)/(F$13-F$11)</f>
        <v>3.0690000000000004</v>
      </c>
      <c r="G35" s="25">
        <f>('Pages 52-53'!H29-'Pages 52-53'!G29)/(G$13-G$11)</f>
        <v>3.0690000000000004</v>
      </c>
      <c r="H35" s="25">
        <v>3.0690000000000004</v>
      </c>
      <c r="I35" s="25">
        <v>3.069</v>
      </c>
      <c r="J35" s="25">
        <v>3.069000000000001</v>
      </c>
      <c r="K35" s="25">
        <v>3.069</v>
      </c>
      <c r="L35" s="25">
        <v>3.069000000000001</v>
      </c>
      <c r="M35" s="25">
        <v>3.0689999999999995</v>
      </c>
      <c r="N35" s="25">
        <v>3.069</v>
      </c>
    </row>
    <row r="36" spans="1:14" ht="18.9" customHeight="1">
      <c r="A36" s="24" t="str">
        <f>'Page 9'!$A$36</f>
        <v>Bellinzona</v>
      </c>
      <c r="B36" s="25">
        <f>('Pages 52-53'!C30-'Pages 52-53'!B30)/(B$13-B$11)</f>
        <v>0</v>
      </c>
      <c r="C36" s="25">
        <f>('Pages 52-53'!D30-'Pages 52-53'!C30)/(C$13-C$11)</f>
        <v>0</v>
      </c>
      <c r="D36" s="25">
        <f>('Pages 52-53'!E30-'Pages 52-53'!D30)/(D$13-D$11)</f>
        <v>0</v>
      </c>
      <c r="E36" s="25">
        <f>('Pages 52-53'!F30-'Pages 52-53'!E30)/(E$13-E$11)</f>
        <v>0</v>
      </c>
      <c r="F36" s="25">
        <f>('Pages 52-53'!G30-'Pages 52-53'!F30)/(F$13-F$11)</f>
        <v>0</v>
      </c>
      <c r="G36" s="25">
        <f>('Pages 52-53'!H30-'Pages 52-53'!G30)/(G$13-G$11)</f>
        <v>10.92</v>
      </c>
      <c r="H36" s="25">
        <v>4.485</v>
      </c>
      <c r="I36" s="25">
        <v>4.875</v>
      </c>
      <c r="J36" s="25">
        <v>4.875</v>
      </c>
      <c r="K36" s="25">
        <v>5.07</v>
      </c>
      <c r="L36" s="25">
        <v>5.85</v>
      </c>
      <c r="M36" s="25">
        <v>6.11325</v>
      </c>
      <c r="N36" s="25">
        <v>6.68525</v>
      </c>
    </row>
    <row r="37" spans="1:14" ht="18.9" customHeight="1">
      <c r="A37" s="24" t="str">
        <f>'Page 9'!$A$37</f>
        <v>Lausanne</v>
      </c>
      <c r="B37" s="25">
        <f>('Pages 52-53'!C31-'Pages 52-53'!B31)/(B$13-B$11)</f>
        <v>0</v>
      </c>
      <c r="C37" s="25">
        <f>('Pages 52-53'!D31-'Pages 52-53'!C31)/(C$13-C$11)</f>
        <v>0</v>
      </c>
      <c r="D37" s="25">
        <f>('Pages 52-53'!E31-'Pages 52-53'!D31)/(D$13-D$11)</f>
        <v>7.718</v>
      </c>
      <c r="E37" s="25">
        <f>('Pages 52-53'!F31-'Pages 52-53'!E31)/(E$13-E$11)</f>
        <v>5.0710000000000015</v>
      </c>
      <c r="F37" s="25">
        <f>('Pages 52-53'!G31-'Pages 52-53'!F31)/(F$13-F$11)</f>
        <v>5.650999999999999</v>
      </c>
      <c r="G37" s="25">
        <f>('Pages 52-53'!H31-'Pages 52-53'!G31)/(G$13-G$11)</f>
        <v>5.650999999999999</v>
      </c>
      <c r="H37" s="25">
        <v>6.7585000000000015</v>
      </c>
      <c r="I37" s="25">
        <v>7.355</v>
      </c>
      <c r="J37" s="25">
        <v>7.355500000000002</v>
      </c>
      <c r="K37" s="25">
        <v>7.7195</v>
      </c>
      <c r="L37" s="25">
        <v>7.9155000000000015</v>
      </c>
      <c r="M37" s="25">
        <v>7.915649999999998</v>
      </c>
      <c r="N37" s="25">
        <v>7.915650000000001</v>
      </c>
    </row>
    <row r="38" spans="1:14" ht="18.9" customHeight="1">
      <c r="A38" s="24" t="str">
        <f>'Page 9'!$A$38</f>
        <v>Sion</v>
      </c>
      <c r="B38" s="25">
        <f>('Pages 52-53'!C32-'Pages 52-53'!B32)/(B$13-B$11)</f>
        <v>1.536</v>
      </c>
      <c r="C38" s="25">
        <f>('Pages 52-53'!D32-'Pages 52-53'!C32)/(C$13-C$11)</f>
        <v>3.5839999999999996</v>
      </c>
      <c r="D38" s="25">
        <f>('Pages 52-53'!E32-'Pages 52-53'!D32)/(D$13-D$11)</f>
        <v>3.966999999999999</v>
      </c>
      <c r="E38" s="25">
        <f>('Pages 52-53'!F32-'Pages 52-53'!E32)/(E$13-E$11)</f>
        <v>4.821000000000001</v>
      </c>
      <c r="F38" s="25">
        <f>('Pages 52-53'!G32-'Pages 52-53'!F32)/(F$13-F$11)</f>
        <v>4.0520000000000005</v>
      </c>
      <c r="G38" s="25">
        <f>('Pages 52-53'!H32-'Pages 52-53'!G32)/(G$13-G$11)</f>
        <v>5.077000000000001</v>
      </c>
      <c r="H38" s="25">
        <v>4.9910000000000005</v>
      </c>
      <c r="I38" s="25">
        <v>5.417999999999999</v>
      </c>
      <c r="J38" s="25">
        <v>5.383500000000003</v>
      </c>
      <c r="K38" s="25">
        <v>5.767499999999997</v>
      </c>
      <c r="L38" s="25">
        <v>6.279750000000002</v>
      </c>
      <c r="M38" s="25">
        <v>7.4014999999999995</v>
      </c>
      <c r="N38" s="25">
        <v>6.399</v>
      </c>
    </row>
    <row r="39" spans="1:14" ht="18.9" customHeight="1">
      <c r="A39" s="24" t="str">
        <f>'Page 9'!$A$39</f>
        <v>Neuchâtel</v>
      </c>
      <c r="B39" s="25">
        <f>('Pages 52-53'!C33-'Pages 52-53'!B33)/(B$13-B$11)</f>
        <v>0</v>
      </c>
      <c r="C39" s="25">
        <f>('Pages 52-53'!D33-'Pages 52-53'!C33)/(C$13-C$11)</f>
        <v>1.92</v>
      </c>
      <c r="D39" s="25">
        <f>('Pages 52-53'!E33-'Pages 52-53'!D33)/(D$13-D$11)</f>
        <v>5.76</v>
      </c>
      <c r="E39" s="25">
        <f>('Pages 52-53'!F33-'Pages 52-53'!E33)/(E$13-E$11)</f>
        <v>5.76</v>
      </c>
      <c r="F39" s="25">
        <f>('Pages 52-53'!G33-'Pages 52-53'!F33)/(F$13-F$11)</f>
        <v>5.76</v>
      </c>
      <c r="G39" s="25">
        <f>('Pages 52-53'!H33-'Pages 52-53'!G33)/(G$13-G$11)</f>
        <v>5.76</v>
      </c>
      <c r="H39" s="25">
        <v>6.432</v>
      </c>
      <c r="I39" s="25">
        <v>7.679999999999998</v>
      </c>
      <c r="J39" s="25">
        <v>7.68</v>
      </c>
      <c r="K39" s="25">
        <v>9.264000000000001</v>
      </c>
      <c r="L39" s="25">
        <v>8.4</v>
      </c>
      <c r="M39" s="25">
        <v>6.912</v>
      </c>
      <c r="N39" s="25">
        <v>6.912</v>
      </c>
    </row>
    <row r="40" spans="1:14" ht="18.9" customHeight="1">
      <c r="A40" s="24" t="str">
        <f>'Page 9'!$A$40</f>
        <v>Geneva</v>
      </c>
      <c r="B40" s="25">
        <f>('Pages 52-53'!C34-'Pages 52-53'!B34)/(B$13-B$11)</f>
        <v>0</v>
      </c>
      <c r="C40" s="25">
        <f>('Pages 52-53'!D34-'Pages 52-53'!C34)/(C$13-C$11)</f>
        <v>0</v>
      </c>
      <c r="D40" s="25">
        <f>('Pages 52-53'!E34-'Pages 52-53'!D34)/(D$13-D$11)</f>
        <v>0</v>
      </c>
      <c r="E40" s="25">
        <f>('Pages 52-53'!F34-'Pages 52-53'!E34)/(E$13-E$11)</f>
        <v>2.417</v>
      </c>
      <c r="F40" s="25">
        <f>('Pages 52-53'!G34-'Pages 52-53'!F34)/(F$13-F$11)</f>
        <v>3.3950000000000005</v>
      </c>
      <c r="G40" s="25">
        <f>('Pages 52-53'!H34-'Pages 52-53'!G34)/(G$13-G$11)</f>
        <v>3.895999999999999</v>
      </c>
      <c r="H40" s="25">
        <v>4.5840000000000005</v>
      </c>
      <c r="I40" s="25">
        <v>5.4719999999999995</v>
      </c>
      <c r="J40" s="25">
        <v>6.108000000000001</v>
      </c>
      <c r="K40" s="25">
        <v>6.593999999999997</v>
      </c>
      <c r="L40" s="25">
        <v>7.180999999999999</v>
      </c>
      <c r="M40" s="25">
        <v>8.6908</v>
      </c>
      <c r="N40" s="25">
        <v>9.964633333333333</v>
      </c>
    </row>
    <row r="41" spans="1:14" ht="18.9" customHeight="1">
      <c r="A41" s="24" t="str">
        <f>'Page 9'!$A$41</f>
        <v>Delémont</v>
      </c>
      <c r="B41" s="25">
        <f>('Pages 52-53'!C35-'Pages 52-53'!B35)/(B$13-B$11)</f>
        <v>0</v>
      </c>
      <c r="C41" s="25">
        <f>('Pages 52-53'!D35-'Pages 52-53'!C35)/(C$13-C$11)</f>
        <v>0</v>
      </c>
      <c r="D41" s="25">
        <f>('Pages 52-53'!E35-'Pages 52-53'!D35)/(D$13-D$11)</f>
        <v>4.783</v>
      </c>
      <c r="E41" s="25">
        <f>('Pages 52-53'!F35-'Pages 52-53'!E35)/(E$13-E$11)</f>
        <v>3.513</v>
      </c>
      <c r="F41" s="25">
        <f>('Pages 52-53'!G35-'Pages 52-53'!F35)/(F$13-F$11)</f>
        <v>3.736</v>
      </c>
      <c r="G41" s="25">
        <f>('Pages 52-53'!H35-'Pages 52-53'!G35)/(G$13-G$11)</f>
        <v>3.7370000000000005</v>
      </c>
      <c r="H41" s="25">
        <v>3.7369999999999983</v>
      </c>
      <c r="I41" s="25">
        <v>3.973499999999999</v>
      </c>
      <c r="J41" s="25">
        <v>4.733000000000004</v>
      </c>
      <c r="K41" s="25">
        <v>4.733499999999999</v>
      </c>
      <c r="L41" s="25">
        <v>5.310999999999999</v>
      </c>
      <c r="M41" s="25">
        <v>5.66155</v>
      </c>
      <c r="N41" s="25">
        <v>5.978883333333334</v>
      </c>
    </row>
    <row r="42" spans="1:14" ht="18.9" customHeight="1">
      <c r="A42" s="24"/>
      <c r="B42" s="183"/>
      <c r="C42" s="183"/>
      <c r="D42" s="184"/>
      <c r="E42" s="183"/>
      <c r="F42" s="183"/>
      <c r="G42" s="183"/>
      <c r="H42" s="183"/>
      <c r="I42" s="183"/>
      <c r="J42" s="183"/>
      <c r="K42" s="183"/>
      <c r="L42" s="183"/>
      <c r="M42" s="183"/>
      <c r="N42" s="183"/>
    </row>
    <row r="43" ht="18.9" customHeight="1">
      <c r="A43" s="24"/>
    </row>
    <row r="44" ht="18.9" customHeight="1"/>
    <row r="55" ht="14.25" customHeight="1"/>
  </sheetData>
  <mergeCells count="4">
    <mergeCell ref="B15:N15"/>
    <mergeCell ref="B10:N10"/>
    <mergeCell ref="A3:N3"/>
    <mergeCell ref="A4:N4"/>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contribuzioni&amp;R51</oddFooter>
  </headerFooter>
</worksheet>
</file>

<file path=xl/worksheets/sheet35.xml><?xml version="1.0" encoding="utf-8"?>
<worksheet xmlns="http://schemas.openxmlformats.org/spreadsheetml/2006/main" xmlns:r="http://schemas.openxmlformats.org/officeDocument/2006/relationships">
  <dimension ref="A1:S115"/>
  <sheetViews>
    <sheetView zoomScale="75" zoomScaleNormal="75" workbookViewId="0" topLeftCell="A1"/>
  </sheetViews>
  <sheetFormatPr defaultColWidth="12.7109375" defaultRowHeight="12.75"/>
  <cols>
    <col min="1" max="1" width="23.7109375" style="178" customWidth="1"/>
    <col min="2" max="8" width="17.8515625" style="178" customWidth="1"/>
    <col min="9" max="12" width="13.7109375" style="178" bestFit="1" customWidth="1"/>
    <col min="13" max="15" width="16.140625" style="178" bestFit="1" customWidth="1"/>
    <col min="16" max="16" width="34.421875" style="178" bestFit="1" customWidth="1"/>
    <col min="17" max="19" width="13.7109375" style="178" bestFit="1" customWidth="1"/>
    <col min="20" max="16384" width="12.7109375" style="178" customWidth="1"/>
  </cols>
  <sheetData>
    <row r="1" spans="1:9" ht="18.9" customHeight="1">
      <c r="A1" s="177" t="s">
        <v>135</v>
      </c>
      <c r="B1" s="177"/>
      <c r="C1" s="177"/>
      <c r="D1" s="177"/>
      <c r="E1" s="177"/>
      <c r="F1" s="177"/>
      <c r="I1" s="177" t="str">
        <f>A1</f>
        <v>Married person without children</v>
      </c>
    </row>
    <row r="2" spans="1:9" ht="18.9" customHeight="1">
      <c r="A2" s="177"/>
      <c r="B2" s="177"/>
      <c r="C2" s="177"/>
      <c r="D2" s="177"/>
      <c r="E2" s="177"/>
      <c r="F2" s="177"/>
      <c r="I2" s="177"/>
    </row>
    <row r="3" spans="1:9" ht="18.9" customHeight="1">
      <c r="A3" s="179" t="str">
        <f>'Pagee 51'!$A$3:$N$3</f>
        <v>Cantonal, municipal and church tax burden on net wealth</v>
      </c>
      <c r="C3" s="177"/>
      <c r="D3" s="177"/>
      <c r="E3" s="177"/>
      <c r="F3" s="177"/>
      <c r="I3" s="179" t="str">
        <f>A3</f>
        <v>Cantonal, municipal and church tax burden on net wealth</v>
      </c>
    </row>
    <row r="4" spans="1:9" ht="18.9" customHeight="1">
      <c r="A4" s="179"/>
      <c r="I4" s="179"/>
    </row>
    <row r="5" spans="1:16" ht="18.9" customHeight="1" thickBot="1">
      <c r="A5" s="455">
        <f>P5</f>
        <v>25</v>
      </c>
      <c r="P5" s="191">
        <v>25</v>
      </c>
    </row>
    <row r="6" spans="1:16" ht="18.9" customHeight="1" thickBot="1">
      <c r="A6" s="23" t="str">
        <f>'Pages 10-11'!$A$6</f>
        <v>Cantonal capitals</v>
      </c>
      <c r="B6" s="1005" t="s">
        <v>134</v>
      </c>
      <c r="C6" s="1006"/>
      <c r="D6" s="1006"/>
      <c r="E6" s="1006"/>
      <c r="F6" s="1006"/>
      <c r="G6" s="1006"/>
      <c r="H6" s="1007"/>
      <c r="I6" s="1005" t="str">
        <f>B6</f>
        <v>Net wealth in Swiss francs</v>
      </c>
      <c r="J6" s="1006"/>
      <c r="K6" s="1006"/>
      <c r="L6" s="1006"/>
      <c r="M6" s="1006"/>
      <c r="N6" s="1006"/>
      <c r="O6" s="1007"/>
      <c r="P6" s="529" t="str">
        <f>A6</f>
        <v>Cantonal capitals</v>
      </c>
    </row>
    <row r="7" spans="1:19" s="192" customFormat="1" ht="18.9" customHeight="1">
      <c r="A7" s="19"/>
      <c r="B7" s="196">
        <v>50000</v>
      </c>
      <c r="C7" s="196">
        <v>75000</v>
      </c>
      <c r="D7" s="196">
        <v>100000</v>
      </c>
      <c r="E7" s="196">
        <v>150000</v>
      </c>
      <c r="F7" s="196">
        <v>200000</v>
      </c>
      <c r="G7" s="196">
        <v>250000</v>
      </c>
      <c r="H7" s="196">
        <v>300000</v>
      </c>
      <c r="I7" s="196">
        <v>400000</v>
      </c>
      <c r="J7" s="196">
        <v>500000</v>
      </c>
      <c r="K7" s="196">
        <v>600000</v>
      </c>
      <c r="L7" s="196">
        <v>800000</v>
      </c>
      <c r="M7" s="196">
        <v>1000000</v>
      </c>
      <c r="N7" s="196">
        <v>2000000</v>
      </c>
      <c r="O7" s="196">
        <v>5000000</v>
      </c>
      <c r="P7" s="191"/>
      <c r="Q7" s="191"/>
      <c r="R7" s="191"/>
      <c r="S7" s="191"/>
    </row>
    <row r="8" spans="1:16" s="192" customFormat="1" ht="18.9" customHeight="1">
      <c r="A8" s="23"/>
      <c r="B8" s="191"/>
      <c r="C8" s="191"/>
      <c r="D8" s="191"/>
      <c r="E8" s="191"/>
      <c r="F8" s="191"/>
      <c r="G8" s="191"/>
      <c r="H8" s="191"/>
      <c r="P8" s="191"/>
    </row>
    <row r="9" spans="1:16" s="192" customFormat="1" ht="18.9" customHeight="1">
      <c r="A9" s="190"/>
      <c r="B9" s="1009" t="str">
        <f>'Pages 10-11'!$B$9:$M$9</f>
        <v xml:space="preserve">Tax burden in Swiss francs </v>
      </c>
      <c r="C9" s="1010"/>
      <c r="D9" s="1010"/>
      <c r="E9" s="1010"/>
      <c r="F9" s="1010"/>
      <c r="G9" s="1010"/>
      <c r="H9" s="1010"/>
      <c r="I9" s="1014" t="str">
        <f>B9</f>
        <v xml:space="preserve">Tax burden in Swiss francs </v>
      </c>
      <c r="J9" s="1015"/>
      <c r="K9" s="1015"/>
      <c r="L9" s="1015"/>
      <c r="M9" s="1015"/>
      <c r="N9" s="1015"/>
      <c r="O9" s="1016"/>
      <c r="P9" s="191"/>
    </row>
    <row r="10" spans="1:16" ht="18.9" customHeight="1">
      <c r="A10" s="24" t="str">
        <f>'Page 9'!$A$16</f>
        <v>Zurich</v>
      </c>
      <c r="B10" s="194">
        <v>0</v>
      </c>
      <c r="C10" s="194">
        <v>0</v>
      </c>
      <c r="D10" s="194">
        <v>0</v>
      </c>
      <c r="E10" s="194">
        <v>0</v>
      </c>
      <c r="F10" s="194">
        <v>52.9</v>
      </c>
      <c r="G10" s="194">
        <v>110.39999999999999</v>
      </c>
      <c r="H10" s="194">
        <v>167.89999999999998</v>
      </c>
      <c r="I10" s="194">
        <v>299</v>
      </c>
      <c r="J10" s="194">
        <v>529</v>
      </c>
      <c r="K10" s="194">
        <v>759</v>
      </c>
      <c r="L10" s="194">
        <v>1253.5</v>
      </c>
      <c r="M10" s="194">
        <v>1943.5</v>
      </c>
      <c r="N10" s="194">
        <v>6097.3</v>
      </c>
      <c r="O10" s="194">
        <v>25019.4</v>
      </c>
      <c r="P10" s="191" t="str">
        <f>A10</f>
        <v>Zurich</v>
      </c>
    </row>
    <row r="11" spans="1:16" ht="18.9" customHeight="1">
      <c r="A11" s="24" t="str">
        <f>'Page 9'!$A$17</f>
        <v>Berne</v>
      </c>
      <c r="B11" s="194">
        <v>0</v>
      </c>
      <c r="C11" s="194">
        <v>0</v>
      </c>
      <c r="D11" s="194">
        <v>0</v>
      </c>
      <c r="E11" s="194">
        <v>267.45000000000005</v>
      </c>
      <c r="F11" s="194">
        <v>434.90000000000003</v>
      </c>
      <c r="G11" s="194">
        <v>612.8</v>
      </c>
      <c r="H11" s="194">
        <v>804.2</v>
      </c>
      <c r="I11" s="194">
        <v>1186.9</v>
      </c>
      <c r="J11" s="194">
        <v>1624.1500000000003</v>
      </c>
      <c r="K11" s="194">
        <v>2102.55</v>
      </c>
      <c r="L11" s="194">
        <v>3059.3500000000004</v>
      </c>
      <c r="M11" s="194">
        <v>4204.650000000001</v>
      </c>
      <c r="N11" s="194">
        <v>10262.150000000001</v>
      </c>
      <c r="O11" s="194">
        <v>29245.6</v>
      </c>
      <c r="P11" s="191" t="str">
        <f aca="true" t="shared" si="0" ref="P11:P63">A11</f>
        <v>Berne</v>
      </c>
    </row>
    <row r="12" spans="1:16" ht="18.9" customHeight="1">
      <c r="A12" s="24" t="str">
        <f>'Page 9'!$A$18</f>
        <v>Lucerne</v>
      </c>
      <c r="B12" s="194">
        <v>0</v>
      </c>
      <c r="C12" s="194">
        <v>0</v>
      </c>
      <c r="D12" s="194">
        <v>0</v>
      </c>
      <c r="E12" s="194">
        <v>131.3</v>
      </c>
      <c r="F12" s="194">
        <v>262.5</v>
      </c>
      <c r="G12" s="194">
        <v>393.8</v>
      </c>
      <c r="H12" s="194">
        <v>525</v>
      </c>
      <c r="I12" s="194">
        <v>787.5</v>
      </c>
      <c r="J12" s="194">
        <v>1050</v>
      </c>
      <c r="K12" s="194">
        <v>1312.5</v>
      </c>
      <c r="L12" s="194">
        <v>1837.5</v>
      </c>
      <c r="M12" s="194">
        <v>2362.5</v>
      </c>
      <c r="N12" s="194">
        <v>4987.5</v>
      </c>
      <c r="O12" s="194">
        <v>12862.5</v>
      </c>
      <c r="P12" s="191" t="str">
        <f t="shared" si="0"/>
        <v>Lucerne</v>
      </c>
    </row>
    <row r="13" spans="1:16" ht="18.9" customHeight="1">
      <c r="A13" s="24" t="str">
        <f>'Page 9'!$A$19</f>
        <v>Altdorf</v>
      </c>
      <c r="B13" s="194">
        <v>0</v>
      </c>
      <c r="C13" s="194">
        <v>0</v>
      </c>
      <c r="D13" s="194">
        <v>0</v>
      </c>
      <c r="E13" s="194">
        <v>0</v>
      </c>
      <c r="F13" s="194">
        <v>0</v>
      </c>
      <c r="G13" s="194">
        <v>226.6</v>
      </c>
      <c r="H13" s="194">
        <v>224.1</v>
      </c>
      <c r="I13" s="194">
        <v>450.7</v>
      </c>
      <c r="J13" s="194">
        <v>677.3</v>
      </c>
      <c r="K13" s="194">
        <v>903.9</v>
      </c>
      <c r="L13" s="194">
        <v>1357.1</v>
      </c>
      <c r="M13" s="194">
        <v>1810.3</v>
      </c>
      <c r="N13" s="194">
        <v>4076.3</v>
      </c>
      <c r="O13" s="194">
        <v>10874.3</v>
      </c>
      <c r="P13" s="191" t="str">
        <f t="shared" si="0"/>
        <v>Altdorf</v>
      </c>
    </row>
    <row r="14" spans="1:16" ht="18.9" customHeight="1">
      <c r="A14" s="24" t="str">
        <f>'Page 9'!$A$20</f>
        <v>Schwyz</v>
      </c>
      <c r="B14" s="194">
        <v>0</v>
      </c>
      <c r="C14" s="194">
        <v>0</v>
      </c>
      <c r="D14" s="194">
        <v>0</v>
      </c>
      <c r="E14" s="194">
        <v>0</v>
      </c>
      <c r="F14" s="194">
        <v>0</v>
      </c>
      <c r="G14" s="194">
        <v>86</v>
      </c>
      <c r="H14" s="194">
        <v>172</v>
      </c>
      <c r="I14" s="194">
        <v>343</v>
      </c>
      <c r="J14" s="194">
        <v>515</v>
      </c>
      <c r="K14" s="194">
        <v>686</v>
      </c>
      <c r="L14" s="194">
        <v>1029</v>
      </c>
      <c r="M14" s="194">
        <v>1372</v>
      </c>
      <c r="N14" s="194">
        <v>3087</v>
      </c>
      <c r="O14" s="194">
        <v>8232</v>
      </c>
      <c r="P14" s="191" t="str">
        <f t="shared" si="0"/>
        <v>Schwyz</v>
      </c>
    </row>
    <row r="15" spans="1:16" ht="18.9" customHeight="1">
      <c r="A15" s="24" t="str">
        <f>'Page 9'!$A$21</f>
        <v>Sarnen</v>
      </c>
      <c r="B15" s="194">
        <v>0</v>
      </c>
      <c r="C15" s="194">
        <v>37.8</v>
      </c>
      <c r="D15" s="194">
        <v>75.5</v>
      </c>
      <c r="E15" s="194">
        <v>151</v>
      </c>
      <c r="F15" s="194">
        <v>226.5</v>
      </c>
      <c r="G15" s="194">
        <v>302</v>
      </c>
      <c r="H15" s="194">
        <v>377.5</v>
      </c>
      <c r="I15" s="194">
        <v>528.5</v>
      </c>
      <c r="J15" s="194">
        <v>679.5</v>
      </c>
      <c r="K15" s="194">
        <v>830.5</v>
      </c>
      <c r="L15" s="194">
        <v>1132.5</v>
      </c>
      <c r="M15" s="194">
        <v>1434.5</v>
      </c>
      <c r="N15" s="194">
        <v>2944.5</v>
      </c>
      <c r="O15" s="194">
        <v>7474.5</v>
      </c>
      <c r="P15" s="191" t="str">
        <f t="shared" si="0"/>
        <v>Sarnen</v>
      </c>
    </row>
    <row r="16" spans="1:16" ht="18.9" customHeight="1">
      <c r="A16" s="24" t="str">
        <f>'Page 9'!$A$22</f>
        <v>Stans</v>
      </c>
      <c r="B16" s="194">
        <v>0</v>
      </c>
      <c r="C16" s="194">
        <v>6.7</v>
      </c>
      <c r="D16" s="194">
        <v>40.05</v>
      </c>
      <c r="E16" s="194">
        <v>106.6</v>
      </c>
      <c r="F16" s="194">
        <v>173.29999999999998</v>
      </c>
      <c r="G16" s="194">
        <v>239.85000000000002</v>
      </c>
      <c r="H16" s="194">
        <v>306.54999999999995</v>
      </c>
      <c r="I16" s="194">
        <v>439.79999999999995</v>
      </c>
      <c r="J16" s="194">
        <v>573.05</v>
      </c>
      <c r="K16" s="194">
        <v>706.3</v>
      </c>
      <c r="L16" s="194">
        <v>972.8</v>
      </c>
      <c r="M16" s="194">
        <v>1239.3000000000002</v>
      </c>
      <c r="N16" s="194">
        <v>2571.8</v>
      </c>
      <c r="O16" s="194">
        <v>6569.299999999999</v>
      </c>
      <c r="P16" s="191" t="str">
        <f t="shared" si="0"/>
        <v>Stans</v>
      </c>
    </row>
    <row r="17" spans="1:16" ht="18.9" customHeight="1">
      <c r="A17" s="24" t="str">
        <f>'Page 9'!$A$23</f>
        <v>Glarus</v>
      </c>
      <c r="B17" s="194">
        <v>0</v>
      </c>
      <c r="C17" s="194">
        <v>0</v>
      </c>
      <c r="D17" s="194">
        <v>0</v>
      </c>
      <c r="E17" s="194">
        <v>0</v>
      </c>
      <c r="F17" s="194">
        <v>187.5</v>
      </c>
      <c r="G17" s="194">
        <v>375</v>
      </c>
      <c r="H17" s="194">
        <v>562.5</v>
      </c>
      <c r="I17" s="194">
        <v>937.5</v>
      </c>
      <c r="J17" s="194">
        <v>1312.5</v>
      </c>
      <c r="K17" s="194">
        <v>1687.5</v>
      </c>
      <c r="L17" s="194">
        <v>2437.5</v>
      </c>
      <c r="M17" s="194">
        <v>3187.5</v>
      </c>
      <c r="N17" s="194">
        <v>6937.5</v>
      </c>
      <c r="O17" s="194">
        <v>18187.5</v>
      </c>
      <c r="P17" s="191" t="str">
        <f t="shared" si="0"/>
        <v>Glarus</v>
      </c>
    </row>
    <row r="18" spans="1:16" ht="18.9" customHeight="1">
      <c r="A18" s="24" t="str">
        <f>'Page 9'!$A$24</f>
        <v>Zug</v>
      </c>
      <c r="B18" s="194">
        <v>0</v>
      </c>
      <c r="C18" s="194">
        <v>0</v>
      </c>
      <c r="D18" s="194">
        <v>0</v>
      </c>
      <c r="E18" s="194">
        <v>0</v>
      </c>
      <c r="F18" s="194">
        <v>0</v>
      </c>
      <c r="G18" s="194">
        <v>35.5</v>
      </c>
      <c r="H18" s="194">
        <v>72.5</v>
      </c>
      <c r="I18" s="194">
        <v>171.7</v>
      </c>
      <c r="J18" s="194">
        <v>319.7</v>
      </c>
      <c r="K18" s="194">
        <v>519.5</v>
      </c>
      <c r="L18" s="194">
        <v>1041.9</v>
      </c>
      <c r="M18" s="194">
        <v>1633.9</v>
      </c>
      <c r="N18" s="194">
        <v>4593.9</v>
      </c>
      <c r="O18" s="194">
        <v>13473.9</v>
      </c>
      <c r="P18" s="191" t="str">
        <f t="shared" si="0"/>
        <v>Zug</v>
      </c>
    </row>
    <row r="19" spans="1:16" ht="18.9" customHeight="1">
      <c r="A19" s="24" t="str">
        <f>'Page 9'!$A$25</f>
        <v>Fribourg</v>
      </c>
      <c r="B19" s="194">
        <v>0</v>
      </c>
      <c r="C19" s="194">
        <v>0</v>
      </c>
      <c r="D19" s="194">
        <v>0</v>
      </c>
      <c r="E19" s="194">
        <v>367</v>
      </c>
      <c r="F19" s="194">
        <v>862.1999999999999</v>
      </c>
      <c r="G19" s="194">
        <v>1183.8</v>
      </c>
      <c r="H19" s="194">
        <v>1420.55</v>
      </c>
      <c r="I19" s="194">
        <v>1973</v>
      </c>
      <c r="J19" s="194">
        <v>2564.9</v>
      </c>
      <c r="K19" s="194">
        <v>3314.65</v>
      </c>
      <c r="L19" s="194">
        <v>4735.2</v>
      </c>
      <c r="M19" s="194">
        <v>6313.6</v>
      </c>
      <c r="N19" s="194">
        <v>13021.8</v>
      </c>
      <c r="O19" s="194">
        <v>32554.5</v>
      </c>
      <c r="P19" s="191" t="str">
        <f t="shared" si="0"/>
        <v>Fribourg</v>
      </c>
    </row>
    <row r="20" spans="1:16" ht="18.9" customHeight="1">
      <c r="A20" s="24" t="str">
        <f>'Page 9'!$A$26</f>
        <v>Solothurn</v>
      </c>
      <c r="B20" s="194">
        <v>0</v>
      </c>
      <c r="C20" s="194">
        <v>0</v>
      </c>
      <c r="D20" s="194">
        <v>0</v>
      </c>
      <c r="E20" s="194">
        <v>90.05000000000001</v>
      </c>
      <c r="F20" s="194">
        <v>210.04999999999998</v>
      </c>
      <c r="G20" s="194">
        <v>360</v>
      </c>
      <c r="H20" s="194">
        <v>480</v>
      </c>
      <c r="I20" s="194">
        <v>720</v>
      </c>
      <c r="J20" s="194">
        <v>960</v>
      </c>
      <c r="K20" s="194">
        <v>1200</v>
      </c>
      <c r="L20" s="194">
        <v>1680</v>
      </c>
      <c r="M20" s="194">
        <v>2160</v>
      </c>
      <c r="N20" s="194">
        <v>4560</v>
      </c>
      <c r="O20" s="194">
        <v>11760</v>
      </c>
      <c r="P20" s="191" t="str">
        <f t="shared" si="0"/>
        <v>Solothurn</v>
      </c>
    </row>
    <row r="21" spans="1:16" ht="18.9" customHeight="1">
      <c r="A21" s="24" t="str">
        <f>'Page 9'!$A$27</f>
        <v>Basel</v>
      </c>
      <c r="B21" s="194">
        <v>0</v>
      </c>
      <c r="C21" s="194">
        <v>0</v>
      </c>
      <c r="D21" s="194">
        <v>0</v>
      </c>
      <c r="E21" s="194">
        <v>0</v>
      </c>
      <c r="F21" s="194">
        <v>225</v>
      </c>
      <c r="G21" s="194">
        <v>450</v>
      </c>
      <c r="H21" s="194">
        <v>675</v>
      </c>
      <c r="I21" s="194">
        <v>1125</v>
      </c>
      <c r="J21" s="194">
        <v>1575</v>
      </c>
      <c r="K21" s="194">
        <v>2135</v>
      </c>
      <c r="L21" s="194">
        <v>3475</v>
      </c>
      <c r="M21" s="194">
        <v>4815</v>
      </c>
      <c r="N21" s="194">
        <v>13010</v>
      </c>
      <c r="O21" s="194">
        <v>39160</v>
      </c>
      <c r="P21" s="191" t="str">
        <f t="shared" si="0"/>
        <v>Basel</v>
      </c>
    </row>
    <row r="22" spans="1:16" ht="18.9" customHeight="1">
      <c r="A22" s="24" t="str">
        <f>'Page 9'!$A$28</f>
        <v>Liestal</v>
      </c>
      <c r="B22" s="194">
        <v>0</v>
      </c>
      <c r="C22" s="194">
        <v>0</v>
      </c>
      <c r="D22" s="194">
        <v>0</v>
      </c>
      <c r="E22" s="194">
        <v>0</v>
      </c>
      <c r="F22" s="194">
        <v>137.04999999999998</v>
      </c>
      <c r="G22" s="194">
        <v>315.6</v>
      </c>
      <c r="H22" s="194">
        <v>535.65</v>
      </c>
      <c r="I22" s="194">
        <v>1100.2499999999998</v>
      </c>
      <c r="J22" s="194">
        <v>1830.85</v>
      </c>
      <c r="K22" s="194">
        <v>2727.45</v>
      </c>
      <c r="L22" s="194">
        <v>4533.1</v>
      </c>
      <c r="M22" s="194">
        <v>6492.3</v>
      </c>
      <c r="N22" s="194">
        <v>15051.6</v>
      </c>
      <c r="O22" s="194">
        <v>39459.6</v>
      </c>
      <c r="P22" s="191" t="str">
        <f t="shared" si="0"/>
        <v>Liestal</v>
      </c>
    </row>
    <row r="23" spans="1:16" ht="18.9" customHeight="1">
      <c r="A23" s="24" t="str">
        <f>'Page 9'!$A$29</f>
        <v>Schaffhausen</v>
      </c>
      <c r="B23" s="194">
        <v>0</v>
      </c>
      <c r="C23" s="194">
        <v>0</v>
      </c>
      <c r="D23" s="194">
        <v>0</v>
      </c>
      <c r="E23" s="194">
        <v>111.5</v>
      </c>
      <c r="F23" s="194">
        <v>223</v>
      </c>
      <c r="G23" s="194">
        <v>334.5</v>
      </c>
      <c r="H23" s="194">
        <v>446</v>
      </c>
      <c r="I23" s="194">
        <v>892</v>
      </c>
      <c r="J23" s="194">
        <v>1338</v>
      </c>
      <c r="K23" s="194">
        <v>1784</v>
      </c>
      <c r="L23" s="194">
        <v>3122</v>
      </c>
      <c r="M23" s="194">
        <v>4460</v>
      </c>
      <c r="N23" s="194">
        <v>9745.1</v>
      </c>
      <c r="O23" s="194">
        <v>25132.1</v>
      </c>
      <c r="P23" s="191" t="str">
        <f t="shared" si="0"/>
        <v>Schaffhausen</v>
      </c>
    </row>
    <row r="24" spans="1:16" ht="18.9" customHeight="1">
      <c r="A24" s="24" t="str">
        <f>'Page 9'!$A$30</f>
        <v>Herisau</v>
      </c>
      <c r="B24" s="194">
        <v>0</v>
      </c>
      <c r="C24" s="194">
        <v>0</v>
      </c>
      <c r="D24" s="194">
        <v>0</v>
      </c>
      <c r="E24" s="194">
        <v>0</v>
      </c>
      <c r="F24" s="194">
        <v>190</v>
      </c>
      <c r="G24" s="194">
        <v>380</v>
      </c>
      <c r="H24" s="194">
        <v>570</v>
      </c>
      <c r="I24" s="194">
        <v>950</v>
      </c>
      <c r="J24" s="194">
        <v>1368</v>
      </c>
      <c r="K24" s="194">
        <v>1786</v>
      </c>
      <c r="L24" s="194">
        <v>2622</v>
      </c>
      <c r="M24" s="194">
        <v>3458</v>
      </c>
      <c r="N24" s="194">
        <v>7638</v>
      </c>
      <c r="O24" s="194">
        <v>20178</v>
      </c>
      <c r="P24" s="191" t="str">
        <f t="shared" si="0"/>
        <v>Herisau</v>
      </c>
    </row>
    <row r="25" spans="1:16" ht="18.9" customHeight="1">
      <c r="A25" s="24" t="str">
        <f>'Page 9'!$A$31</f>
        <v>Appenzell</v>
      </c>
      <c r="B25" s="194">
        <v>0</v>
      </c>
      <c r="C25" s="194">
        <v>0</v>
      </c>
      <c r="D25" s="194">
        <v>0</v>
      </c>
      <c r="E25" s="194">
        <v>144</v>
      </c>
      <c r="F25" s="194">
        <v>288</v>
      </c>
      <c r="G25" s="194">
        <v>432</v>
      </c>
      <c r="H25" s="194">
        <v>576</v>
      </c>
      <c r="I25" s="194">
        <v>864</v>
      </c>
      <c r="J25" s="194">
        <v>1152</v>
      </c>
      <c r="K25" s="194">
        <v>1440</v>
      </c>
      <c r="L25" s="194">
        <v>2016</v>
      </c>
      <c r="M25" s="194">
        <v>2592</v>
      </c>
      <c r="N25" s="194">
        <v>5472</v>
      </c>
      <c r="O25" s="194">
        <v>14112</v>
      </c>
      <c r="P25" s="191" t="str">
        <f t="shared" si="0"/>
        <v>Appenzell</v>
      </c>
    </row>
    <row r="26" spans="1:16" ht="18.9" customHeight="1">
      <c r="A26" s="24" t="str">
        <f>'Page 9'!$A$32</f>
        <v>St. Gall</v>
      </c>
      <c r="B26" s="194">
        <v>0</v>
      </c>
      <c r="C26" s="194">
        <v>0</v>
      </c>
      <c r="D26" s="194">
        <v>0</v>
      </c>
      <c r="E26" s="194">
        <v>0</v>
      </c>
      <c r="F26" s="194">
        <v>233.75</v>
      </c>
      <c r="G26" s="194">
        <v>467.5</v>
      </c>
      <c r="H26" s="194">
        <v>701.25</v>
      </c>
      <c r="I26" s="194">
        <v>1168.75</v>
      </c>
      <c r="J26" s="194">
        <v>1636.2500000000002</v>
      </c>
      <c r="K26" s="194">
        <v>2103.75</v>
      </c>
      <c r="L26" s="194">
        <v>3038.75</v>
      </c>
      <c r="M26" s="194">
        <v>3973.75</v>
      </c>
      <c r="N26" s="194">
        <v>8648.75</v>
      </c>
      <c r="O26" s="194">
        <v>22673.75</v>
      </c>
      <c r="P26" s="191" t="str">
        <f t="shared" si="0"/>
        <v>St. Gall</v>
      </c>
    </row>
    <row r="27" spans="1:16" ht="18.9" customHeight="1">
      <c r="A27" s="24" t="str">
        <f>'Page 9'!$A$33</f>
        <v>Chur</v>
      </c>
      <c r="B27" s="194">
        <v>0</v>
      </c>
      <c r="C27" s="194">
        <v>0</v>
      </c>
      <c r="D27" s="194">
        <v>0</v>
      </c>
      <c r="E27" s="194">
        <v>36</v>
      </c>
      <c r="F27" s="194">
        <v>127</v>
      </c>
      <c r="G27" s="194">
        <v>239</v>
      </c>
      <c r="H27" s="194">
        <v>382</v>
      </c>
      <c r="I27" s="194">
        <v>694</v>
      </c>
      <c r="J27" s="194">
        <v>1057</v>
      </c>
      <c r="K27" s="194">
        <v>1451</v>
      </c>
      <c r="L27" s="194">
        <v>2289</v>
      </c>
      <c r="M27" s="194">
        <v>2973</v>
      </c>
      <c r="N27" s="194">
        <v>6390</v>
      </c>
      <c r="O27" s="194">
        <v>16641</v>
      </c>
      <c r="P27" s="191" t="str">
        <f t="shared" si="0"/>
        <v>Chur</v>
      </c>
    </row>
    <row r="28" spans="1:16" ht="18.9" customHeight="1">
      <c r="A28" s="24" t="str">
        <f>'Page 9'!$A$34</f>
        <v>Aarau</v>
      </c>
      <c r="B28" s="194">
        <v>0</v>
      </c>
      <c r="C28" s="194">
        <v>0</v>
      </c>
      <c r="D28" s="194">
        <v>0</v>
      </c>
      <c r="E28" s="194">
        <v>0</v>
      </c>
      <c r="F28" s="194">
        <v>57.7</v>
      </c>
      <c r="G28" s="194">
        <v>202</v>
      </c>
      <c r="H28" s="194">
        <v>355.2</v>
      </c>
      <c r="I28" s="194">
        <v>692.6</v>
      </c>
      <c r="J28" s="194">
        <v>1052.3</v>
      </c>
      <c r="K28" s="194">
        <v>1434.1</v>
      </c>
      <c r="L28" s="194">
        <v>2264.4</v>
      </c>
      <c r="M28" s="194">
        <v>3156.8</v>
      </c>
      <c r="N28" s="194">
        <v>8138.5</v>
      </c>
      <c r="O28" s="194">
        <v>23456.5</v>
      </c>
      <c r="P28" s="191" t="str">
        <f t="shared" si="0"/>
        <v>Aarau</v>
      </c>
    </row>
    <row r="29" spans="1:16" ht="18.9" customHeight="1">
      <c r="A29" s="24" t="str">
        <f>'Page 9'!$A$35</f>
        <v>Frauenfeld</v>
      </c>
      <c r="B29" s="194">
        <v>0</v>
      </c>
      <c r="C29" s="194">
        <v>0</v>
      </c>
      <c r="D29" s="194">
        <v>0</v>
      </c>
      <c r="E29" s="194">
        <v>0</v>
      </c>
      <c r="F29" s="194">
        <v>0</v>
      </c>
      <c r="G29" s="194">
        <v>153.45000000000002</v>
      </c>
      <c r="H29" s="194">
        <v>306.90000000000003</v>
      </c>
      <c r="I29" s="194">
        <v>613.8000000000001</v>
      </c>
      <c r="J29" s="194">
        <v>920.7</v>
      </c>
      <c r="K29" s="194">
        <v>1227.6000000000001</v>
      </c>
      <c r="L29" s="194">
        <v>1841.4</v>
      </c>
      <c r="M29" s="194">
        <v>2455.2000000000003</v>
      </c>
      <c r="N29" s="194">
        <v>5524.2</v>
      </c>
      <c r="O29" s="194">
        <v>14731.2</v>
      </c>
      <c r="P29" s="191" t="str">
        <f t="shared" si="0"/>
        <v>Frauenfeld</v>
      </c>
    </row>
    <row r="30" spans="1:16" ht="18.9" customHeight="1">
      <c r="A30" s="24" t="str">
        <f>'Page 9'!$A$36</f>
        <v>Bellinzona</v>
      </c>
      <c r="B30" s="194">
        <v>0</v>
      </c>
      <c r="C30" s="194">
        <v>0</v>
      </c>
      <c r="D30" s="194">
        <v>0</v>
      </c>
      <c r="E30" s="194">
        <v>0</v>
      </c>
      <c r="F30" s="194">
        <v>0</v>
      </c>
      <c r="G30" s="194">
        <v>0</v>
      </c>
      <c r="H30" s="194">
        <v>546</v>
      </c>
      <c r="I30" s="194">
        <v>994.5</v>
      </c>
      <c r="J30" s="194">
        <v>1482</v>
      </c>
      <c r="K30" s="194">
        <v>1969.5</v>
      </c>
      <c r="L30" s="194">
        <v>2983.5</v>
      </c>
      <c r="M30" s="194">
        <v>4153.5</v>
      </c>
      <c r="N30" s="194">
        <v>10266.75</v>
      </c>
      <c r="O30" s="194">
        <v>30322.5</v>
      </c>
      <c r="P30" s="191" t="str">
        <f t="shared" si="0"/>
        <v>Bellinzona</v>
      </c>
    </row>
    <row r="31" spans="1:16" ht="18.9" customHeight="1">
      <c r="A31" s="24" t="str">
        <f>'Page 9'!$A$37</f>
        <v>Lausanne</v>
      </c>
      <c r="B31" s="194">
        <v>0</v>
      </c>
      <c r="C31" s="194">
        <v>0</v>
      </c>
      <c r="D31" s="194">
        <v>0</v>
      </c>
      <c r="E31" s="194">
        <v>385.9</v>
      </c>
      <c r="F31" s="194">
        <v>639.45</v>
      </c>
      <c r="G31" s="194">
        <v>922</v>
      </c>
      <c r="H31" s="194">
        <v>1204.55</v>
      </c>
      <c r="I31" s="194">
        <v>1880.4</v>
      </c>
      <c r="J31" s="194">
        <v>2615.9</v>
      </c>
      <c r="K31" s="194">
        <v>3351.4500000000003</v>
      </c>
      <c r="L31" s="194">
        <v>4895.35</v>
      </c>
      <c r="M31" s="194">
        <v>6478.450000000001</v>
      </c>
      <c r="N31" s="194">
        <v>14394.099999999999</v>
      </c>
      <c r="O31" s="194">
        <v>38141.05</v>
      </c>
      <c r="P31" s="191" t="str">
        <f t="shared" si="0"/>
        <v>Lausanne</v>
      </c>
    </row>
    <row r="32" spans="1:16" ht="18.9" customHeight="1">
      <c r="A32" s="24" t="str">
        <f>'Page 9'!$A$38</f>
        <v>Sion</v>
      </c>
      <c r="B32" s="14">
        <v>0</v>
      </c>
      <c r="C32" s="14">
        <v>38.4</v>
      </c>
      <c r="D32" s="14">
        <v>128</v>
      </c>
      <c r="E32" s="14">
        <v>326.34999999999997</v>
      </c>
      <c r="F32" s="14">
        <v>567.4</v>
      </c>
      <c r="G32" s="14">
        <v>770</v>
      </c>
      <c r="H32" s="14">
        <v>1023.85</v>
      </c>
      <c r="I32" s="194">
        <v>1522.95</v>
      </c>
      <c r="J32" s="194">
        <v>2064.75</v>
      </c>
      <c r="K32" s="194">
        <v>2603.1000000000004</v>
      </c>
      <c r="L32" s="194">
        <v>3756.6</v>
      </c>
      <c r="M32" s="194">
        <v>5012.55</v>
      </c>
      <c r="N32" s="194">
        <v>12414.05</v>
      </c>
      <c r="O32" s="194">
        <v>31611.05</v>
      </c>
      <c r="P32" s="191" t="str">
        <f t="shared" si="0"/>
        <v>Sion</v>
      </c>
    </row>
    <row r="33" spans="1:16" ht="18.9" customHeight="1">
      <c r="A33" s="24" t="str">
        <f>'Page 9'!$A$39</f>
        <v>Neuchâtel</v>
      </c>
      <c r="B33" s="194">
        <v>0</v>
      </c>
      <c r="C33" s="194">
        <v>0</v>
      </c>
      <c r="D33" s="194">
        <v>48</v>
      </c>
      <c r="E33" s="194">
        <v>336</v>
      </c>
      <c r="F33" s="194">
        <v>624</v>
      </c>
      <c r="G33" s="194">
        <v>912</v>
      </c>
      <c r="H33" s="194">
        <v>1200</v>
      </c>
      <c r="I33" s="194">
        <v>1843.2</v>
      </c>
      <c r="J33" s="194">
        <v>2611.2</v>
      </c>
      <c r="K33" s="194">
        <v>3379.2</v>
      </c>
      <c r="L33" s="194">
        <v>5232</v>
      </c>
      <c r="M33" s="194">
        <v>6912</v>
      </c>
      <c r="N33" s="194">
        <v>13824</v>
      </c>
      <c r="O33" s="194">
        <v>34560</v>
      </c>
      <c r="P33" s="191" t="str">
        <f t="shared" si="0"/>
        <v>Neuchâtel</v>
      </c>
    </row>
    <row r="34" spans="1:16" ht="18.9" customHeight="1">
      <c r="A34" s="24" t="str">
        <f>'Page 9'!$A$40</f>
        <v>Geneva</v>
      </c>
      <c r="B34" s="194">
        <v>0</v>
      </c>
      <c r="C34" s="194">
        <v>0</v>
      </c>
      <c r="D34" s="194">
        <v>0</v>
      </c>
      <c r="E34" s="194">
        <v>0</v>
      </c>
      <c r="F34" s="194">
        <v>120.85</v>
      </c>
      <c r="G34" s="194">
        <v>290.6</v>
      </c>
      <c r="H34" s="194">
        <v>485.4</v>
      </c>
      <c r="I34" s="194">
        <v>943.8000000000001</v>
      </c>
      <c r="J34" s="194">
        <v>1491</v>
      </c>
      <c r="K34" s="194">
        <v>2101.8</v>
      </c>
      <c r="L34" s="194">
        <v>3420.5999999999995</v>
      </c>
      <c r="M34" s="194">
        <v>4856.799999999999</v>
      </c>
      <c r="N34" s="194">
        <v>13547.599999999999</v>
      </c>
      <c r="O34" s="194">
        <v>43441.5</v>
      </c>
      <c r="P34" s="191" t="str">
        <f t="shared" si="0"/>
        <v>Geneva</v>
      </c>
    </row>
    <row r="35" spans="1:16" ht="18.9" customHeight="1">
      <c r="A35" s="24" t="str">
        <f>'Page 9'!$A$41</f>
        <v>Delémont</v>
      </c>
      <c r="B35" s="194">
        <v>0</v>
      </c>
      <c r="C35" s="194">
        <v>0</v>
      </c>
      <c r="D35" s="194">
        <v>0</v>
      </c>
      <c r="E35" s="194">
        <v>239.15</v>
      </c>
      <c r="F35" s="194">
        <v>414.8</v>
      </c>
      <c r="G35" s="194">
        <v>601.6</v>
      </c>
      <c r="H35" s="194">
        <v>788.45</v>
      </c>
      <c r="I35" s="194">
        <v>1162.1499999999999</v>
      </c>
      <c r="J35" s="194">
        <v>1559.4999999999998</v>
      </c>
      <c r="K35" s="194">
        <v>2032.8000000000002</v>
      </c>
      <c r="L35" s="194">
        <v>2979.5</v>
      </c>
      <c r="M35" s="194">
        <v>4041.7</v>
      </c>
      <c r="N35" s="194">
        <v>9703.25</v>
      </c>
      <c r="O35" s="194">
        <v>27639.9</v>
      </c>
      <c r="P35" s="191" t="str">
        <f t="shared" si="0"/>
        <v>Delémont</v>
      </c>
    </row>
    <row r="36" spans="1:16" ht="18.9" customHeight="1">
      <c r="A36" s="193"/>
      <c r="B36" s="194"/>
      <c r="C36" s="14"/>
      <c r="D36" s="14"/>
      <c r="E36" s="14"/>
      <c r="F36" s="14"/>
      <c r="G36" s="14"/>
      <c r="H36" s="14"/>
      <c r="I36" s="194"/>
      <c r="J36" s="194"/>
      <c r="K36" s="194"/>
      <c r="L36" s="194"/>
      <c r="M36" s="194"/>
      <c r="N36" s="194"/>
      <c r="O36" s="194"/>
      <c r="P36" s="191"/>
    </row>
    <row r="37" spans="1:16" s="192" customFormat="1" ht="18.9" customHeight="1">
      <c r="A37" s="190"/>
      <c r="B37" s="1011" t="s">
        <v>133</v>
      </c>
      <c r="C37" s="1012"/>
      <c r="D37" s="1012"/>
      <c r="E37" s="1012"/>
      <c r="F37" s="1012"/>
      <c r="G37" s="1012"/>
      <c r="H37" s="1013"/>
      <c r="I37" s="1011" t="str">
        <f>B37</f>
        <v>Tax burden in per mill of the net wealth</v>
      </c>
      <c r="J37" s="1012"/>
      <c r="K37" s="1012"/>
      <c r="L37" s="1012"/>
      <c r="M37" s="1012"/>
      <c r="N37" s="1012"/>
      <c r="O37" s="1013"/>
      <c r="P37" s="191"/>
    </row>
    <row r="38" spans="1:16" ht="18.9" customHeight="1">
      <c r="A38" s="24" t="str">
        <f>'Page 9'!$A$16</f>
        <v>Zurich</v>
      </c>
      <c r="B38" s="216">
        <v>0</v>
      </c>
      <c r="C38" s="216">
        <v>0</v>
      </c>
      <c r="D38" s="216">
        <v>0</v>
      </c>
      <c r="E38" s="216">
        <v>0</v>
      </c>
      <c r="F38" s="216">
        <v>0.26449999999999996</v>
      </c>
      <c r="G38" s="216">
        <v>0.44159999999999994</v>
      </c>
      <c r="H38" s="216">
        <v>0.5596666666666665</v>
      </c>
      <c r="I38" s="216">
        <v>0.7475</v>
      </c>
      <c r="J38" s="216">
        <v>1.0579999999999998</v>
      </c>
      <c r="K38" s="216">
        <v>1.2650000000000001</v>
      </c>
      <c r="L38" s="216">
        <v>1.566875</v>
      </c>
      <c r="M38" s="216">
        <v>1.9435</v>
      </c>
      <c r="N38" s="216">
        <v>3.04865</v>
      </c>
      <c r="O38" s="216">
        <v>5.0038800000000005</v>
      </c>
      <c r="P38" s="191" t="str">
        <f t="shared" si="0"/>
        <v>Zurich</v>
      </c>
    </row>
    <row r="39" spans="1:16" ht="18.9" customHeight="1">
      <c r="A39" s="24" t="str">
        <f>'Page 9'!$A$17</f>
        <v>Berne</v>
      </c>
      <c r="B39" s="216">
        <v>0</v>
      </c>
      <c r="C39" s="216">
        <v>0</v>
      </c>
      <c r="D39" s="216">
        <v>0</v>
      </c>
      <c r="E39" s="216">
        <v>1.7830000000000004</v>
      </c>
      <c r="F39" s="216">
        <v>2.1745</v>
      </c>
      <c r="G39" s="216">
        <v>2.4511999999999996</v>
      </c>
      <c r="H39" s="216">
        <v>2.6806666666666668</v>
      </c>
      <c r="I39" s="216">
        <v>2.9672500000000004</v>
      </c>
      <c r="J39" s="216">
        <v>3.248300000000001</v>
      </c>
      <c r="K39" s="216">
        <v>3.5042500000000003</v>
      </c>
      <c r="L39" s="216">
        <v>3.8241875000000003</v>
      </c>
      <c r="M39" s="216">
        <v>4.204650000000001</v>
      </c>
      <c r="N39" s="216">
        <v>5.131075000000001</v>
      </c>
      <c r="O39" s="216">
        <v>5.849119999999999</v>
      </c>
      <c r="P39" s="191" t="str">
        <f t="shared" si="0"/>
        <v>Berne</v>
      </c>
    </row>
    <row r="40" spans="1:16" ht="18.9" customHeight="1">
      <c r="A40" s="24" t="str">
        <f>'Page 9'!$A$18</f>
        <v>Lucerne</v>
      </c>
      <c r="B40" s="216">
        <v>0</v>
      </c>
      <c r="C40" s="216">
        <v>0</v>
      </c>
      <c r="D40" s="216">
        <v>0</v>
      </c>
      <c r="E40" s="216">
        <v>0.8753333333333334</v>
      </c>
      <c r="F40" s="216">
        <v>1.3125</v>
      </c>
      <c r="G40" s="216">
        <v>1.5752000000000002</v>
      </c>
      <c r="H40" s="216">
        <v>1.75</v>
      </c>
      <c r="I40" s="216">
        <v>1.96875</v>
      </c>
      <c r="J40" s="216">
        <v>2.1</v>
      </c>
      <c r="K40" s="216">
        <v>2.1875</v>
      </c>
      <c r="L40" s="216">
        <v>2.296875</v>
      </c>
      <c r="M40" s="216">
        <v>2.3625</v>
      </c>
      <c r="N40" s="216">
        <v>2.49375</v>
      </c>
      <c r="O40" s="216">
        <v>2.5725000000000002</v>
      </c>
      <c r="P40" s="191" t="str">
        <f t="shared" si="0"/>
        <v>Lucerne</v>
      </c>
    </row>
    <row r="41" spans="1:16" ht="18.9" customHeight="1">
      <c r="A41" s="24" t="str">
        <f>'Page 9'!$A$19</f>
        <v>Altdorf</v>
      </c>
      <c r="B41" s="216">
        <v>0</v>
      </c>
      <c r="C41" s="216">
        <v>0</v>
      </c>
      <c r="D41" s="216">
        <v>0</v>
      </c>
      <c r="E41" s="216">
        <v>0</v>
      </c>
      <c r="F41" s="216">
        <v>0</v>
      </c>
      <c r="G41" s="216">
        <v>0.9064</v>
      </c>
      <c r="H41" s="216">
        <v>0.747</v>
      </c>
      <c r="I41" s="216">
        <v>1.12675</v>
      </c>
      <c r="J41" s="216">
        <v>1.3545999999999998</v>
      </c>
      <c r="K41" s="216">
        <v>1.5065</v>
      </c>
      <c r="L41" s="216">
        <v>1.696375</v>
      </c>
      <c r="M41" s="216">
        <v>1.8103</v>
      </c>
      <c r="N41" s="216">
        <v>2.0381500000000004</v>
      </c>
      <c r="O41" s="216">
        <v>2.17486</v>
      </c>
      <c r="P41" s="191" t="str">
        <f t="shared" si="0"/>
        <v>Altdorf</v>
      </c>
    </row>
    <row r="42" spans="1:16" ht="18.9" customHeight="1">
      <c r="A42" s="24" t="str">
        <f>'Page 9'!$A$20</f>
        <v>Schwyz</v>
      </c>
      <c r="B42" s="216">
        <v>0</v>
      </c>
      <c r="C42" s="216">
        <v>0</v>
      </c>
      <c r="D42" s="216">
        <v>0</v>
      </c>
      <c r="E42" s="216">
        <v>0</v>
      </c>
      <c r="F42" s="216">
        <v>0</v>
      </c>
      <c r="G42" s="216">
        <v>0.34400000000000003</v>
      </c>
      <c r="H42" s="216">
        <v>0.5733333333333334</v>
      </c>
      <c r="I42" s="216">
        <v>0.8574999999999999</v>
      </c>
      <c r="J42" s="216">
        <v>1.03</v>
      </c>
      <c r="K42" s="216">
        <v>1.1433333333333335</v>
      </c>
      <c r="L42" s="216">
        <v>1.2862500000000001</v>
      </c>
      <c r="M42" s="216">
        <v>1.3719999999999999</v>
      </c>
      <c r="N42" s="216">
        <v>1.5434999999999999</v>
      </c>
      <c r="O42" s="216">
        <v>1.6463999999999999</v>
      </c>
      <c r="P42" s="191" t="str">
        <f t="shared" si="0"/>
        <v>Schwyz</v>
      </c>
    </row>
    <row r="43" spans="1:16" ht="18.9" customHeight="1">
      <c r="A43" s="24" t="str">
        <f>'Page 9'!$A$21</f>
        <v>Sarnen</v>
      </c>
      <c r="B43" s="216">
        <v>0</v>
      </c>
      <c r="C43" s="216">
        <v>0.504</v>
      </c>
      <c r="D43" s="216">
        <v>0.755</v>
      </c>
      <c r="E43" s="216">
        <v>1.0066666666666666</v>
      </c>
      <c r="F43" s="216">
        <v>1.1325</v>
      </c>
      <c r="G43" s="216">
        <v>1.2080000000000002</v>
      </c>
      <c r="H43" s="216">
        <v>1.2583333333333333</v>
      </c>
      <c r="I43" s="216">
        <v>1.32125</v>
      </c>
      <c r="J43" s="216">
        <v>1.359</v>
      </c>
      <c r="K43" s="216">
        <v>1.3841666666666665</v>
      </c>
      <c r="L43" s="216">
        <v>1.415625</v>
      </c>
      <c r="M43" s="216">
        <v>1.4345</v>
      </c>
      <c r="N43" s="216">
        <v>1.47225</v>
      </c>
      <c r="O43" s="216">
        <v>1.4949</v>
      </c>
      <c r="P43" s="191" t="str">
        <f t="shared" si="0"/>
        <v>Sarnen</v>
      </c>
    </row>
    <row r="44" spans="1:16" ht="18.9" customHeight="1">
      <c r="A44" s="24" t="str">
        <f>'Page 9'!$A$22</f>
        <v>Stans</v>
      </c>
      <c r="B44" s="216">
        <v>0</v>
      </c>
      <c r="C44" s="216">
        <v>0.08933333333333333</v>
      </c>
      <c r="D44" s="216">
        <v>0.40049999999999997</v>
      </c>
      <c r="E44" s="216">
        <v>0.7106666666666667</v>
      </c>
      <c r="F44" s="216">
        <v>0.8664999999999998</v>
      </c>
      <c r="G44" s="216">
        <v>0.9594000000000001</v>
      </c>
      <c r="H44" s="216">
        <v>1.0218333333333331</v>
      </c>
      <c r="I44" s="216">
        <v>1.0994999999999997</v>
      </c>
      <c r="J44" s="216">
        <v>1.1461</v>
      </c>
      <c r="K44" s="216">
        <v>1.1771666666666667</v>
      </c>
      <c r="L44" s="216">
        <v>1.2159999999999997</v>
      </c>
      <c r="M44" s="216">
        <v>1.2393000000000003</v>
      </c>
      <c r="N44" s="216">
        <v>1.2859000000000003</v>
      </c>
      <c r="O44" s="216">
        <v>1.3138599999999998</v>
      </c>
      <c r="P44" s="191" t="str">
        <f t="shared" si="0"/>
        <v>Stans</v>
      </c>
    </row>
    <row r="45" spans="1:16" ht="18.9" customHeight="1">
      <c r="A45" s="24" t="str">
        <f>'Page 9'!$A$23</f>
        <v>Glarus</v>
      </c>
      <c r="B45" s="216">
        <v>0</v>
      </c>
      <c r="C45" s="216">
        <v>0</v>
      </c>
      <c r="D45" s="216">
        <v>0</v>
      </c>
      <c r="E45" s="216">
        <v>0</v>
      </c>
      <c r="F45" s="216">
        <v>0.9375</v>
      </c>
      <c r="G45" s="216">
        <v>1.5</v>
      </c>
      <c r="H45" s="216">
        <v>1.875</v>
      </c>
      <c r="I45" s="216">
        <v>2.34375</v>
      </c>
      <c r="J45" s="216">
        <v>2.625</v>
      </c>
      <c r="K45" s="216">
        <v>2.8125</v>
      </c>
      <c r="L45" s="216">
        <v>3.046875</v>
      </c>
      <c r="M45" s="216">
        <v>3.1875</v>
      </c>
      <c r="N45" s="216">
        <v>3.46875</v>
      </c>
      <c r="O45" s="216">
        <v>3.6375</v>
      </c>
      <c r="P45" s="191" t="str">
        <f t="shared" si="0"/>
        <v>Glarus</v>
      </c>
    </row>
    <row r="46" spans="1:16" ht="18.9" customHeight="1">
      <c r="A46" s="24" t="str">
        <f>'Page 9'!$A$24</f>
        <v>Zug</v>
      </c>
      <c r="B46" s="216">
        <v>0</v>
      </c>
      <c r="C46" s="216">
        <v>0</v>
      </c>
      <c r="D46" s="216">
        <v>0</v>
      </c>
      <c r="E46" s="216">
        <v>0</v>
      </c>
      <c r="F46" s="216">
        <v>0</v>
      </c>
      <c r="G46" s="216">
        <v>0.14200000000000002</v>
      </c>
      <c r="H46" s="216">
        <v>0.24166666666666667</v>
      </c>
      <c r="I46" s="216">
        <v>0.42925</v>
      </c>
      <c r="J46" s="216">
        <v>0.6394</v>
      </c>
      <c r="K46" s="216">
        <v>0.8658333333333333</v>
      </c>
      <c r="L46" s="216">
        <v>1.302375</v>
      </c>
      <c r="M46" s="216">
        <v>1.6339000000000001</v>
      </c>
      <c r="N46" s="216">
        <v>2.29695</v>
      </c>
      <c r="O46" s="216">
        <v>2.6947799999999997</v>
      </c>
      <c r="P46" s="191" t="str">
        <f t="shared" si="0"/>
        <v>Zug</v>
      </c>
    </row>
    <row r="47" spans="1:16" ht="18.9" customHeight="1">
      <c r="A47" s="24" t="str">
        <f>'Page 9'!$A$25</f>
        <v>Fribourg</v>
      </c>
      <c r="B47" s="216">
        <v>0</v>
      </c>
      <c r="C47" s="216">
        <v>0</v>
      </c>
      <c r="D47" s="216">
        <v>0</v>
      </c>
      <c r="E47" s="216">
        <v>2.4466666666666668</v>
      </c>
      <c r="F47" s="216">
        <v>4.311</v>
      </c>
      <c r="G47" s="216">
        <v>4.7352</v>
      </c>
      <c r="H47" s="216">
        <v>4.735166666666666</v>
      </c>
      <c r="I47" s="216">
        <v>4.9325</v>
      </c>
      <c r="J47" s="216">
        <v>5.1298</v>
      </c>
      <c r="K47" s="216">
        <v>5.524416666666667</v>
      </c>
      <c r="L47" s="216">
        <v>5.919</v>
      </c>
      <c r="M47" s="216">
        <v>6.3136</v>
      </c>
      <c r="N47" s="216">
        <v>6.5109</v>
      </c>
      <c r="O47" s="216">
        <v>6.5109</v>
      </c>
      <c r="P47" s="191" t="str">
        <f t="shared" si="0"/>
        <v>Fribourg</v>
      </c>
    </row>
    <row r="48" spans="1:16" ht="18.9" customHeight="1">
      <c r="A48" s="24" t="str">
        <f>'Page 9'!$A$26</f>
        <v>Solothurn</v>
      </c>
      <c r="B48" s="216">
        <v>0</v>
      </c>
      <c r="C48" s="216">
        <v>0</v>
      </c>
      <c r="D48" s="216">
        <v>0</v>
      </c>
      <c r="E48" s="216">
        <v>0.6003333333333334</v>
      </c>
      <c r="F48" s="216">
        <v>1.05025</v>
      </c>
      <c r="G48" s="216">
        <v>1.4400000000000002</v>
      </c>
      <c r="H48" s="216">
        <v>1.6</v>
      </c>
      <c r="I48" s="216">
        <v>1.8</v>
      </c>
      <c r="J48" s="216">
        <v>1.9200000000000002</v>
      </c>
      <c r="K48" s="216">
        <v>2</v>
      </c>
      <c r="L48" s="216">
        <v>2.1</v>
      </c>
      <c r="M48" s="216">
        <v>2.16</v>
      </c>
      <c r="N48" s="216">
        <v>2.28</v>
      </c>
      <c r="O48" s="216">
        <v>2.352</v>
      </c>
      <c r="P48" s="191" t="str">
        <f t="shared" si="0"/>
        <v>Solothurn</v>
      </c>
    </row>
    <row r="49" spans="1:16" ht="18.9" customHeight="1">
      <c r="A49" s="24" t="str">
        <f>'Page 9'!$A$27</f>
        <v>Basel</v>
      </c>
      <c r="B49" s="216">
        <v>0</v>
      </c>
      <c r="C49" s="216">
        <v>0</v>
      </c>
      <c r="D49" s="216">
        <v>0</v>
      </c>
      <c r="E49" s="216">
        <v>0</v>
      </c>
      <c r="F49" s="216">
        <v>1.125</v>
      </c>
      <c r="G49" s="216">
        <v>1.8</v>
      </c>
      <c r="H49" s="216">
        <v>2.25</v>
      </c>
      <c r="I49" s="216">
        <v>2.8125</v>
      </c>
      <c r="J49" s="216">
        <v>3.15</v>
      </c>
      <c r="K49" s="216">
        <v>3.5583333333333336</v>
      </c>
      <c r="L49" s="216">
        <v>4.34375</v>
      </c>
      <c r="M49" s="216">
        <v>4.8149999999999995</v>
      </c>
      <c r="N49" s="216">
        <v>6.505000000000001</v>
      </c>
      <c r="O49" s="216">
        <v>7.832000000000001</v>
      </c>
      <c r="P49" s="191" t="str">
        <f t="shared" si="0"/>
        <v>Basel</v>
      </c>
    </row>
    <row r="50" spans="1:16" ht="18.9" customHeight="1">
      <c r="A50" s="24" t="str">
        <f>'Page 9'!$A$28</f>
        <v>Liestal</v>
      </c>
      <c r="B50" s="216">
        <v>0</v>
      </c>
      <c r="C50" s="216">
        <v>0</v>
      </c>
      <c r="D50" s="216">
        <v>0</v>
      </c>
      <c r="E50" s="216">
        <v>0</v>
      </c>
      <c r="F50" s="216">
        <v>0.6852499999999999</v>
      </c>
      <c r="G50" s="216">
        <v>1.2624000000000002</v>
      </c>
      <c r="H50" s="216">
        <v>1.7855</v>
      </c>
      <c r="I50" s="216">
        <v>2.7506249999999994</v>
      </c>
      <c r="J50" s="216">
        <v>3.6616999999999997</v>
      </c>
      <c r="K50" s="216">
        <v>4.545749999999999</v>
      </c>
      <c r="L50" s="216">
        <v>5.666375</v>
      </c>
      <c r="M50" s="216">
        <v>6.4923</v>
      </c>
      <c r="N50" s="216">
        <v>7.5258</v>
      </c>
      <c r="O50" s="216">
        <v>7.89192</v>
      </c>
      <c r="P50" s="191" t="str">
        <f t="shared" si="0"/>
        <v>Liestal</v>
      </c>
    </row>
    <row r="51" spans="1:16" ht="18.9" customHeight="1">
      <c r="A51" s="24" t="str">
        <f>'Page 9'!$A$29</f>
        <v>Schaffhausen</v>
      </c>
      <c r="B51" s="216">
        <v>0</v>
      </c>
      <c r="C51" s="216">
        <v>0</v>
      </c>
      <c r="D51" s="216">
        <v>0</v>
      </c>
      <c r="E51" s="216">
        <v>0.7433333333333334</v>
      </c>
      <c r="F51" s="216">
        <v>1.1150000000000002</v>
      </c>
      <c r="G51" s="216">
        <v>1.338</v>
      </c>
      <c r="H51" s="216">
        <v>1.4866666666666668</v>
      </c>
      <c r="I51" s="216">
        <v>2.2300000000000004</v>
      </c>
      <c r="J51" s="216">
        <v>2.676</v>
      </c>
      <c r="K51" s="216">
        <v>2.9733333333333336</v>
      </c>
      <c r="L51" s="216">
        <v>3.9025000000000003</v>
      </c>
      <c r="M51" s="216">
        <v>4.460000000000001</v>
      </c>
      <c r="N51" s="216">
        <v>4.8725499999999995</v>
      </c>
      <c r="O51" s="216">
        <v>5.026419999999999</v>
      </c>
      <c r="P51" s="191" t="str">
        <f t="shared" si="0"/>
        <v>Schaffhausen</v>
      </c>
    </row>
    <row r="52" spans="1:16" ht="18.9" customHeight="1">
      <c r="A52" s="24" t="str">
        <f>'Page 9'!$A$30</f>
        <v>Herisau</v>
      </c>
      <c r="B52" s="216">
        <v>0</v>
      </c>
      <c r="C52" s="216">
        <v>0</v>
      </c>
      <c r="D52" s="216">
        <v>0</v>
      </c>
      <c r="E52" s="216">
        <v>0</v>
      </c>
      <c r="F52" s="216">
        <v>0.95</v>
      </c>
      <c r="G52" s="216">
        <v>1.52</v>
      </c>
      <c r="H52" s="216">
        <v>1.9</v>
      </c>
      <c r="I52" s="216">
        <v>2.375</v>
      </c>
      <c r="J52" s="216">
        <v>2.736</v>
      </c>
      <c r="K52" s="216">
        <v>2.9766666666666666</v>
      </c>
      <c r="L52" s="216">
        <v>3.2775</v>
      </c>
      <c r="M52" s="216">
        <v>3.458</v>
      </c>
      <c r="N52" s="216">
        <v>3.819</v>
      </c>
      <c r="O52" s="216">
        <v>4.0356000000000005</v>
      </c>
      <c r="P52" s="191" t="str">
        <f t="shared" si="0"/>
        <v>Herisau</v>
      </c>
    </row>
    <row r="53" spans="1:16" ht="18.9" customHeight="1">
      <c r="A53" s="24" t="str">
        <f>'Page 9'!$A$31</f>
        <v>Appenzell</v>
      </c>
      <c r="B53" s="216">
        <v>0</v>
      </c>
      <c r="C53" s="216">
        <v>0</v>
      </c>
      <c r="D53" s="216">
        <v>0</v>
      </c>
      <c r="E53" s="216">
        <v>0.9600000000000001</v>
      </c>
      <c r="F53" s="216">
        <v>1.4400000000000002</v>
      </c>
      <c r="G53" s="216">
        <v>1.728</v>
      </c>
      <c r="H53" s="216">
        <v>1.9200000000000002</v>
      </c>
      <c r="I53" s="216">
        <v>2.16</v>
      </c>
      <c r="J53" s="216">
        <v>2.3040000000000003</v>
      </c>
      <c r="K53" s="216">
        <v>2.4</v>
      </c>
      <c r="L53" s="216">
        <v>2.52</v>
      </c>
      <c r="M53" s="216">
        <v>2.592</v>
      </c>
      <c r="N53" s="216">
        <v>2.736</v>
      </c>
      <c r="O53" s="216">
        <v>2.8224</v>
      </c>
      <c r="P53" s="191" t="str">
        <f t="shared" si="0"/>
        <v>Appenzell</v>
      </c>
    </row>
    <row r="54" spans="1:16" ht="18.9" customHeight="1">
      <c r="A54" s="24" t="str">
        <f>'Page 9'!$A$32</f>
        <v>St. Gall</v>
      </c>
      <c r="B54" s="216">
        <v>0</v>
      </c>
      <c r="C54" s="216">
        <v>0</v>
      </c>
      <c r="D54" s="216">
        <v>0</v>
      </c>
      <c r="E54" s="216">
        <v>0</v>
      </c>
      <c r="F54" s="216">
        <v>1.1687500000000002</v>
      </c>
      <c r="G54" s="216">
        <v>1.8699999999999999</v>
      </c>
      <c r="H54" s="216">
        <v>2.3375000000000004</v>
      </c>
      <c r="I54" s="216">
        <v>2.921875</v>
      </c>
      <c r="J54" s="216">
        <v>3.272500000000001</v>
      </c>
      <c r="K54" s="216">
        <v>3.5062499999999996</v>
      </c>
      <c r="L54" s="216">
        <v>3.7984375000000004</v>
      </c>
      <c r="M54" s="216">
        <v>3.97375</v>
      </c>
      <c r="N54" s="216">
        <v>4.324375</v>
      </c>
      <c r="O54" s="216">
        <v>4.53475</v>
      </c>
      <c r="P54" s="191" t="str">
        <f t="shared" si="0"/>
        <v>St. Gall</v>
      </c>
    </row>
    <row r="55" spans="1:16" ht="18.9" customHeight="1">
      <c r="A55" s="24" t="str">
        <f>'Page 9'!$A$33</f>
        <v>Chur</v>
      </c>
      <c r="B55" s="216">
        <v>0</v>
      </c>
      <c r="C55" s="216">
        <v>0</v>
      </c>
      <c r="D55" s="216">
        <v>0</v>
      </c>
      <c r="E55" s="216">
        <v>0.24000000000000002</v>
      </c>
      <c r="F55" s="216">
        <v>0.635</v>
      </c>
      <c r="G55" s="216">
        <v>0.9560000000000001</v>
      </c>
      <c r="H55" s="216">
        <v>1.2733333333333334</v>
      </c>
      <c r="I55" s="216">
        <v>1.735</v>
      </c>
      <c r="J55" s="216">
        <v>2.114</v>
      </c>
      <c r="K55" s="216">
        <v>2.4183333333333334</v>
      </c>
      <c r="L55" s="216">
        <v>2.86125</v>
      </c>
      <c r="M55" s="216">
        <v>2.973</v>
      </c>
      <c r="N55" s="216">
        <v>3.195</v>
      </c>
      <c r="O55" s="216">
        <v>3.3282</v>
      </c>
      <c r="P55" s="191" t="str">
        <f t="shared" si="0"/>
        <v>Chur</v>
      </c>
    </row>
    <row r="56" spans="1:16" ht="18.9" customHeight="1">
      <c r="A56" s="24" t="str">
        <f>'Page 9'!$A$34</f>
        <v>Aarau</v>
      </c>
      <c r="B56" s="216">
        <v>0</v>
      </c>
      <c r="C56" s="216">
        <v>0</v>
      </c>
      <c r="D56" s="216">
        <v>0</v>
      </c>
      <c r="E56" s="216">
        <v>0</v>
      </c>
      <c r="F56" s="216">
        <v>0.28850000000000003</v>
      </c>
      <c r="G56" s="216">
        <v>0.808</v>
      </c>
      <c r="H56" s="216">
        <v>1.184</v>
      </c>
      <c r="I56" s="216">
        <v>1.7315</v>
      </c>
      <c r="J56" s="216">
        <v>2.1046</v>
      </c>
      <c r="K56" s="216">
        <v>2.390166666666666</v>
      </c>
      <c r="L56" s="216">
        <v>2.8305000000000002</v>
      </c>
      <c r="M56" s="216">
        <v>3.1568</v>
      </c>
      <c r="N56" s="216">
        <v>4.06925</v>
      </c>
      <c r="O56" s="216">
        <v>4.6913</v>
      </c>
      <c r="P56" s="191" t="str">
        <f t="shared" si="0"/>
        <v>Aarau</v>
      </c>
    </row>
    <row r="57" spans="1:16" ht="18.9" customHeight="1">
      <c r="A57" s="24" t="str">
        <f>'Page 9'!$A$35</f>
        <v>Frauenfeld</v>
      </c>
      <c r="B57" s="216">
        <v>0</v>
      </c>
      <c r="C57" s="216">
        <v>0</v>
      </c>
      <c r="D57" s="216">
        <v>0</v>
      </c>
      <c r="E57" s="216">
        <v>0</v>
      </c>
      <c r="F57" s="216">
        <v>0</v>
      </c>
      <c r="G57" s="216">
        <v>0.6138</v>
      </c>
      <c r="H57" s="216">
        <v>1.0230000000000001</v>
      </c>
      <c r="I57" s="216">
        <v>1.5345000000000002</v>
      </c>
      <c r="J57" s="216">
        <v>1.8414000000000001</v>
      </c>
      <c r="K57" s="216">
        <v>2.0460000000000003</v>
      </c>
      <c r="L57" s="216">
        <v>2.30175</v>
      </c>
      <c r="M57" s="216">
        <v>2.4552</v>
      </c>
      <c r="N57" s="216">
        <v>2.7620999999999998</v>
      </c>
      <c r="O57" s="216">
        <v>2.94624</v>
      </c>
      <c r="P57" s="191" t="str">
        <f t="shared" si="0"/>
        <v>Frauenfeld</v>
      </c>
    </row>
    <row r="58" spans="1:16" ht="18.9" customHeight="1">
      <c r="A58" s="24" t="str">
        <f>'Page 9'!$A$36</f>
        <v>Bellinzona</v>
      </c>
      <c r="B58" s="10">
        <v>0</v>
      </c>
      <c r="C58" s="10">
        <v>0</v>
      </c>
      <c r="D58" s="10">
        <v>0</v>
      </c>
      <c r="E58" s="10">
        <v>0</v>
      </c>
      <c r="F58" s="10">
        <v>0</v>
      </c>
      <c r="G58" s="10">
        <v>0</v>
      </c>
      <c r="H58" s="10">
        <v>1.82</v>
      </c>
      <c r="I58" s="216">
        <v>2.48625</v>
      </c>
      <c r="J58" s="216">
        <v>2.964</v>
      </c>
      <c r="K58" s="216">
        <v>3.2824999999999998</v>
      </c>
      <c r="L58" s="216">
        <v>3.729375</v>
      </c>
      <c r="M58" s="216">
        <v>4.1535</v>
      </c>
      <c r="N58" s="216">
        <v>5.133375</v>
      </c>
      <c r="O58" s="216">
        <v>6.0645</v>
      </c>
      <c r="P58" s="191" t="str">
        <f t="shared" si="0"/>
        <v>Bellinzona</v>
      </c>
    </row>
    <row r="59" spans="1:16" ht="18.9" customHeight="1">
      <c r="A59" s="24" t="str">
        <f>'Page 9'!$A$37</f>
        <v>Lausanne</v>
      </c>
      <c r="B59" s="216">
        <v>0</v>
      </c>
      <c r="C59" s="216">
        <v>0</v>
      </c>
      <c r="D59" s="216">
        <v>0</v>
      </c>
      <c r="E59" s="216">
        <v>2.5726666666666667</v>
      </c>
      <c r="F59" s="216">
        <v>3.1972500000000004</v>
      </c>
      <c r="G59" s="216">
        <v>3.6879999999999997</v>
      </c>
      <c r="H59" s="216">
        <v>4.0151666666666666</v>
      </c>
      <c r="I59" s="216">
        <v>4.7010000000000005</v>
      </c>
      <c r="J59" s="216">
        <v>5.2318</v>
      </c>
      <c r="K59" s="216">
        <v>5.585750000000001</v>
      </c>
      <c r="L59" s="216">
        <v>6.119187500000001</v>
      </c>
      <c r="M59" s="216">
        <v>6.478450000000001</v>
      </c>
      <c r="N59" s="216">
        <v>7.197049999999999</v>
      </c>
      <c r="O59" s="216">
        <v>7.628210000000001</v>
      </c>
      <c r="P59" s="191" t="str">
        <f t="shared" si="0"/>
        <v>Lausanne</v>
      </c>
    </row>
    <row r="60" spans="1:16" ht="18.9" customHeight="1">
      <c r="A60" s="24" t="str">
        <f>'Page 9'!$A$38</f>
        <v>Sion</v>
      </c>
      <c r="B60" s="10">
        <v>0</v>
      </c>
      <c r="C60" s="10">
        <v>0.512</v>
      </c>
      <c r="D60" s="10">
        <v>1.28</v>
      </c>
      <c r="E60" s="10">
        <v>2.1756666666666664</v>
      </c>
      <c r="F60" s="10">
        <v>2.8369999999999997</v>
      </c>
      <c r="G60" s="10">
        <v>3.0799999999999996</v>
      </c>
      <c r="H60" s="10">
        <v>3.4128333333333334</v>
      </c>
      <c r="I60" s="216">
        <v>3.807375</v>
      </c>
      <c r="J60" s="216">
        <v>4.1295</v>
      </c>
      <c r="K60" s="216">
        <v>4.338500000000001</v>
      </c>
      <c r="L60" s="216">
        <v>4.69575</v>
      </c>
      <c r="M60" s="216">
        <v>5.01255</v>
      </c>
      <c r="N60" s="216">
        <v>6.207025</v>
      </c>
      <c r="O60" s="216">
        <v>6.32221</v>
      </c>
      <c r="P60" s="191" t="str">
        <f t="shared" si="0"/>
        <v>Sion</v>
      </c>
    </row>
    <row r="61" spans="1:16" ht="18.9" customHeight="1">
      <c r="A61" s="24" t="str">
        <f>'Page 9'!$A$39</f>
        <v>Neuchâtel</v>
      </c>
      <c r="B61" s="216">
        <v>0</v>
      </c>
      <c r="C61" s="216">
        <v>0</v>
      </c>
      <c r="D61" s="216">
        <v>0.48000000000000004</v>
      </c>
      <c r="E61" s="216">
        <v>2.2399999999999998</v>
      </c>
      <c r="F61" s="216">
        <v>3.12</v>
      </c>
      <c r="G61" s="216">
        <v>3.648</v>
      </c>
      <c r="H61" s="216">
        <v>4</v>
      </c>
      <c r="I61" s="216">
        <v>4.6080000000000005</v>
      </c>
      <c r="J61" s="216">
        <v>5.2223999999999995</v>
      </c>
      <c r="K61" s="216">
        <v>5.632</v>
      </c>
      <c r="L61" s="216">
        <v>6.54</v>
      </c>
      <c r="M61" s="216">
        <v>6.912</v>
      </c>
      <c r="N61" s="216">
        <v>6.912</v>
      </c>
      <c r="O61" s="216">
        <v>6.912</v>
      </c>
      <c r="P61" s="191" t="str">
        <f t="shared" si="0"/>
        <v>Neuchâtel</v>
      </c>
    </row>
    <row r="62" spans="1:16" ht="18.9" customHeight="1">
      <c r="A62" s="24" t="str">
        <f>'Page 9'!$A$40</f>
        <v>Geneva</v>
      </c>
      <c r="B62" s="216">
        <v>0</v>
      </c>
      <c r="C62" s="216">
        <v>0</v>
      </c>
      <c r="D62" s="216">
        <v>0</v>
      </c>
      <c r="E62" s="216">
        <v>0</v>
      </c>
      <c r="F62" s="216">
        <v>0.60425</v>
      </c>
      <c r="G62" s="216">
        <v>1.1624</v>
      </c>
      <c r="H62" s="216">
        <v>1.6179999999999999</v>
      </c>
      <c r="I62" s="216">
        <v>2.3595</v>
      </c>
      <c r="J62" s="216">
        <v>2.9819999999999998</v>
      </c>
      <c r="K62" s="216">
        <v>3.5030000000000006</v>
      </c>
      <c r="L62" s="216">
        <v>4.2757499999999995</v>
      </c>
      <c r="M62" s="216">
        <v>4.8568</v>
      </c>
      <c r="N62" s="216">
        <v>6.773799999999999</v>
      </c>
      <c r="O62" s="216">
        <v>8.6883</v>
      </c>
      <c r="P62" s="191" t="str">
        <f t="shared" si="0"/>
        <v>Geneva</v>
      </c>
    </row>
    <row r="63" spans="1:16" ht="18.9" customHeight="1">
      <c r="A63" s="24" t="str">
        <f>'Page 9'!$A$41</f>
        <v>Delémont</v>
      </c>
      <c r="B63" s="216">
        <v>0</v>
      </c>
      <c r="C63" s="216">
        <v>0</v>
      </c>
      <c r="D63" s="216">
        <v>0</v>
      </c>
      <c r="E63" s="216">
        <v>1.5943333333333334</v>
      </c>
      <c r="F63" s="216">
        <v>2.074</v>
      </c>
      <c r="G63" s="216">
        <v>2.4064</v>
      </c>
      <c r="H63" s="216">
        <v>2.6281666666666665</v>
      </c>
      <c r="I63" s="216">
        <v>2.9053749999999994</v>
      </c>
      <c r="J63" s="216">
        <v>3.1189999999999993</v>
      </c>
      <c r="K63" s="216">
        <v>3.3880000000000003</v>
      </c>
      <c r="L63" s="216">
        <v>3.7243749999999998</v>
      </c>
      <c r="M63" s="216">
        <v>4.0417</v>
      </c>
      <c r="N63" s="216">
        <v>4.851625</v>
      </c>
      <c r="O63" s="216">
        <v>5.52798</v>
      </c>
      <c r="P63" s="191" t="str">
        <f t="shared" si="0"/>
        <v>Delémont</v>
      </c>
    </row>
    <row r="64" spans="2:8" ht="18.9" customHeight="1">
      <c r="B64" s="195"/>
      <c r="C64" s="195"/>
      <c r="D64" s="195"/>
      <c r="E64" s="195"/>
      <c r="F64" s="195"/>
      <c r="G64" s="195"/>
      <c r="H64" s="195"/>
    </row>
    <row r="65" spans="2:8" ht="18.9" customHeight="1">
      <c r="B65" s="195"/>
      <c r="C65" s="195"/>
      <c r="D65" s="195"/>
      <c r="E65" s="195"/>
      <c r="F65" s="195"/>
      <c r="G65" s="195"/>
      <c r="H65" s="195"/>
    </row>
    <row r="66" spans="2:8" ht="18.9" customHeight="1">
      <c r="B66" s="195"/>
      <c r="C66" s="195"/>
      <c r="D66" s="195"/>
      <c r="E66" s="195"/>
      <c r="F66" s="195"/>
      <c r="G66" s="195"/>
      <c r="H66" s="195"/>
    </row>
    <row r="67" spans="2:8" ht="18.9" customHeight="1">
      <c r="B67" s="195"/>
      <c r="C67" s="195"/>
      <c r="D67" s="195"/>
      <c r="E67" s="195"/>
      <c r="F67" s="195"/>
      <c r="G67" s="195"/>
      <c r="H67" s="195"/>
    </row>
    <row r="68" spans="2:8" ht="18.9" customHeight="1">
      <c r="B68" s="195"/>
      <c r="C68" s="195"/>
      <c r="D68" s="195"/>
      <c r="E68" s="195"/>
      <c r="F68" s="195"/>
      <c r="G68" s="195"/>
      <c r="H68" s="195"/>
    </row>
    <row r="69" spans="2:8" ht="18.9" customHeight="1">
      <c r="B69" s="195"/>
      <c r="C69" s="195"/>
      <c r="D69" s="195"/>
      <c r="E69" s="195"/>
      <c r="F69" s="195"/>
      <c r="G69" s="195"/>
      <c r="H69" s="195"/>
    </row>
    <row r="70" spans="2:8" ht="12.75">
      <c r="B70" s="195"/>
      <c r="C70" s="195"/>
      <c r="D70" s="195"/>
      <c r="E70" s="195"/>
      <c r="F70" s="195"/>
      <c r="G70" s="195"/>
      <c r="H70" s="195"/>
    </row>
    <row r="71" spans="2:8" ht="12.75">
      <c r="B71" s="195"/>
      <c r="C71" s="195"/>
      <c r="D71" s="195"/>
      <c r="E71" s="195"/>
      <c r="F71" s="195"/>
      <c r="G71" s="195"/>
      <c r="H71" s="195"/>
    </row>
    <row r="72" spans="2:8" ht="12.75">
      <c r="B72" s="195"/>
      <c r="C72" s="195"/>
      <c r="D72" s="195"/>
      <c r="E72" s="195"/>
      <c r="F72" s="195"/>
      <c r="G72" s="195"/>
      <c r="H72" s="195"/>
    </row>
    <row r="73" spans="2:8" ht="12.75">
      <c r="B73" s="195"/>
      <c r="C73" s="195"/>
      <c r="D73" s="195"/>
      <c r="E73" s="195"/>
      <c r="F73" s="195"/>
      <c r="G73" s="195"/>
      <c r="H73" s="195"/>
    </row>
    <row r="74" spans="2:8" ht="12.75">
      <c r="B74" s="195"/>
      <c r="C74" s="195"/>
      <c r="D74" s="195"/>
      <c r="E74" s="195"/>
      <c r="F74" s="195"/>
      <c r="G74" s="195"/>
      <c r="H74" s="195"/>
    </row>
    <row r="75" spans="2:8" ht="12.75">
      <c r="B75" s="195"/>
      <c r="C75" s="195"/>
      <c r="D75" s="195"/>
      <c r="E75" s="195"/>
      <c r="F75" s="195"/>
      <c r="G75" s="195"/>
      <c r="H75" s="195"/>
    </row>
    <row r="76" spans="2:8" ht="12.75">
      <c r="B76" s="195"/>
      <c r="C76" s="195"/>
      <c r="D76" s="195"/>
      <c r="E76" s="195"/>
      <c r="F76" s="195"/>
      <c r="G76" s="195"/>
      <c r="H76" s="195"/>
    </row>
    <row r="77" spans="2:8" ht="12.75">
      <c r="B77" s="195"/>
      <c r="C77" s="195"/>
      <c r="D77" s="195"/>
      <c r="E77" s="195"/>
      <c r="F77" s="195"/>
      <c r="G77" s="195"/>
      <c r="H77" s="195"/>
    </row>
    <row r="78" spans="2:8" ht="12.75">
      <c r="B78" s="195"/>
      <c r="C78" s="195"/>
      <c r="D78" s="195"/>
      <c r="E78" s="195"/>
      <c r="F78" s="195"/>
      <c r="G78" s="195"/>
      <c r="H78" s="195"/>
    </row>
    <row r="79" spans="2:8" ht="12.75">
      <c r="B79" s="195"/>
      <c r="C79" s="195"/>
      <c r="D79" s="195"/>
      <c r="E79" s="195"/>
      <c r="F79" s="195"/>
      <c r="G79" s="195"/>
      <c r="H79" s="195"/>
    </row>
    <row r="80" spans="2:8" ht="12.75">
      <c r="B80" s="195"/>
      <c r="C80" s="195"/>
      <c r="D80" s="195"/>
      <c r="E80" s="195"/>
      <c r="F80" s="195"/>
      <c r="G80" s="195"/>
      <c r="H80" s="195"/>
    </row>
    <row r="81" spans="2:8" ht="12.75">
      <c r="B81" s="195"/>
      <c r="C81" s="195"/>
      <c r="D81" s="195"/>
      <c r="E81" s="195"/>
      <c r="F81" s="195"/>
      <c r="G81" s="195"/>
      <c r="H81" s="195"/>
    </row>
    <row r="82" spans="2:8" ht="12.75">
      <c r="B82" s="195"/>
      <c r="C82" s="195"/>
      <c r="D82" s="195"/>
      <c r="E82" s="195"/>
      <c r="F82" s="195"/>
      <c r="G82" s="195"/>
      <c r="H82" s="195"/>
    </row>
    <row r="83" spans="2:8" ht="12.75">
      <c r="B83" s="195"/>
      <c r="C83" s="195"/>
      <c r="D83" s="195"/>
      <c r="E83" s="195"/>
      <c r="F83" s="195"/>
      <c r="G83" s="195"/>
      <c r="H83" s="195"/>
    </row>
    <row r="84" spans="2:8" ht="12.75">
      <c r="B84" s="195"/>
      <c r="C84" s="195"/>
      <c r="D84" s="195"/>
      <c r="E84" s="195"/>
      <c r="F84" s="195"/>
      <c r="G84" s="195"/>
      <c r="H84" s="195"/>
    </row>
    <row r="85" spans="2:8" ht="12.75">
      <c r="B85" s="195"/>
      <c r="C85" s="195"/>
      <c r="D85" s="195"/>
      <c r="E85" s="195"/>
      <c r="F85" s="195"/>
      <c r="G85" s="195"/>
      <c r="H85" s="195"/>
    </row>
    <row r="86" spans="2:8" ht="12.75">
      <c r="B86" s="195"/>
      <c r="C86" s="195"/>
      <c r="D86" s="195"/>
      <c r="E86" s="195"/>
      <c r="F86" s="195"/>
      <c r="G86" s="195"/>
      <c r="H86" s="195"/>
    </row>
    <row r="87" spans="2:8" ht="12.75">
      <c r="B87" s="195"/>
      <c r="C87" s="195"/>
      <c r="D87" s="195"/>
      <c r="E87" s="195"/>
      <c r="F87" s="195"/>
      <c r="G87" s="195"/>
      <c r="H87" s="195"/>
    </row>
    <row r="88" spans="2:8" ht="12.75">
      <c r="B88" s="195"/>
      <c r="C88" s="195"/>
      <c r="D88" s="195"/>
      <c r="E88" s="195"/>
      <c r="F88" s="195"/>
      <c r="G88" s="195"/>
      <c r="H88" s="195"/>
    </row>
    <row r="89" spans="2:8" ht="12.75">
      <c r="B89" s="195"/>
      <c r="C89" s="195"/>
      <c r="D89" s="195"/>
      <c r="E89" s="195"/>
      <c r="F89" s="195"/>
      <c r="G89" s="195"/>
      <c r="H89" s="195"/>
    </row>
    <row r="90" spans="2:8" ht="12.75">
      <c r="B90" s="195"/>
      <c r="C90" s="195"/>
      <c r="D90" s="195"/>
      <c r="E90" s="195"/>
      <c r="F90" s="195"/>
      <c r="G90" s="195"/>
      <c r="H90" s="195"/>
    </row>
    <row r="91" spans="2:8" ht="12.75">
      <c r="B91" s="195"/>
      <c r="C91" s="195"/>
      <c r="D91" s="195"/>
      <c r="E91" s="195"/>
      <c r="F91" s="195"/>
      <c r="G91" s="195"/>
      <c r="H91" s="195"/>
    </row>
    <row r="92" spans="2:8" ht="12.75">
      <c r="B92" s="195"/>
      <c r="C92" s="195"/>
      <c r="D92" s="195"/>
      <c r="E92" s="195"/>
      <c r="F92" s="195"/>
      <c r="G92" s="195"/>
      <c r="H92" s="195"/>
    </row>
    <row r="93" spans="2:8" ht="12.75">
      <c r="B93" s="195"/>
      <c r="C93" s="195"/>
      <c r="D93" s="195"/>
      <c r="E93" s="195"/>
      <c r="F93" s="195"/>
      <c r="G93" s="195"/>
      <c r="H93" s="195"/>
    </row>
    <row r="94" spans="2:8" ht="12.75">
      <c r="B94" s="195"/>
      <c r="C94" s="195"/>
      <c r="D94" s="195"/>
      <c r="E94" s="195"/>
      <c r="F94" s="195"/>
      <c r="G94" s="195"/>
      <c r="H94" s="195"/>
    </row>
    <row r="95" spans="2:8" ht="12.75">
      <c r="B95" s="195"/>
      <c r="C95" s="195"/>
      <c r="D95" s="195"/>
      <c r="E95" s="195"/>
      <c r="F95" s="195"/>
      <c r="G95" s="195"/>
      <c r="H95" s="195"/>
    </row>
    <row r="96" spans="2:8" ht="12.75">
      <c r="B96" s="195"/>
      <c r="C96" s="195"/>
      <c r="D96" s="195"/>
      <c r="E96" s="195"/>
      <c r="F96" s="195"/>
      <c r="G96" s="195"/>
      <c r="H96" s="195"/>
    </row>
    <row r="97" spans="2:8" ht="12.75">
      <c r="B97" s="195"/>
      <c r="C97" s="195"/>
      <c r="D97" s="195"/>
      <c r="E97" s="195"/>
      <c r="F97" s="195"/>
      <c r="G97" s="195"/>
      <c r="H97" s="195"/>
    </row>
    <row r="98" spans="2:8" ht="12.75">
      <c r="B98" s="195"/>
      <c r="C98" s="195"/>
      <c r="D98" s="195"/>
      <c r="E98" s="195"/>
      <c r="F98" s="195"/>
      <c r="G98" s="195"/>
      <c r="H98" s="195"/>
    </row>
    <row r="99" spans="2:8" ht="12.75">
      <c r="B99" s="195"/>
      <c r="C99" s="195"/>
      <c r="D99" s="195"/>
      <c r="E99" s="195"/>
      <c r="F99" s="195"/>
      <c r="G99" s="195"/>
      <c r="H99" s="195"/>
    </row>
    <row r="100" spans="2:8" ht="12.75">
      <c r="B100" s="195"/>
      <c r="C100" s="195"/>
      <c r="D100" s="195"/>
      <c r="E100" s="195"/>
      <c r="F100" s="195"/>
      <c r="G100" s="195"/>
      <c r="H100" s="195"/>
    </row>
    <row r="101" spans="2:8" ht="12.75">
      <c r="B101" s="195"/>
      <c r="C101" s="195"/>
      <c r="D101" s="195"/>
      <c r="E101" s="195"/>
      <c r="F101" s="195"/>
      <c r="G101" s="195"/>
      <c r="H101" s="195"/>
    </row>
    <row r="102" spans="2:8" ht="12.75">
      <c r="B102" s="195"/>
      <c r="C102" s="195"/>
      <c r="D102" s="195"/>
      <c r="E102" s="195"/>
      <c r="F102" s="195"/>
      <c r="G102" s="195"/>
      <c r="H102" s="195"/>
    </row>
    <row r="103" spans="2:8" ht="12.75">
      <c r="B103" s="195"/>
      <c r="C103" s="195"/>
      <c r="D103" s="195"/>
      <c r="E103" s="195"/>
      <c r="F103" s="195"/>
      <c r="G103" s="195"/>
      <c r="H103" s="195"/>
    </row>
    <row r="104" spans="2:8" ht="12.75">
      <c r="B104" s="195"/>
      <c r="C104" s="195"/>
      <c r="D104" s="195"/>
      <c r="E104" s="195"/>
      <c r="F104" s="195"/>
      <c r="G104" s="195"/>
      <c r="H104" s="195"/>
    </row>
    <row r="105" spans="2:8" ht="12.75">
      <c r="B105" s="195"/>
      <c r="C105" s="195"/>
      <c r="D105" s="195"/>
      <c r="E105" s="195"/>
      <c r="F105" s="195"/>
      <c r="G105" s="195"/>
      <c r="H105" s="195"/>
    </row>
    <row r="106" spans="2:8" ht="12.75">
      <c r="B106" s="195"/>
      <c r="C106" s="195"/>
      <c r="D106" s="195"/>
      <c r="E106" s="195"/>
      <c r="F106" s="195"/>
      <c r="G106" s="195"/>
      <c r="H106" s="195"/>
    </row>
    <row r="107" spans="2:8" ht="12.75">
      <c r="B107" s="195"/>
      <c r="C107" s="195"/>
      <c r="D107" s="195"/>
      <c r="E107" s="195"/>
      <c r="F107" s="195"/>
      <c r="G107" s="195"/>
      <c r="H107" s="195"/>
    </row>
    <row r="108" spans="2:8" ht="12.75">
      <c r="B108" s="195"/>
      <c r="C108" s="195"/>
      <c r="D108" s="195"/>
      <c r="E108" s="195"/>
      <c r="F108" s="195"/>
      <c r="G108" s="195"/>
      <c r="H108" s="195"/>
    </row>
    <row r="109" spans="2:8" ht="12.75">
      <c r="B109" s="195"/>
      <c r="C109" s="195"/>
      <c r="D109" s="195"/>
      <c r="E109" s="195"/>
      <c r="F109" s="195"/>
      <c r="G109" s="195"/>
      <c r="H109" s="195"/>
    </row>
    <row r="110" spans="2:8" ht="12.75">
      <c r="B110" s="195"/>
      <c r="C110" s="195"/>
      <c r="D110" s="195"/>
      <c r="E110" s="195"/>
      <c r="F110" s="195"/>
      <c r="G110" s="195"/>
      <c r="H110" s="195"/>
    </row>
    <row r="111" spans="2:8" ht="12.75">
      <c r="B111" s="195"/>
      <c r="C111" s="195"/>
      <c r="D111" s="195"/>
      <c r="E111" s="195"/>
      <c r="F111" s="195"/>
      <c r="G111" s="195"/>
      <c r="H111" s="195"/>
    </row>
    <row r="112" spans="2:8" ht="12.75">
      <c r="B112" s="195"/>
      <c r="C112" s="195"/>
      <c r="D112" s="195"/>
      <c r="E112" s="195"/>
      <c r="F112" s="195"/>
      <c r="G112" s="195"/>
      <c r="H112" s="195"/>
    </row>
    <row r="113" spans="2:8" ht="12.75">
      <c r="B113" s="195"/>
      <c r="C113" s="195"/>
      <c r="D113" s="195"/>
      <c r="E113" s="195"/>
      <c r="F113" s="195"/>
      <c r="G113" s="195"/>
      <c r="H113" s="195"/>
    </row>
    <row r="114" spans="2:8" ht="12.75">
      <c r="B114" s="195"/>
      <c r="C114" s="195"/>
      <c r="D114" s="195"/>
      <c r="E114" s="195"/>
      <c r="F114" s="195"/>
      <c r="G114" s="195"/>
      <c r="H114" s="195"/>
    </row>
    <row r="115" spans="2:8" ht="12.75">
      <c r="B115" s="195"/>
      <c r="C115" s="195"/>
      <c r="D115" s="195"/>
      <c r="E115" s="195"/>
      <c r="F115" s="195"/>
      <c r="G115" s="195"/>
      <c r="H115" s="195"/>
    </row>
  </sheetData>
  <mergeCells count="6">
    <mergeCell ref="B6:H6"/>
    <mergeCell ref="B9:H9"/>
    <mergeCell ref="B37:H37"/>
    <mergeCell ref="I6:O6"/>
    <mergeCell ref="I9:O9"/>
    <mergeCell ref="I37:O37"/>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contribuzioni&amp;R52 - 53</oddFooter>
  </headerFooter>
  <colBreaks count="1" manualBreakCount="1">
    <brk id="8" max="16383" man="1"/>
  </colBreaks>
</worksheet>
</file>

<file path=xl/worksheets/sheet36.xml><?xml version="1.0" encoding="utf-8"?>
<worksheet xmlns="http://schemas.openxmlformats.org/spreadsheetml/2006/main" xmlns:r="http://schemas.openxmlformats.org/officeDocument/2006/relationships">
  <sheetPr>
    <pageSetUpPr fitToPage="1"/>
  </sheetPr>
  <dimension ref="A1:IF122"/>
  <sheetViews>
    <sheetView zoomScale="75" zoomScaleNormal="75" workbookViewId="0" topLeftCell="A1"/>
  </sheetViews>
  <sheetFormatPr defaultColWidth="10.28125" defaultRowHeight="12.75"/>
  <cols>
    <col min="1" max="1" width="29.00390625" style="219" customWidth="1"/>
    <col min="2" max="9" width="15.28125" style="219" customWidth="1"/>
    <col min="10" max="234" width="12.7109375" style="219" customWidth="1"/>
    <col min="235" max="16384" width="10.28125" style="219" customWidth="1"/>
  </cols>
  <sheetData>
    <row r="1" spans="1:9" ht="18.9" customHeight="1">
      <c r="A1" s="217" t="s">
        <v>136</v>
      </c>
      <c r="B1" s="217"/>
      <c r="C1" s="217"/>
      <c r="D1" s="217"/>
      <c r="E1" s="217"/>
      <c r="F1" s="217"/>
      <c r="G1" s="217"/>
      <c r="H1" s="217"/>
      <c r="I1" s="218"/>
    </row>
    <row r="2" spans="1:9" ht="18.9" customHeight="1">
      <c r="A2" s="217"/>
      <c r="B2" s="217"/>
      <c r="C2" s="217"/>
      <c r="D2" s="217"/>
      <c r="E2" s="217"/>
      <c r="F2" s="217"/>
      <c r="G2" s="217"/>
      <c r="H2" s="217"/>
      <c r="I2" s="218"/>
    </row>
    <row r="3" spans="1:9" ht="38.1" customHeight="1">
      <c r="A3" s="1026" t="s">
        <v>235</v>
      </c>
      <c r="B3" s="1027"/>
      <c r="C3" s="1027"/>
      <c r="D3" s="1027"/>
      <c r="E3" s="1027"/>
      <c r="F3" s="1027"/>
      <c r="G3" s="1027"/>
      <c r="H3" s="1027"/>
      <c r="I3" s="1027"/>
    </row>
    <row r="4" spans="1:9" ht="38.1" customHeight="1">
      <c r="A4" s="1028"/>
      <c r="B4" s="1029"/>
      <c r="C4" s="1029"/>
      <c r="D4" s="1029"/>
      <c r="E4" s="1029"/>
      <c r="F4" s="1029"/>
      <c r="G4" s="1029"/>
      <c r="H4" s="1029"/>
      <c r="I4" s="1029"/>
    </row>
    <row r="5" spans="1:9" ht="18.9" customHeight="1">
      <c r="A5" s="218"/>
      <c r="B5" s="218"/>
      <c r="C5" s="218"/>
      <c r="D5" s="218"/>
      <c r="E5" s="218"/>
      <c r="F5" s="218"/>
      <c r="G5" s="218"/>
      <c r="H5" s="218"/>
      <c r="I5" s="218"/>
    </row>
    <row r="6" spans="1:9" ht="18.9" customHeight="1" thickBot="1">
      <c r="A6" s="220">
        <v>26</v>
      </c>
      <c r="B6" s="218"/>
      <c r="C6" s="218"/>
      <c r="D6" s="218"/>
      <c r="E6" s="218"/>
      <c r="F6" s="218"/>
      <c r="G6" s="218"/>
      <c r="H6" s="218"/>
      <c r="I6" s="218"/>
    </row>
    <row r="7" spans="1:9" ht="18.9" customHeight="1" thickBot="1">
      <c r="A7" s="23" t="str">
        <f>'Pages 10-11'!$A$6</f>
        <v>Cantonal capitals</v>
      </c>
      <c r="B7" s="1017" t="s">
        <v>137</v>
      </c>
      <c r="C7" s="1018"/>
      <c r="D7" s="1018"/>
      <c r="E7" s="1018"/>
      <c r="F7" s="1018"/>
      <c r="G7" s="1018"/>
      <c r="H7" s="1018"/>
      <c r="I7" s="1019"/>
    </row>
    <row r="8" spans="1:9" ht="18.9" customHeight="1">
      <c r="A8" s="222"/>
      <c r="B8" s="233">
        <v>4</v>
      </c>
      <c r="C8" s="233">
        <v>8</v>
      </c>
      <c r="D8" s="233">
        <v>12</v>
      </c>
      <c r="E8" s="233">
        <v>16</v>
      </c>
      <c r="F8" s="233">
        <v>20</v>
      </c>
      <c r="G8" s="233">
        <v>30</v>
      </c>
      <c r="H8" s="233">
        <v>40</v>
      </c>
      <c r="I8" s="233">
        <v>50</v>
      </c>
    </row>
    <row r="9" spans="1:9" ht="18.9" customHeight="1">
      <c r="A9" s="222"/>
      <c r="B9" s="223"/>
      <c r="C9" s="223"/>
      <c r="D9" s="223"/>
      <c r="E9" s="223"/>
      <c r="F9" s="223"/>
      <c r="G9" s="223"/>
      <c r="H9" s="223"/>
      <c r="I9" s="223"/>
    </row>
    <row r="10" spans="1:9" ht="18.9" customHeight="1">
      <c r="A10" s="222"/>
      <c r="B10" s="1020" t="s">
        <v>138</v>
      </c>
      <c r="C10" s="1021"/>
      <c r="D10" s="1021"/>
      <c r="E10" s="1021"/>
      <c r="F10" s="1021"/>
      <c r="G10" s="1021"/>
      <c r="H10" s="1021"/>
      <c r="I10" s="1022"/>
    </row>
    <row r="11" spans="1:9" ht="18.9" customHeight="1">
      <c r="A11" s="24" t="str">
        <f>'Page 9'!$A$16</f>
        <v>Zurich</v>
      </c>
      <c r="B11" s="393">
        <v>24.45</v>
      </c>
      <c r="C11" s="393">
        <v>22.975</v>
      </c>
      <c r="D11" s="393">
        <v>22.25</v>
      </c>
      <c r="E11" s="393">
        <v>22.05625</v>
      </c>
      <c r="F11" s="393">
        <v>21.815</v>
      </c>
      <c r="G11" s="393">
        <v>21.613333333333333</v>
      </c>
      <c r="H11" s="393">
        <v>21.5175</v>
      </c>
      <c r="I11" s="393">
        <v>21.458</v>
      </c>
    </row>
    <row r="12" spans="1:9" ht="18.9" customHeight="1">
      <c r="A12" s="24" t="str">
        <f>'Page 9'!$A$17</f>
        <v>Berne</v>
      </c>
      <c r="B12" s="393">
        <v>13.538749999999999</v>
      </c>
      <c r="C12" s="393">
        <v>13.7375</v>
      </c>
      <c r="D12" s="393">
        <v>13.856666666666667</v>
      </c>
      <c r="E12" s="393">
        <v>15.063437500000001</v>
      </c>
      <c r="F12" s="393">
        <v>15.904499999999999</v>
      </c>
      <c r="G12" s="393">
        <v>16.90866666666667</v>
      </c>
      <c r="H12" s="393">
        <v>17.410875</v>
      </c>
      <c r="I12" s="393">
        <v>17.7122</v>
      </c>
    </row>
    <row r="13" spans="1:9" ht="18.9" customHeight="1">
      <c r="A13" s="24" t="str">
        <f>'Page 9'!$A$18</f>
        <v>Lucerne</v>
      </c>
      <c r="B13" s="393">
        <v>16.0625</v>
      </c>
      <c r="C13" s="393">
        <v>14.046875</v>
      </c>
      <c r="D13" s="393">
        <v>13.375</v>
      </c>
      <c r="E13" s="393">
        <v>13.0390625</v>
      </c>
      <c r="F13" s="393">
        <v>12.8375</v>
      </c>
      <c r="G13" s="393">
        <v>12.591666666666667</v>
      </c>
      <c r="H13" s="393">
        <v>12.46875</v>
      </c>
      <c r="I13" s="393">
        <v>12.395</v>
      </c>
    </row>
    <row r="14" spans="1:9" ht="18.9" customHeight="1">
      <c r="A14" s="24" t="str">
        <f>'Page 9'!$A$19</f>
        <v>Altdorf</v>
      </c>
      <c r="B14" s="393">
        <v>15.153186</v>
      </c>
      <c r="C14" s="393">
        <v>15.140811</v>
      </c>
      <c r="D14" s="393">
        <v>15.136686000000001</v>
      </c>
      <c r="E14" s="393">
        <v>15.134623499999998</v>
      </c>
      <c r="F14" s="393">
        <v>15.133386</v>
      </c>
      <c r="G14" s="393">
        <v>15.131736</v>
      </c>
      <c r="H14" s="393">
        <v>15.0864156</v>
      </c>
      <c r="I14" s="393">
        <v>15.130415999999999</v>
      </c>
    </row>
    <row r="15" spans="1:9" ht="18.9" customHeight="1">
      <c r="A15" s="24" t="str">
        <f>'Page 9'!$A$20</f>
        <v>Schwyz</v>
      </c>
      <c r="B15" s="393">
        <v>13.785</v>
      </c>
      <c r="C15" s="393">
        <v>13.9875</v>
      </c>
      <c r="D15" s="393">
        <v>13.92</v>
      </c>
      <c r="E15" s="393">
        <v>13.9875</v>
      </c>
      <c r="F15" s="393">
        <v>13.947000000000001</v>
      </c>
      <c r="G15" s="393">
        <v>13.947000000000001</v>
      </c>
      <c r="H15" s="393">
        <v>13.947000000000001</v>
      </c>
      <c r="I15" s="393">
        <v>13.9471</v>
      </c>
    </row>
    <row r="16" spans="1:9" ht="18.9" customHeight="1">
      <c r="A16" s="24" t="str">
        <f>'Page 9'!$A$21</f>
        <v>Sarnen</v>
      </c>
      <c r="B16" s="393">
        <v>19.35</v>
      </c>
      <c r="C16" s="393">
        <v>14.825</v>
      </c>
      <c r="D16" s="393">
        <v>14.1125</v>
      </c>
      <c r="E16" s="393">
        <v>13.75625</v>
      </c>
      <c r="F16" s="393">
        <v>13.5425</v>
      </c>
      <c r="G16" s="393">
        <v>13.233333333333333</v>
      </c>
      <c r="H16" s="393">
        <v>13.1025</v>
      </c>
      <c r="I16" s="393">
        <v>13.014</v>
      </c>
    </row>
    <row r="17" spans="1:9" ht="18.9" customHeight="1">
      <c r="A17" s="24" t="str">
        <f>'Page 9'!$A$22</f>
        <v>Stans</v>
      </c>
      <c r="B17" s="393">
        <v>19.35</v>
      </c>
      <c r="C17" s="393">
        <v>13.6</v>
      </c>
      <c r="D17" s="393">
        <v>12.733333333333333</v>
      </c>
      <c r="E17" s="393">
        <v>12.71875</v>
      </c>
      <c r="F17" s="393">
        <v>12.705</v>
      </c>
      <c r="G17" s="393">
        <v>12.693333333333333</v>
      </c>
      <c r="H17" s="393">
        <v>12.6875</v>
      </c>
      <c r="I17" s="393">
        <v>12.682</v>
      </c>
    </row>
    <row r="18" spans="1:9" ht="18.9" customHeight="1">
      <c r="A18" s="24" t="str">
        <f>'Page 9'!$A$23</f>
        <v>Glarus</v>
      </c>
      <c r="B18" s="393">
        <v>16.25</v>
      </c>
      <c r="C18" s="393">
        <v>16.5</v>
      </c>
      <c r="D18" s="393">
        <v>16.416666666666668</v>
      </c>
      <c r="E18" s="393">
        <v>16.5</v>
      </c>
      <c r="F18" s="393">
        <v>16.45</v>
      </c>
      <c r="G18" s="393">
        <v>16.483333333333334</v>
      </c>
      <c r="H18" s="393">
        <v>16.4525</v>
      </c>
      <c r="I18" s="393">
        <v>16.472</v>
      </c>
    </row>
    <row r="19" spans="1:9" ht="18.9" customHeight="1">
      <c r="A19" s="24" t="str">
        <f>'Page 9'!$A$24</f>
        <v>Zug</v>
      </c>
      <c r="B19" s="393">
        <v>16.7625</v>
      </c>
      <c r="C19" s="393">
        <v>12.26875</v>
      </c>
      <c r="D19" s="393">
        <v>12.06875</v>
      </c>
      <c r="E19" s="393">
        <v>11.8875</v>
      </c>
      <c r="F19" s="393">
        <v>11.77875</v>
      </c>
      <c r="G19" s="393">
        <v>11.698833333333333</v>
      </c>
      <c r="H19" s="393">
        <v>11.62625</v>
      </c>
      <c r="I19" s="393">
        <v>11.6087</v>
      </c>
    </row>
    <row r="20" spans="1:9" ht="18.9" customHeight="1">
      <c r="A20" s="24" t="str">
        <f>'Page 9'!$A$25</f>
        <v>Fribourg</v>
      </c>
      <c r="B20" s="393">
        <v>20.59375</v>
      </c>
      <c r="C20" s="393">
        <v>17.24875</v>
      </c>
      <c r="D20" s="393">
        <v>16.272916666666667</v>
      </c>
      <c r="E20" s="393">
        <v>15.6825</v>
      </c>
      <c r="F20" s="393">
        <v>15.328249999999999</v>
      </c>
      <c r="G20" s="393">
        <v>15.179</v>
      </c>
      <c r="H20" s="393">
        <v>17.47325</v>
      </c>
      <c r="I20" s="393">
        <v>18.9147</v>
      </c>
    </row>
    <row r="21" spans="1:9" ht="18.9" customHeight="1">
      <c r="A21" s="24" t="str">
        <f>'Page 9'!$A$26</f>
        <v>Solothurn</v>
      </c>
      <c r="B21" s="393">
        <v>18.475</v>
      </c>
      <c r="C21" s="393">
        <v>16.7125</v>
      </c>
      <c r="D21" s="393">
        <v>16.625</v>
      </c>
      <c r="E21" s="393">
        <v>16.5875</v>
      </c>
      <c r="F21" s="393">
        <v>16.66</v>
      </c>
      <c r="G21" s="393">
        <v>16.626666666666665</v>
      </c>
      <c r="H21" s="393">
        <v>16.65825</v>
      </c>
      <c r="I21" s="393">
        <v>16.64</v>
      </c>
    </row>
    <row r="22" spans="1:9" ht="18.9" customHeight="1">
      <c r="A22" s="24" t="str">
        <f>'Page 9'!$A$27</f>
        <v>Basel</v>
      </c>
      <c r="B22" s="393">
        <v>28.7125</v>
      </c>
      <c r="C22" s="393">
        <v>25.36875</v>
      </c>
      <c r="D22" s="393">
        <v>25.883333333333333</v>
      </c>
      <c r="E22" s="393">
        <v>25.03125</v>
      </c>
      <c r="F22" s="393">
        <v>24.52</v>
      </c>
      <c r="G22" s="393">
        <v>23.886666666666667</v>
      </c>
      <c r="H22" s="393">
        <v>23.4975</v>
      </c>
      <c r="I22" s="393">
        <v>23.322</v>
      </c>
    </row>
    <row r="23" spans="1:9" ht="18.9" customHeight="1">
      <c r="A23" s="24" t="str">
        <f>'Page 9'!$A$28</f>
        <v>Liestal</v>
      </c>
      <c r="B23" s="393">
        <v>22.22</v>
      </c>
      <c r="C23" s="393">
        <v>19.2775</v>
      </c>
      <c r="D23" s="393">
        <v>18.461666666666666</v>
      </c>
      <c r="E23" s="393">
        <v>17.93</v>
      </c>
      <c r="F23" s="393">
        <v>17.71</v>
      </c>
      <c r="G23" s="393">
        <v>17.284666666666666</v>
      </c>
      <c r="H23" s="393">
        <v>17.1215</v>
      </c>
      <c r="I23" s="393">
        <v>16.984</v>
      </c>
    </row>
    <row r="24" spans="1:9" ht="18.9" customHeight="1">
      <c r="A24" s="24" t="str">
        <f>'Page 9'!$A$29</f>
        <v>Schaffhausen</v>
      </c>
      <c r="B24" s="393">
        <v>20.45</v>
      </c>
      <c r="C24" s="393">
        <v>18.075</v>
      </c>
      <c r="D24" s="393">
        <v>17.433333333333334</v>
      </c>
      <c r="E24" s="393">
        <v>17.1125</v>
      </c>
      <c r="F24" s="393">
        <v>16.82</v>
      </c>
      <c r="G24" s="393">
        <v>16.533333333333335</v>
      </c>
      <c r="H24" s="393">
        <v>16.39</v>
      </c>
      <c r="I24" s="393">
        <v>16.304</v>
      </c>
    </row>
    <row r="25" spans="1:9" ht="18.9" customHeight="1">
      <c r="A25" s="24" t="str">
        <f>'Page 9'!$A$30</f>
        <v>Herisau</v>
      </c>
      <c r="B25" s="393">
        <v>19.1</v>
      </c>
      <c r="C25" s="393">
        <v>15.89375</v>
      </c>
      <c r="D25" s="393">
        <v>14.825</v>
      </c>
      <c r="E25" s="393">
        <v>14.290625</v>
      </c>
      <c r="F25" s="393">
        <v>13.97</v>
      </c>
      <c r="G25" s="393">
        <v>13.518333333333333</v>
      </c>
      <c r="H25" s="393">
        <v>13.32875</v>
      </c>
      <c r="I25" s="393">
        <v>13.186</v>
      </c>
    </row>
    <row r="26" spans="1:9" ht="18.9" customHeight="1">
      <c r="A26" s="24" t="str">
        <f>'Page 9'!$A$31</f>
        <v>Appenzell</v>
      </c>
      <c r="B26" s="393">
        <v>19.3</v>
      </c>
      <c r="C26" s="393">
        <v>14.23125</v>
      </c>
      <c r="D26" s="393">
        <v>14.1625</v>
      </c>
      <c r="E26" s="393">
        <v>14.128125</v>
      </c>
      <c r="F26" s="393">
        <v>14.19</v>
      </c>
      <c r="G26" s="393">
        <v>14.19</v>
      </c>
      <c r="H26" s="393">
        <v>14.14875</v>
      </c>
      <c r="I26" s="393">
        <v>14.157</v>
      </c>
    </row>
    <row r="27" spans="1:9" ht="18.9" customHeight="1">
      <c r="A27" s="24" t="str">
        <f>'Page 9'!$A$32</f>
        <v>St. Gall</v>
      </c>
      <c r="B27" s="393">
        <v>16.7625</v>
      </c>
      <c r="C27" s="393">
        <v>17.00625</v>
      </c>
      <c r="D27" s="393">
        <v>16.925</v>
      </c>
      <c r="E27" s="393">
        <v>16.884375</v>
      </c>
      <c r="F27" s="393">
        <v>16.86</v>
      </c>
      <c r="G27" s="393">
        <v>16.858333333333334</v>
      </c>
      <c r="H27" s="393">
        <v>16.91125</v>
      </c>
      <c r="I27" s="393">
        <v>16.9</v>
      </c>
    </row>
    <row r="28" spans="1:9" ht="18.9" customHeight="1">
      <c r="A28" s="24" t="str">
        <f>'Page 9'!$A$33</f>
        <v>Chur</v>
      </c>
      <c r="B28" s="393">
        <v>26.6</v>
      </c>
      <c r="C28" s="393">
        <v>21.8125</v>
      </c>
      <c r="D28" s="393">
        <v>20.033333333333335</v>
      </c>
      <c r="E28" s="393">
        <v>19.16875</v>
      </c>
      <c r="F28" s="393">
        <v>18.735</v>
      </c>
      <c r="G28" s="393">
        <v>18.023333333333333</v>
      </c>
      <c r="H28" s="393">
        <v>17.6775</v>
      </c>
      <c r="I28" s="393">
        <v>17.462</v>
      </c>
    </row>
    <row r="29" spans="1:9" ht="18.9" customHeight="1">
      <c r="A29" s="24" t="str">
        <f>'Page 9'!$A$34</f>
        <v>Aarau</v>
      </c>
      <c r="B29" s="393">
        <v>26.6</v>
      </c>
      <c r="C29" s="393">
        <v>15.5</v>
      </c>
      <c r="D29" s="393">
        <v>15.5</v>
      </c>
      <c r="E29" s="393">
        <v>15.49375</v>
      </c>
      <c r="F29" s="393">
        <v>15.5</v>
      </c>
      <c r="G29" s="393">
        <v>15.5</v>
      </c>
      <c r="H29" s="393">
        <v>15.4975</v>
      </c>
      <c r="I29" s="393">
        <v>15.498</v>
      </c>
    </row>
    <row r="30" spans="1:9" ht="18.9" customHeight="1">
      <c r="A30" s="24" t="str">
        <f>'Page 9'!$A$35</f>
        <v>Frauenfeld</v>
      </c>
      <c r="B30" s="393">
        <v>26.85</v>
      </c>
      <c r="C30" s="393">
        <v>16.43</v>
      </c>
      <c r="D30" s="393">
        <v>16.43</v>
      </c>
      <c r="E30" s="393">
        <v>16.43</v>
      </c>
      <c r="F30" s="393">
        <v>16.43</v>
      </c>
      <c r="G30" s="393">
        <v>16.43</v>
      </c>
      <c r="H30" s="393">
        <v>16.429875</v>
      </c>
      <c r="I30" s="393">
        <v>16.4299</v>
      </c>
    </row>
    <row r="31" spans="1:9" ht="18.9" customHeight="1">
      <c r="A31" s="24" t="str">
        <f>'Page 9'!$A$36</f>
        <v>Bellinzona</v>
      </c>
      <c r="B31" s="393">
        <v>26.85</v>
      </c>
      <c r="C31" s="393">
        <v>23.519375000000004</v>
      </c>
      <c r="D31" s="393">
        <v>22.626250000000002</v>
      </c>
      <c r="E31" s="393">
        <v>22.1796875</v>
      </c>
      <c r="F31" s="393">
        <v>21.781499999999998</v>
      </c>
      <c r="G31" s="393">
        <v>21.467666666666666</v>
      </c>
      <c r="H31" s="393">
        <v>21.245625</v>
      </c>
      <c r="I31" s="393">
        <v>21.1124</v>
      </c>
    </row>
    <row r="32" spans="1:9" ht="18.9" customHeight="1">
      <c r="A32" s="24" t="str">
        <f>'Page 9'!$A$37</f>
        <v>Lausanne</v>
      </c>
      <c r="B32" s="393">
        <v>23.7789375</v>
      </c>
      <c r="C32" s="393">
        <v>23.39540625</v>
      </c>
      <c r="D32" s="393">
        <v>23.52325</v>
      </c>
      <c r="E32" s="393">
        <v>23.587171875</v>
      </c>
      <c r="F32" s="393">
        <v>23.4721125</v>
      </c>
      <c r="G32" s="393">
        <v>23.52325</v>
      </c>
      <c r="H32" s="393">
        <v>23.4721125</v>
      </c>
      <c r="I32" s="393">
        <v>23.502795</v>
      </c>
    </row>
    <row r="33" spans="1:9" ht="18.9" customHeight="1">
      <c r="A33" s="24" t="str">
        <f>'Page 9'!$A$38</f>
        <v>Sion</v>
      </c>
      <c r="B33" s="393">
        <v>17.111250000000002</v>
      </c>
      <c r="C33" s="393">
        <v>14.938749999999999</v>
      </c>
      <c r="D33" s="393">
        <v>14.214583333333334</v>
      </c>
      <c r="E33" s="393">
        <v>13.852500000000001</v>
      </c>
      <c r="F33" s="393">
        <v>13.635250000000001</v>
      </c>
      <c r="G33" s="393">
        <v>13.321333333333333</v>
      </c>
      <c r="H33" s="393">
        <v>13.164375</v>
      </c>
      <c r="I33" s="393">
        <v>13.0993</v>
      </c>
    </row>
    <row r="34" spans="1:9" ht="18.9" customHeight="1">
      <c r="A34" s="24" t="str">
        <f>'Page 9'!$A$39</f>
        <v>Neuchâtel</v>
      </c>
      <c r="B34" s="393">
        <v>19.3</v>
      </c>
      <c r="C34" s="393">
        <v>16.9125</v>
      </c>
      <c r="D34" s="393">
        <v>17.083333333333332</v>
      </c>
      <c r="E34" s="393">
        <v>18.33125</v>
      </c>
      <c r="F34" s="393">
        <v>19.085</v>
      </c>
      <c r="G34" s="393">
        <v>20.133333333333333</v>
      </c>
      <c r="H34" s="393">
        <v>20.6575</v>
      </c>
      <c r="I34" s="393">
        <v>20.914</v>
      </c>
    </row>
    <row r="35" spans="1:9" ht="18.9" customHeight="1">
      <c r="A35" s="24" t="str">
        <f>'Page 9'!$A$40</f>
        <v>Geneva</v>
      </c>
      <c r="B35" s="393">
        <v>25.9475</v>
      </c>
      <c r="C35" s="393">
        <v>24.92875</v>
      </c>
      <c r="D35" s="393">
        <v>24.589166666666664</v>
      </c>
      <c r="E35" s="393">
        <v>24.61875</v>
      </c>
      <c r="F35" s="393">
        <v>24.476999999999997</v>
      </c>
      <c r="G35" s="393">
        <v>24.394333333333336</v>
      </c>
      <c r="H35" s="393">
        <v>24.352749999999997</v>
      </c>
      <c r="I35" s="393">
        <v>24.328</v>
      </c>
    </row>
    <row r="36" spans="1:9" ht="18.9" customHeight="1">
      <c r="A36" s="24" t="str">
        <f>'Page 9'!$A$41</f>
        <v>Delémont</v>
      </c>
      <c r="B36" s="393">
        <v>28.201249999999998</v>
      </c>
      <c r="C36" s="393">
        <v>24.825625</v>
      </c>
      <c r="D36" s="393">
        <v>23.476666666666667</v>
      </c>
      <c r="E36" s="393">
        <v>22.97</v>
      </c>
      <c r="F36" s="393">
        <v>22.532000000000004</v>
      </c>
      <c r="G36" s="393">
        <v>22.081833333333336</v>
      </c>
      <c r="H36" s="393">
        <v>21.856875</v>
      </c>
      <c r="I36" s="393">
        <v>21.721799999999998</v>
      </c>
    </row>
    <row r="37" spans="1:9" ht="18.9" customHeight="1">
      <c r="A37" s="224"/>
      <c r="B37" s="225"/>
      <c r="C37" s="225"/>
      <c r="D37" s="225"/>
      <c r="E37" s="225"/>
      <c r="F37" s="225"/>
      <c r="G37" s="225"/>
      <c r="H37" s="225"/>
      <c r="I37" s="225"/>
    </row>
    <row r="38" spans="1:9" ht="18.9" customHeight="1">
      <c r="A38" s="222"/>
      <c r="B38" s="1023" t="s">
        <v>139</v>
      </c>
      <c r="C38" s="1024"/>
      <c r="D38" s="1024"/>
      <c r="E38" s="1024"/>
      <c r="F38" s="1024"/>
      <c r="G38" s="1024"/>
      <c r="H38" s="1024"/>
      <c r="I38" s="1025"/>
    </row>
    <row r="39" spans="1:9" ht="18.9" customHeight="1">
      <c r="A39" s="24" t="str">
        <f>'Page 9'!$A$16</f>
        <v>Zurich</v>
      </c>
      <c r="B39" s="393">
        <v>24.55125</v>
      </c>
      <c r="C39" s="393">
        <v>22.87</v>
      </c>
      <c r="D39" s="393">
        <v>22.309166666666666</v>
      </c>
      <c r="E39" s="393">
        <v>22.020625</v>
      </c>
      <c r="F39" s="393">
        <v>21.85425</v>
      </c>
      <c r="G39" s="393">
        <v>21.625666666666667</v>
      </c>
      <c r="H39" s="393">
        <v>21.514625</v>
      </c>
      <c r="I39" s="393">
        <v>21.4453</v>
      </c>
    </row>
    <row r="40" spans="1:9" s="226" customFormat="1" ht="18.9" customHeight="1">
      <c r="A40" s="24" t="str">
        <f>'Page 9'!$A$17</f>
        <v>Berne</v>
      </c>
      <c r="B40" s="393">
        <v>18.1211875</v>
      </c>
      <c r="C40" s="393">
        <v>19.8668125</v>
      </c>
      <c r="D40" s="393">
        <v>20.4601875</v>
      </c>
      <c r="E40" s="393">
        <v>20.756859374999998</v>
      </c>
      <c r="F40" s="393">
        <v>20.934875</v>
      </c>
      <c r="G40" s="393">
        <v>21.169925</v>
      </c>
      <c r="H40" s="393">
        <v>21.28745</v>
      </c>
      <c r="I40" s="393">
        <v>21.357965000000004</v>
      </c>
    </row>
    <row r="41" spans="1:9" s="226" customFormat="1" ht="18.9" customHeight="1">
      <c r="A41" s="24" t="str">
        <f>'Page 9'!$A$18</f>
        <v>Lucerne</v>
      </c>
      <c r="B41" s="393">
        <v>15.9421875</v>
      </c>
      <c r="C41" s="393">
        <v>14.0125</v>
      </c>
      <c r="D41" s="393">
        <v>13.369270833333333</v>
      </c>
      <c r="E41" s="393">
        <v>13.04765625</v>
      </c>
      <c r="F41" s="393">
        <v>12.858125</v>
      </c>
      <c r="G41" s="393">
        <v>12.600833333333334</v>
      </c>
      <c r="H41" s="393">
        <v>12.4721875</v>
      </c>
      <c r="I41" s="393">
        <v>12.396375</v>
      </c>
    </row>
    <row r="42" spans="1:9" s="226" customFormat="1" ht="18.9" customHeight="1">
      <c r="A42" s="24" t="str">
        <f>'Page 9'!$A$19</f>
        <v>Altdorf</v>
      </c>
      <c r="B42" s="393">
        <v>15.130938299999999</v>
      </c>
      <c r="C42" s="393">
        <v>15.118563299999998</v>
      </c>
      <c r="D42" s="393">
        <v>15.114438300000002</v>
      </c>
      <c r="E42" s="393">
        <v>15.1123758</v>
      </c>
      <c r="F42" s="393">
        <v>15.1111383</v>
      </c>
      <c r="G42" s="393">
        <v>15.110971480000003</v>
      </c>
      <c r="H42" s="393">
        <v>15.11088807</v>
      </c>
      <c r="I42" s="393">
        <v>15.110838024</v>
      </c>
    </row>
    <row r="43" spans="1:9" s="226" customFormat="1" ht="18.9" customHeight="1">
      <c r="A43" s="24" t="str">
        <f>'Page 9'!$A$20</f>
        <v>Schwyz</v>
      </c>
      <c r="B43" s="393">
        <v>13.947062500000001</v>
      </c>
      <c r="C43" s="393">
        <v>13.9571875</v>
      </c>
      <c r="D43" s="393">
        <v>13.9538125</v>
      </c>
      <c r="E43" s="393">
        <v>13.952125</v>
      </c>
      <c r="F43" s="393">
        <v>13.955162499999998</v>
      </c>
      <c r="G43" s="393">
        <v>13.955158333333333</v>
      </c>
      <c r="H43" s="393">
        <v>13.95515625</v>
      </c>
      <c r="I43" s="393">
        <v>13.953535</v>
      </c>
    </row>
    <row r="44" spans="1:9" s="226" customFormat="1" ht="18.9" customHeight="1">
      <c r="A44" s="24" t="str">
        <f>'Page 9'!$A$21</f>
        <v>Sarnen</v>
      </c>
      <c r="B44" s="393">
        <v>17.03</v>
      </c>
      <c r="C44" s="393">
        <v>14.847281250000002</v>
      </c>
      <c r="D44" s="393">
        <v>14.1195</v>
      </c>
      <c r="E44" s="393">
        <v>13.755625</v>
      </c>
      <c r="F44" s="393">
        <v>13.537025000000002</v>
      </c>
      <c r="G44" s="393">
        <v>13.246075</v>
      </c>
      <c r="H44" s="393">
        <v>13.10046875</v>
      </c>
      <c r="I44" s="393">
        <v>13.013114999999999</v>
      </c>
    </row>
    <row r="45" spans="1:9" s="226" customFormat="1" ht="18.9" customHeight="1">
      <c r="A45" s="24" t="str">
        <f>'Page 9'!$A$22</f>
        <v>Stans</v>
      </c>
      <c r="B45" s="393">
        <v>12.8825</v>
      </c>
      <c r="C45" s="393">
        <v>12.773125</v>
      </c>
      <c r="D45" s="393">
        <v>12.736666666666666</v>
      </c>
      <c r="E45" s="393">
        <v>12.7184375</v>
      </c>
      <c r="F45" s="393">
        <v>12.70725</v>
      </c>
      <c r="G45" s="393">
        <v>12.693</v>
      </c>
      <c r="H45" s="393">
        <v>12.685625</v>
      </c>
      <c r="I45" s="393">
        <v>12.6812</v>
      </c>
    </row>
    <row r="46" spans="1:9" s="226" customFormat="1" ht="18.9" customHeight="1">
      <c r="A46" s="24" t="str">
        <f>'Page 9'!$A$23</f>
        <v>Glarus</v>
      </c>
      <c r="B46" s="393">
        <v>16.45125</v>
      </c>
      <c r="C46" s="393">
        <v>16.463125</v>
      </c>
      <c r="D46" s="393">
        <v>16.459583333333335</v>
      </c>
      <c r="E46" s="393">
        <v>16.4575</v>
      </c>
      <c r="F46" s="393">
        <v>16.46125</v>
      </c>
      <c r="G46" s="393">
        <v>16.458</v>
      </c>
      <c r="H46" s="393">
        <v>16.45875</v>
      </c>
      <c r="I46" s="393">
        <v>16.4593</v>
      </c>
    </row>
    <row r="47" spans="1:9" s="226" customFormat="1" ht="18.9" customHeight="1">
      <c r="A47" s="24" t="str">
        <f>'Page 9'!$A$24</f>
        <v>Zug</v>
      </c>
      <c r="B47" s="393">
        <v>13.123</v>
      </c>
      <c r="C47" s="393">
        <v>13.33859375</v>
      </c>
      <c r="D47" s="393">
        <v>13.928687499999999</v>
      </c>
      <c r="E47" s="393">
        <v>14.22371875</v>
      </c>
      <c r="F47" s="393">
        <v>14.40075</v>
      </c>
      <c r="G47" s="393">
        <v>14.638274999999998</v>
      </c>
      <c r="H47" s="393">
        <v>14.75703125</v>
      </c>
      <c r="I47" s="393">
        <v>14.82651</v>
      </c>
    </row>
    <row r="48" spans="1:9" s="226" customFormat="1" ht="18.9" customHeight="1">
      <c r="A48" s="24" t="str">
        <f>'Page 9'!$A$25</f>
        <v>Fribourg</v>
      </c>
      <c r="B48" s="393">
        <v>25.654750000000003</v>
      </c>
      <c r="C48" s="393">
        <v>22.641374999999996</v>
      </c>
      <c r="D48" s="393">
        <v>21.63689583333333</v>
      </c>
      <c r="E48" s="393">
        <v>21.134671875</v>
      </c>
      <c r="F48" s="393">
        <v>20.833325000000006</v>
      </c>
      <c r="G48" s="393">
        <v>20.429508333333334</v>
      </c>
      <c r="H48" s="393">
        <v>20.23065625</v>
      </c>
      <c r="I48" s="393">
        <v>20.108895</v>
      </c>
    </row>
    <row r="49" spans="1:9" s="226" customFormat="1" ht="18.9" customHeight="1">
      <c r="A49" s="24" t="str">
        <f>'Page 9'!$A$26</f>
        <v>Solothurn</v>
      </c>
      <c r="B49" s="393">
        <v>16.63375</v>
      </c>
      <c r="C49" s="393">
        <v>17.94</v>
      </c>
      <c r="D49" s="393">
        <v>19.242145833333336</v>
      </c>
      <c r="E49" s="393">
        <v>19.89375</v>
      </c>
      <c r="F49" s="393">
        <v>20.2915</v>
      </c>
      <c r="G49" s="393">
        <v>20.812450000000002</v>
      </c>
      <c r="H49" s="393">
        <v>21.0695</v>
      </c>
      <c r="I49" s="393">
        <v>21.22653</v>
      </c>
    </row>
    <row r="50" spans="1:9" s="226" customFormat="1" ht="18.9" customHeight="1">
      <c r="A50" s="24" t="str">
        <f>'Page 9'!$A$27</f>
        <v>Basel</v>
      </c>
      <c r="B50" s="393">
        <v>28.4975</v>
      </c>
      <c r="C50" s="393">
        <v>25.5440625</v>
      </c>
      <c r="D50" s="393">
        <v>25.87125</v>
      </c>
      <c r="E50" s="393">
        <v>25.0221875</v>
      </c>
      <c r="F50" s="393">
        <v>24.51275</v>
      </c>
      <c r="G50" s="393">
        <v>23.838333333333335</v>
      </c>
      <c r="H50" s="393">
        <v>23.4975</v>
      </c>
      <c r="I50" s="393">
        <v>23.2959</v>
      </c>
    </row>
    <row r="51" spans="1:9" s="226" customFormat="1" ht="18.9" customHeight="1">
      <c r="A51" s="24" t="str">
        <f>'Page 9'!$A$28</f>
        <v>Liestal</v>
      </c>
      <c r="B51" s="393">
        <v>22.269499999999997</v>
      </c>
      <c r="C51" s="393">
        <v>20.2984375</v>
      </c>
      <c r="D51" s="393">
        <v>20.427041666666668</v>
      </c>
      <c r="E51" s="393">
        <v>20.499499999999998</v>
      </c>
      <c r="F51" s="393">
        <v>20.536450000000002</v>
      </c>
      <c r="G51" s="393">
        <v>20.590066666666665</v>
      </c>
      <c r="H51" s="393">
        <v>20.616875</v>
      </c>
      <c r="I51" s="393">
        <v>20.63296</v>
      </c>
    </row>
    <row r="52" spans="1:9" s="226" customFormat="1" ht="18.9" customHeight="1">
      <c r="A52" s="24" t="str">
        <f>'Page 9'!$A$29</f>
        <v>Schaffhausen</v>
      </c>
      <c r="B52" s="393">
        <v>20.38</v>
      </c>
      <c r="C52" s="393">
        <v>18.17</v>
      </c>
      <c r="D52" s="393">
        <v>17.433333333333334</v>
      </c>
      <c r="E52" s="393">
        <v>17.070625</v>
      </c>
      <c r="F52" s="393">
        <v>16.8485</v>
      </c>
      <c r="G52" s="393">
        <v>16.555666666666667</v>
      </c>
      <c r="H52" s="393">
        <v>16.40675</v>
      </c>
      <c r="I52" s="393">
        <v>16.3192</v>
      </c>
    </row>
    <row r="53" spans="1:9" s="226" customFormat="1" ht="18.9" customHeight="1">
      <c r="A53" s="24" t="str">
        <f>'Page 9'!$A$30</f>
        <v>Herisau</v>
      </c>
      <c r="B53" s="393">
        <v>14.18375</v>
      </c>
      <c r="C53" s="393">
        <v>13.4265625</v>
      </c>
      <c r="D53" s="393">
        <v>13.174166666666666</v>
      </c>
      <c r="E53" s="393">
        <v>13.0434375</v>
      </c>
      <c r="F53" s="393">
        <v>12.968625</v>
      </c>
      <c r="G53" s="393">
        <v>12.867666666666667</v>
      </c>
      <c r="H53" s="393">
        <v>12.8171875</v>
      </c>
      <c r="I53" s="393">
        <v>12.78545</v>
      </c>
    </row>
    <row r="54" spans="1:9" s="226" customFormat="1" ht="18.9" customHeight="1">
      <c r="A54" s="24" t="str">
        <f>'Page 9'!$A$31</f>
        <v>Appenzell</v>
      </c>
      <c r="B54" s="393">
        <v>14.169375</v>
      </c>
      <c r="C54" s="393">
        <v>14.1590625</v>
      </c>
      <c r="D54" s="393">
        <v>14.1625</v>
      </c>
      <c r="E54" s="393">
        <v>14.16421875</v>
      </c>
      <c r="F54" s="393">
        <v>14.16525</v>
      </c>
      <c r="G54" s="393">
        <v>14.1625</v>
      </c>
      <c r="H54" s="393">
        <v>14.1631875</v>
      </c>
      <c r="I54" s="393">
        <v>14.1636</v>
      </c>
    </row>
    <row r="55" spans="1:9" s="226" customFormat="1" ht="18.9" customHeight="1">
      <c r="A55" s="24" t="str">
        <f>'Page 9'!$A$32</f>
        <v>St. Gall</v>
      </c>
      <c r="B55" s="393">
        <v>16.884375</v>
      </c>
      <c r="C55" s="393">
        <v>16.885</v>
      </c>
      <c r="D55" s="393">
        <v>16.88479166666667</v>
      </c>
      <c r="E55" s="393">
        <v>16.8846875</v>
      </c>
      <c r="F55" s="393">
        <v>16.884875</v>
      </c>
      <c r="G55" s="393">
        <v>16.88308333333333</v>
      </c>
      <c r="H55" s="393">
        <v>16.8821875</v>
      </c>
      <c r="I55" s="393">
        <v>16.8838</v>
      </c>
    </row>
    <row r="56" spans="1:9" s="226" customFormat="1" ht="18.9" customHeight="1">
      <c r="A56" s="24" t="str">
        <f>'Page 9'!$A$33</f>
        <v>Chur</v>
      </c>
      <c r="B56" s="393">
        <v>26.7125</v>
      </c>
      <c r="C56" s="393">
        <v>21.7040625</v>
      </c>
      <c r="D56" s="393">
        <v>20.02520833333333</v>
      </c>
      <c r="E56" s="393">
        <v>19.1921875</v>
      </c>
      <c r="F56" s="393">
        <v>18.692875</v>
      </c>
      <c r="G56" s="393">
        <v>18.021416666666667</v>
      </c>
      <c r="H56" s="393">
        <v>17.6858125</v>
      </c>
      <c r="I56" s="393">
        <v>17.4863</v>
      </c>
    </row>
    <row r="57" spans="1:9" s="226" customFormat="1" ht="18.9" customHeight="1">
      <c r="A57" s="24" t="str">
        <f>'Page 9'!$A$34</f>
        <v>Aarau</v>
      </c>
      <c r="B57" s="393">
        <v>15.4975</v>
      </c>
      <c r="C57" s="393">
        <v>15.4975</v>
      </c>
      <c r="D57" s="393">
        <v>16.375833333333333</v>
      </c>
      <c r="E57" s="393">
        <v>16.9996875</v>
      </c>
      <c r="F57" s="393">
        <v>17.37375</v>
      </c>
      <c r="G57" s="393">
        <v>17.872833333333332</v>
      </c>
      <c r="H57" s="393">
        <v>18.12225</v>
      </c>
      <c r="I57" s="393">
        <v>18.272</v>
      </c>
    </row>
    <row r="58" spans="1:9" s="226" customFormat="1" ht="18.9" customHeight="1">
      <c r="A58" s="24" t="str">
        <f>'Page 9'!$A$35</f>
        <v>Frauenfeld</v>
      </c>
      <c r="B58" s="393">
        <v>16.429875</v>
      </c>
      <c r="C58" s="393">
        <v>16.42990625</v>
      </c>
      <c r="D58" s="393">
        <v>16.429875</v>
      </c>
      <c r="E58" s="393">
        <v>16.429875</v>
      </c>
      <c r="F58" s="393">
        <v>16.4298875</v>
      </c>
      <c r="G58" s="393">
        <v>16.429883333333333</v>
      </c>
      <c r="H58" s="393">
        <v>16.4298875</v>
      </c>
      <c r="I58" s="393">
        <v>16.429885000000002</v>
      </c>
    </row>
    <row r="59" spans="1:9" s="226" customFormat="1" ht="18.9" customHeight="1">
      <c r="A59" s="24" t="str">
        <f>'Page 9'!$A$36</f>
        <v>Bellinzona</v>
      </c>
      <c r="B59" s="393">
        <v>26.45925</v>
      </c>
      <c r="C59" s="393">
        <v>23.568218749999996</v>
      </c>
      <c r="D59" s="393">
        <v>22.604541666666666</v>
      </c>
      <c r="E59" s="393">
        <v>22.1145625</v>
      </c>
      <c r="F59" s="393">
        <v>21.8270875</v>
      </c>
      <c r="G59" s="393">
        <v>21.441616666666665</v>
      </c>
      <c r="H59" s="393">
        <v>21.245625</v>
      </c>
      <c r="I59" s="393">
        <v>21.130635</v>
      </c>
    </row>
    <row r="60" spans="1:9" s="226" customFormat="1" ht="18.9" customHeight="1">
      <c r="A60" s="24" t="str">
        <f>'Page 9'!$A$37</f>
        <v>Lausanne</v>
      </c>
      <c r="B60" s="393">
        <v>23.4721125</v>
      </c>
      <c r="C60" s="393">
        <v>23.4721125</v>
      </c>
      <c r="D60" s="393">
        <v>23.484896875</v>
      </c>
      <c r="E60" s="393">
        <v>23.48170078125</v>
      </c>
      <c r="F60" s="393">
        <v>23.479783124999997</v>
      </c>
      <c r="G60" s="393">
        <v>23.477226249999998</v>
      </c>
      <c r="H60" s="393">
        <v>23.479783124999997</v>
      </c>
      <c r="I60" s="393">
        <v>23.478248999999998</v>
      </c>
    </row>
    <row r="61" spans="1:9" s="226" customFormat="1" ht="18.9" customHeight="1">
      <c r="A61" s="24" t="str">
        <f>'Page 9'!$A$38</f>
        <v>Sion</v>
      </c>
      <c r="B61" s="393">
        <v>22.1463125</v>
      </c>
      <c r="C61" s="393">
        <v>19.512249999999998</v>
      </c>
      <c r="D61" s="393">
        <v>20.255416666666665</v>
      </c>
      <c r="E61" s="393">
        <v>20.627</v>
      </c>
      <c r="F61" s="393">
        <v>20.84995</v>
      </c>
      <c r="G61" s="393">
        <v>21.147225</v>
      </c>
      <c r="H61" s="393">
        <v>21.295856249999996</v>
      </c>
      <c r="I61" s="393">
        <v>21.38504</v>
      </c>
    </row>
    <row r="62" spans="1:9" s="226" customFormat="1" ht="18.9" customHeight="1">
      <c r="A62" s="24" t="str">
        <f>'Page 9'!$A$39</f>
        <v>Neuchâtel</v>
      </c>
      <c r="B62" s="393">
        <v>20.9675</v>
      </c>
      <c r="C62" s="393">
        <v>20.95125</v>
      </c>
      <c r="D62" s="393">
        <v>20.945833333333333</v>
      </c>
      <c r="E62" s="393">
        <v>20.9515625</v>
      </c>
      <c r="F62" s="393">
        <v>20.94825</v>
      </c>
      <c r="G62" s="393">
        <v>20.948166666666665</v>
      </c>
      <c r="H62" s="393">
        <v>20.94825</v>
      </c>
      <c r="I62" s="393">
        <v>20.9482</v>
      </c>
    </row>
    <row r="63" spans="1:9" s="226" customFormat="1" ht="18.9" customHeight="1">
      <c r="A63" s="24" t="str">
        <f>'Page 9'!$A$40</f>
        <v>Geneva</v>
      </c>
      <c r="B63" s="393">
        <v>25.709375</v>
      </c>
      <c r="C63" s="393">
        <v>24.949187500000004</v>
      </c>
      <c r="D63" s="393">
        <v>24.69575</v>
      </c>
      <c r="E63" s="393">
        <v>24.559093750000002</v>
      </c>
      <c r="F63" s="393">
        <v>24.485075000000002</v>
      </c>
      <c r="G63" s="393">
        <v>24.3784</v>
      </c>
      <c r="H63" s="393">
        <v>24.3290375</v>
      </c>
      <c r="I63" s="393">
        <v>24.29624</v>
      </c>
    </row>
    <row r="64" spans="1:9" s="226" customFormat="1" ht="18.9" customHeight="1">
      <c r="A64" s="24" t="str">
        <f>'Page 9'!$A$41</f>
        <v>Delémont</v>
      </c>
      <c r="B64" s="393">
        <v>28.570125000000004</v>
      </c>
      <c r="C64" s="393">
        <v>24.859187499999997</v>
      </c>
      <c r="D64" s="393">
        <v>23.6221875</v>
      </c>
      <c r="E64" s="393">
        <v>23.0036875</v>
      </c>
      <c r="F64" s="393">
        <v>22.6258875</v>
      </c>
      <c r="G64" s="393">
        <v>22.13555833333333</v>
      </c>
      <c r="H64" s="393">
        <v>21.887043749999997</v>
      </c>
      <c r="I64" s="393">
        <v>21.73793</v>
      </c>
    </row>
    <row r="65" spans="7:240" ht="18.9" customHeight="1">
      <c r="G65" s="227"/>
      <c r="H65" s="228"/>
      <c r="I65" s="228"/>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c r="DQ65" s="229"/>
      <c r="DR65" s="229"/>
      <c r="DS65" s="229"/>
      <c r="DT65" s="229"/>
      <c r="DU65" s="229"/>
      <c r="DV65" s="229"/>
      <c r="DW65" s="229"/>
      <c r="DX65" s="229"/>
      <c r="DY65" s="229"/>
      <c r="DZ65" s="229"/>
      <c r="EA65" s="229"/>
      <c r="EB65" s="229"/>
      <c r="EC65" s="229"/>
      <c r="ED65" s="229"/>
      <c r="EE65" s="229"/>
      <c r="EF65" s="229"/>
      <c r="EG65" s="229"/>
      <c r="EH65" s="229"/>
      <c r="EI65" s="229"/>
      <c r="EJ65" s="229"/>
      <c r="EK65" s="229"/>
      <c r="EL65" s="229"/>
      <c r="EM65" s="229"/>
      <c r="EN65" s="229"/>
      <c r="EO65" s="229"/>
      <c r="EP65" s="229"/>
      <c r="EQ65" s="229"/>
      <c r="ER65" s="229"/>
      <c r="ES65" s="229"/>
      <c r="ET65" s="229"/>
      <c r="EU65" s="229"/>
      <c r="EV65" s="229"/>
      <c r="EW65" s="229"/>
      <c r="EX65" s="229"/>
      <c r="EY65" s="229"/>
      <c r="EZ65" s="229"/>
      <c r="FA65" s="229"/>
      <c r="FB65" s="229"/>
      <c r="FC65" s="229"/>
      <c r="FD65" s="229"/>
      <c r="FE65" s="229"/>
      <c r="FF65" s="229"/>
      <c r="FG65" s="229"/>
      <c r="FH65" s="229"/>
      <c r="FI65" s="229"/>
      <c r="FJ65" s="229"/>
      <c r="FK65" s="229"/>
      <c r="FL65" s="229"/>
      <c r="FM65" s="229"/>
      <c r="FN65" s="229"/>
      <c r="FO65" s="229"/>
      <c r="FP65" s="229"/>
      <c r="FQ65" s="229"/>
      <c r="FR65" s="229"/>
      <c r="FS65" s="229"/>
      <c r="FT65" s="229"/>
      <c r="FU65" s="229"/>
      <c r="FV65" s="229"/>
      <c r="FW65" s="229"/>
      <c r="FX65" s="229"/>
      <c r="FY65" s="229"/>
      <c r="FZ65" s="229"/>
      <c r="GA65" s="229"/>
      <c r="GB65" s="229"/>
      <c r="GC65" s="229"/>
      <c r="GD65" s="229"/>
      <c r="GE65" s="229"/>
      <c r="GF65" s="229"/>
      <c r="GG65" s="229"/>
      <c r="GH65" s="229"/>
      <c r="GI65" s="229"/>
      <c r="GJ65" s="229"/>
      <c r="GK65" s="229"/>
      <c r="GL65" s="229"/>
      <c r="GM65" s="229"/>
      <c r="GN65" s="229"/>
      <c r="GO65" s="229"/>
      <c r="GP65" s="229"/>
      <c r="GQ65" s="229"/>
      <c r="GR65" s="229"/>
      <c r="GS65" s="229"/>
      <c r="GT65" s="229"/>
      <c r="GU65" s="229"/>
      <c r="GV65" s="229"/>
      <c r="GW65" s="229"/>
      <c r="GX65" s="229"/>
      <c r="GY65" s="229"/>
      <c r="GZ65" s="229"/>
      <c r="HA65" s="229"/>
      <c r="HB65" s="229"/>
      <c r="HC65" s="229"/>
      <c r="HD65" s="229"/>
      <c r="HE65" s="229"/>
      <c r="HF65" s="229"/>
      <c r="HG65" s="229"/>
      <c r="HH65" s="229"/>
      <c r="HI65" s="229"/>
      <c r="HJ65" s="229"/>
      <c r="HK65" s="229"/>
      <c r="HL65" s="229"/>
      <c r="HM65" s="229"/>
      <c r="HN65" s="229"/>
      <c r="HO65" s="229"/>
      <c r="HP65" s="229"/>
      <c r="HQ65" s="229"/>
      <c r="HR65" s="229"/>
      <c r="HS65" s="229"/>
      <c r="HT65" s="229"/>
      <c r="HU65" s="229"/>
      <c r="HV65" s="229"/>
      <c r="HW65" s="229"/>
      <c r="HX65" s="229"/>
      <c r="HY65" s="229"/>
      <c r="HZ65" s="229"/>
      <c r="IA65" s="229"/>
      <c r="IB65" s="229"/>
      <c r="IC65" s="229"/>
      <c r="ID65" s="229"/>
      <c r="IE65" s="229"/>
      <c r="IF65" s="229"/>
    </row>
    <row r="66" spans="1:9" ht="18.9" customHeight="1">
      <c r="A66" s="227"/>
      <c r="B66" s="227"/>
      <c r="C66" s="227"/>
      <c r="D66" s="227"/>
      <c r="E66" s="218"/>
      <c r="F66" s="227"/>
      <c r="G66" s="230"/>
      <c r="H66" s="230"/>
      <c r="I66" s="230"/>
    </row>
    <row r="67" spans="1:9" ht="18.9" customHeight="1">
      <c r="A67" s="239" t="s">
        <v>166</v>
      </c>
      <c r="B67" s="230"/>
      <c r="C67" s="230"/>
      <c r="D67" s="230"/>
      <c r="E67" s="218"/>
      <c r="F67" s="227"/>
      <c r="G67" s="230"/>
      <c r="H67" s="230"/>
      <c r="I67" s="230"/>
    </row>
    <row r="68" spans="1:9" ht="18.9" customHeight="1">
      <c r="A68" s="541" t="s">
        <v>233</v>
      </c>
      <c r="B68" s="230"/>
      <c r="C68" s="230"/>
      <c r="D68" s="230"/>
      <c r="E68" s="218"/>
      <c r="F68" s="227"/>
      <c r="G68" s="230"/>
      <c r="H68" s="230"/>
      <c r="I68" s="230"/>
    </row>
    <row r="69" spans="1:9" ht="18.9" customHeight="1">
      <c r="A69" s="541" t="s">
        <v>234</v>
      </c>
      <c r="B69" s="230"/>
      <c r="C69" s="230"/>
      <c r="D69" s="230"/>
      <c r="E69" s="230"/>
      <c r="F69" s="227"/>
      <c r="G69" s="230"/>
      <c r="H69" s="230"/>
      <c r="I69" s="230"/>
    </row>
    <row r="70" spans="1:9" ht="18.9" customHeight="1">
      <c r="A70" s="231"/>
      <c r="B70" s="230"/>
      <c r="C70" s="230"/>
      <c r="D70" s="230"/>
      <c r="E70" s="230"/>
      <c r="F70" s="231"/>
      <c r="G70" s="230"/>
      <c r="H70" s="230"/>
      <c r="I70" s="230"/>
    </row>
    <row r="71" spans="2:9" ht="18.9" customHeight="1">
      <c r="B71" s="232"/>
      <c r="C71" s="232"/>
      <c r="D71" s="232"/>
      <c r="E71" s="232"/>
      <c r="F71" s="232"/>
      <c r="G71" s="232"/>
      <c r="H71" s="232"/>
      <c r="I71" s="232"/>
    </row>
    <row r="72" spans="2:9" ht="18.9" customHeight="1">
      <c r="B72" s="232"/>
      <c r="C72" s="232"/>
      <c r="D72" s="232"/>
      <c r="E72" s="232"/>
      <c r="F72" s="232"/>
      <c r="G72" s="232"/>
      <c r="H72" s="232"/>
      <c r="I72" s="232"/>
    </row>
    <row r="73" spans="2:9" ht="18.9" customHeight="1">
      <c r="B73" s="232"/>
      <c r="C73" s="232"/>
      <c r="D73" s="232"/>
      <c r="E73" s="232"/>
      <c r="F73" s="232"/>
      <c r="G73" s="232"/>
      <c r="H73" s="232"/>
      <c r="I73" s="232"/>
    </row>
    <row r="74" spans="2:9" ht="18.9" customHeight="1">
      <c r="B74" s="232"/>
      <c r="C74" s="232"/>
      <c r="D74" s="232"/>
      <c r="E74" s="232"/>
      <c r="F74" s="232"/>
      <c r="G74" s="232"/>
      <c r="H74" s="232"/>
      <c r="I74" s="232"/>
    </row>
    <row r="75" spans="2:9" ht="18.9" customHeight="1">
      <c r="B75" s="232"/>
      <c r="C75" s="232"/>
      <c r="D75" s="232"/>
      <c r="E75" s="232"/>
      <c r="F75" s="232"/>
      <c r="G75" s="232"/>
      <c r="H75" s="232"/>
      <c r="I75" s="232"/>
    </row>
    <row r="76" spans="2:9" ht="18.9" customHeight="1">
      <c r="B76" s="232"/>
      <c r="C76" s="232"/>
      <c r="D76" s="232"/>
      <c r="E76" s="232"/>
      <c r="F76" s="232"/>
      <c r="G76" s="232"/>
      <c r="H76" s="232"/>
      <c r="I76" s="232"/>
    </row>
    <row r="77" spans="2:9" ht="18.9" customHeight="1">
      <c r="B77" s="232"/>
      <c r="C77" s="232"/>
      <c r="D77" s="232"/>
      <c r="E77" s="232"/>
      <c r="F77" s="232"/>
      <c r="G77" s="232"/>
      <c r="H77" s="232"/>
      <c r="I77" s="232"/>
    </row>
    <row r="78" spans="2:9" ht="18.9" customHeight="1">
      <c r="B78" s="232"/>
      <c r="C78" s="232"/>
      <c r="D78" s="232"/>
      <c r="E78" s="232"/>
      <c r="F78" s="232"/>
      <c r="G78" s="232"/>
      <c r="H78" s="232"/>
      <c r="I78" s="232"/>
    </row>
    <row r="79" spans="2:9" ht="12.75">
      <c r="B79" s="232"/>
      <c r="C79" s="232"/>
      <c r="D79" s="232"/>
      <c r="E79" s="232"/>
      <c r="F79" s="232"/>
      <c r="G79" s="232"/>
      <c r="H79" s="232"/>
      <c r="I79" s="232"/>
    </row>
    <row r="80" spans="2:9" ht="12.75">
      <c r="B80" s="232"/>
      <c r="C80" s="232"/>
      <c r="D80" s="232"/>
      <c r="E80" s="232"/>
      <c r="F80" s="232"/>
      <c r="G80" s="232"/>
      <c r="H80" s="232"/>
      <c r="I80" s="232"/>
    </row>
    <row r="81" spans="2:9" ht="12.75">
      <c r="B81" s="232"/>
      <c r="C81" s="232"/>
      <c r="D81" s="232"/>
      <c r="E81" s="232"/>
      <c r="F81" s="232"/>
      <c r="G81" s="232"/>
      <c r="H81" s="232"/>
      <c r="I81" s="232"/>
    </row>
    <row r="82" spans="2:9" ht="12.75">
      <c r="B82" s="232"/>
      <c r="C82" s="232"/>
      <c r="D82" s="232"/>
      <c r="E82" s="232"/>
      <c r="F82" s="232"/>
      <c r="G82" s="232"/>
      <c r="H82" s="232"/>
      <c r="I82" s="232"/>
    </row>
    <row r="83" spans="2:9" ht="12.75">
      <c r="B83" s="232"/>
      <c r="C83" s="232"/>
      <c r="D83" s="232"/>
      <c r="E83" s="232"/>
      <c r="F83" s="232"/>
      <c r="G83" s="232"/>
      <c r="H83" s="232"/>
      <c r="I83" s="232"/>
    </row>
    <row r="84" spans="2:9" ht="12.75">
      <c r="B84" s="232"/>
      <c r="C84" s="232"/>
      <c r="D84" s="232"/>
      <c r="E84" s="232"/>
      <c r="F84" s="232"/>
      <c r="G84" s="232"/>
      <c r="H84" s="232"/>
      <c r="I84" s="232"/>
    </row>
    <row r="85" spans="2:9" ht="12.75">
      <c r="B85" s="232"/>
      <c r="C85" s="232"/>
      <c r="D85" s="232"/>
      <c r="E85" s="232"/>
      <c r="F85" s="232"/>
      <c r="G85" s="232"/>
      <c r="H85" s="232"/>
      <c r="I85" s="232"/>
    </row>
    <row r="86" spans="2:9" ht="12.75">
      <c r="B86" s="232"/>
      <c r="C86" s="232"/>
      <c r="D86" s="232"/>
      <c r="E86" s="232"/>
      <c r="F86" s="232"/>
      <c r="G86" s="232"/>
      <c r="H86" s="232"/>
      <c r="I86" s="232"/>
    </row>
    <row r="87" spans="2:9" ht="12.75">
      <c r="B87" s="232"/>
      <c r="C87" s="232"/>
      <c r="D87" s="232"/>
      <c r="E87" s="232"/>
      <c r="F87" s="232"/>
      <c r="G87" s="232"/>
      <c r="H87" s="232"/>
      <c r="I87" s="232"/>
    </row>
    <row r="88" spans="2:9" ht="12.75">
      <c r="B88" s="232"/>
      <c r="C88" s="232"/>
      <c r="D88" s="232"/>
      <c r="E88" s="232"/>
      <c r="F88" s="232"/>
      <c r="G88" s="232"/>
      <c r="H88" s="232"/>
      <c r="I88" s="232"/>
    </row>
    <row r="89" spans="2:9" ht="12.75">
      <c r="B89" s="232"/>
      <c r="C89" s="232"/>
      <c r="D89" s="232"/>
      <c r="E89" s="232"/>
      <c r="F89" s="232"/>
      <c r="G89" s="232"/>
      <c r="H89" s="232"/>
      <c r="I89" s="232"/>
    </row>
    <row r="90" spans="2:9" ht="12.75">
      <c r="B90" s="232"/>
      <c r="C90" s="232"/>
      <c r="D90" s="232"/>
      <c r="E90" s="232"/>
      <c r="F90" s="232"/>
      <c r="G90" s="232"/>
      <c r="H90" s="232"/>
      <c r="I90" s="232"/>
    </row>
    <row r="91" spans="2:9" ht="12.75">
      <c r="B91" s="232"/>
      <c r="C91" s="232"/>
      <c r="D91" s="232"/>
      <c r="E91" s="232"/>
      <c r="F91" s="232"/>
      <c r="G91" s="232"/>
      <c r="H91" s="232"/>
      <c r="I91" s="232"/>
    </row>
    <row r="92" spans="2:9" ht="12.75">
      <c r="B92" s="232"/>
      <c r="C92" s="232"/>
      <c r="D92" s="232"/>
      <c r="E92" s="232"/>
      <c r="F92" s="232"/>
      <c r="G92" s="232"/>
      <c r="H92" s="232"/>
      <c r="I92" s="232"/>
    </row>
    <row r="93" spans="2:9" ht="12.75">
      <c r="B93" s="232"/>
      <c r="C93" s="232"/>
      <c r="D93" s="232"/>
      <c r="E93" s="232"/>
      <c r="F93" s="232"/>
      <c r="G93" s="232"/>
      <c r="H93" s="232"/>
      <c r="I93" s="232"/>
    </row>
    <row r="94" spans="2:9" ht="12.75">
      <c r="B94" s="232"/>
      <c r="C94" s="232"/>
      <c r="D94" s="232"/>
      <c r="E94" s="232"/>
      <c r="F94" s="232"/>
      <c r="G94" s="232"/>
      <c r="H94" s="232"/>
      <c r="I94" s="232"/>
    </row>
    <row r="95" spans="2:9" ht="12.75">
      <c r="B95" s="232"/>
      <c r="C95" s="232"/>
      <c r="D95" s="232"/>
      <c r="E95" s="232"/>
      <c r="F95" s="232"/>
      <c r="G95" s="232"/>
      <c r="H95" s="232"/>
      <c r="I95" s="232"/>
    </row>
    <row r="96" spans="2:9" ht="12.75">
      <c r="B96" s="232"/>
      <c r="C96" s="232"/>
      <c r="D96" s="232"/>
      <c r="E96" s="232"/>
      <c r="F96" s="232"/>
      <c r="G96" s="232"/>
      <c r="H96" s="232"/>
      <c r="I96" s="232"/>
    </row>
    <row r="97" spans="2:9" ht="12.75">
      <c r="B97" s="232"/>
      <c r="C97" s="232"/>
      <c r="D97" s="232"/>
      <c r="E97" s="232"/>
      <c r="F97" s="232"/>
      <c r="G97" s="232"/>
      <c r="H97" s="232"/>
      <c r="I97" s="232"/>
    </row>
    <row r="98" spans="2:9" ht="12.75">
      <c r="B98" s="232"/>
      <c r="C98" s="232"/>
      <c r="D98" s="232"/>
      <c r="E98" s="232"/>
      <c r="F98" s="232"/>
      <c r="G98" s="232"/>
      <c r="H98" s="232"/>
      <c r="I98" s="232"/>
    </row>
    <row r="99" spans="2:9" ht="12.75">
      <c r="B99" s="232"/>
      <c r="C99" s="232"/>
      <c r="D99" s="232"/>
      <c r="E99" s="232"/>
      <c r="F99" s="232"/>
      <c r="G99" s="232"/>
      <c r="H99" s="232"/>
      <c r="I99" s="232"/>
    </row>
    <row r="100" spans="2:9" ht="12.75">
      <c r="B100" s="232"/>
      <c r="C100" s="232"/>
      <c r="D100" s="232"/>
      <c r="E100" s="232"/>
      <c r="F100" s="232"/>
      <c r="G100" s="232"/>
      <c r="H100" s="232"/>
      <c r="I100" s="232"/>
    </row>
    <row r="101" spans="2:9" ht="12.75">
      <c r="B101" s="232"/>
      <c r="C101" s="232"/>
      <c r="D101" s="232"/>
      <c r="E101" s="232"/>
      <c r="F101" s="232"/>
      <c r="G101" s="232"/>
      <c r="H101" s="232"/>
      <c r="I101" s="232"/>
    </row>
    <row r="102" spans="2:9" ht="12.75">
      <c r="B102" s="232"/>
      <c r="C102" s="232"/>
      <c r="D102" s="232"/>
      <c r="E102" s="232"/>
      <c r="F102" s="232"/>
      <c r="G102" s="232"/>
      <c r="H102" s="232"/>
      <c r="I102" s="232"/>
    </row>
    <row r="103" spans="2:9" ht="12.75">
      <c r="B103" s="232"/>
      <c r="C103" s="232"/>
      <c r="D103" s="232"/>
      <c r="E103" s="232"/>
      <c r="F103" s="232"/>
      <c r="G103" s="232"/>
      <c r="H103" s="232"/>
      <c r="I103" s="232"/>
    </row>
    <row r="104" spans="2:9" ht="12.75">
      <c r="B104" s="232"/>
      <c r="C104" s="232"/>
      <c r="D104" s="232"/>
      <c r="E104" s="232"/>
      <c r="F104" s="232"/>
      <c r="G104" s="232"/>
      <c r="H104" s="232"/>
      <c r="I104" s="232"/>
    </row>
    <row r="105" spans="2:9" ht="12.75">
      <c r="B105" s="232"/>
      <c r="C105" s="232"/>
      <c r="D105" s="232"/>
      <c r="E105" s="232"/>
      <c r="F105" s="232"/>
      <c r="G105" s="232"/>
      <c r="H105" s="232"/>
      <c r="I105" s="232"/>
    </row>
    <row r="106" spans="2:9" ht="12.75">
      <c r="B106" s="232"/>
      <c r="C106" s="232"/>
      <c r="D106" s="232"/>
      <c r="E106" s="232"/>
      <c r="F106" s="232"/>
      <c r="G106" s="232"/>
      <c r="H106" s="232"/>
      <c r="I106" s="232"/>
    </row>
    <row r="107" spans="2:9" ht="12.75">
      <c r="B107" s="232"/>
      <c r="C107" s="232"/>
      <c r="D107" s="232"/>
      <c r="E107" s="232"/>
      <c r="F107" s="232"/>
      <c r="G107" s="232"/>
      <c r="H107" s="232"/>
      <c r="I107" s="232"/>
    </row>
    <row r="108" spans="2:9" ht="12.75">
      <c r="B108" s="232"/>
      <c r="C108" s="232"/>
      <c r="D108" s="232"/>
      <c r="E108" s="232"/>
      <c r="F108" s="232"/>
      <c r="G108" s="232"/>
      <c r="H108" s="232"/>
      <c r="I108" s="232"/>
    </row>
    <row r="109" spans="2:9" ht="12.75">
      <c r="B109" s="232"/>
      <c r="C109" s="232"/>
      <c r="D109" s="232"/>
      <c r="E109" s="232"/>
      <c r="F109" s="232"/>
      <c r="G109" s="232"/>
      <c r="H109" s="232"/>
      <c r="I109" s="232"/>
    </row>
    <row r="110" spans="2:9" ht="12.75">
      <c r="B110" s="232"/>
      <c r="C110" s="232"/>
      <c r="D110" s="232"/>
      <c r="E110" s="232"/>
      <c r="F110" s="232"/>
      <c r="G110" s="232"/>
      <c r="H110" s="232"/>
      <c r="I110" s="232"/>
    </row>
    <row r="111" spans="2:9" ht="12.75">
      <c r="B111" s="232"/>
      <c r="C111" s="232"/>
      <c r="D111" s="232"/>
      <c r="E111" s="232"/>
      <c r="F111" s="232"/>
      <c r="G111" s="232"/>
      <c r="H111" s="232"/>
      <c r="I111" s="232"/>
    </row>
    <row r="112" spans="2:9" ht="12.75">
      <c r="B112" s="232"/>
      <c r="C112" s="232"/>
      <c r="D112" s="232"/>
      <c r="E112" s="232"/>
      <c r="F112" s="232"/>
      <c r="G112" s="232"/>
      <c r="H112" s="232"/>
      <c r="I112" s="232"/>
    </row>
    <row r="113" spans="2:9" ht="12.75">
      <c r="B113" s="232"/>
      <c r="C113" s="232"/>
      <c r="D113" s="232"/>
      <c r="E113" s="232"/>
      <c r="F113" s="232"/>
      <c r="G113" s="232"/>
      <c r="H113" s="232"/>
      <c r="I113" s="232"/>
    </row>
    <row r="114" spans="2:9" ht="12.75">
      <c r="B114" s="232"/>
      <c r="C114" s="232"/>
      <c r="D114" s="232"/>
      <c r="E114" s="232"/>
      <c r="F114" s="232"/>
      <c r="G114" s="232"/>
      <c r="H114" s="232"/>
      <c r="I114" s="232"/>
    </row>
    <row r="115" spans="2:9" ht="12.75">
      <c r="B115" s="232"/>
      <c r="C115" s="232"/>
      <c r="D115" s="232"/>
      <c r="E115" s="232"/>
      <c r="F115" s="232"/>
      <c r="G115" s="232"/>
      <c r="H115" s="232"/>
      <c r="I115" s="232"/>
    </row>
    <row r="116" spans="2:9" ht="12.75">
      <c r="B116" s="232"/>
      <c r="C116" s="232"/>
      <c r="D116" s="232"/>
      <c r="E116" s="232"/>
      <c r="F116" s="232"/>
      <c r="G116" s="232"/>
      <c r="H116" s="232"/>
      <c r="I116" s="232"/>
    </row>
    <row r="117" spans="2:9" ht="12.75">
      <c r="B117" s="232"/>
      <c r="C117" s="232"/>
      <c r="D117" s="232"/>
      <c r="E117" s="232"/>
      <c r="F117" s="232"/>
      <c r="G117" s="232"/>
      <c r="H117" s="232"/>
      <c r="I117" s="232"/>
    </row>
    <row r="118" spans="2:9" ht="12.75">
      <c r="B118" s="232"/>
      <c r="C118" s="232"/>
      <c r="D118" s="232"/>
      <c r="E118" s="232"/>
      <c r="F118" s="232"/>
      <c r="G118" s="232"/>
      <c r="H118" s="232"/>
      <c r="I118" s="232"/>
    </row>
    <row r="119" spans="2:9" ht="12.75">
      <c r="B119" s="232"/>
      <c r="C119" s="232"/>
      <c r="D119" s="232"/>
      <c r="E119" s="232"/>
      <c r="F119" s="232"/>
      <c r="G119" s="232"/>
      <c r="H119" s="232"/>
      <c r="I119" s="232"/>
    </row>
    <row r="120" spans="2:9" ht="12.75">
      <c r="B120" s="232"/>
      <c r="C120" s="232"/>
      <c r="D120" s="232"/>
      <c r="E120" s="232"/>
      <c r="F120" s="232"/>
      <c r="G120" s="232"/>
      <c r="H120" s="232"/>
      <c r="I120" s="232"/>
    </row>
    <row r="121" spans="2:9" ht="12.75">
      <c r="B121" s="232"/>
      <c r="C121" s="232"/>
      <c r="D121" s="232"/>
      <c r="E121" s="232"/>
      <c r="F121" s="232"/>
      <c r="G121" s="232"/>
      <c r="H121" s="232"/>
      <c r="I121" s="232"/>
    </row>
    <row r="122" spans="2:9" ht="12.75">
      <c r="B122" s="232"/>
      <c r="C122" s="232"/>
      <c r="D122" s="232"/>
      <c r="E122" s="232"/>
      <c r="F122" s="232"/>
      <c r="G122" s="232"/>
      <c r="H122" s="232"/>
      <c r="I122" s="232"/>
    </row>
  </sheetData>
  <mergeCells count="5">
    <mergeCell ref="B7:I7"/>
    <mergeCell ref="B10:I10"/>
    <mergeCell ref="B38:I38"/>
    <mergeCell ref="A3:I3"/>
    <mergeCell ref="A4:I4"/>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5" r:id="rId1"/>
  <headerFooter alignWithMargins="0">
    <oddHeader>&amp;C&amp;"Helvetica,Fett"&amp;12 2010</oddHeader>
    <oddFooter>&amp;C&amp;"Helvetica,Standard" Eidg. Steuerverwaltung  -  Administration fédérale des contributions  -  Amministrazione federale delle contribuzioni&amp;R57</oddFooter>
  </headerFooter>
</worksheet>
</file>

<file path=xl/worksheets/sheet37.xml><?xml version="1.0" encoding="utf-8"?>
<worksheet xmlns="http://schemas.openxmlformats.org/spreadsheetml/2006/main" xmlns:r="http://schemas.openxmlformats.org/officeDocument/2006/relationships">
  <dimension ref="A1:HJ127"/>
  <sheetViews>
    <sheetView zoomScale="75" zoomScaleNormal="75" workbookViewId="0" topLeftCell="A1"/>
  </sheetViews>
  <sheetFormatPr defaultColWidth="10.28125" defaultRowHeight="12.75"/>
  <cols>
    <col min="1" max="1" width="27.7109375" style="219" customWidth="1"/>
    <col min="2" max="2" width="18.28125" style="219" customWidth="1"/>
    <col min="3" max="5" width="16.7109375" style="219" customWidth="1"/>
    <col min="6" max="6" width="2.7109375" style="219" customWidth="1"/>
    <col min="7" max="7" width="19.00390625" style="219" customWidth="1"/>
    <col min="8" max="10" width="16.7109375" style="219" customWidth="1"/>
    <col min="11" max="11" width="2.7109375" style="219" customWidth="1"/>
    <col min="12" max="12" width="18.57421875" style="219" customWidth="1"/>
    <col min="13" max="13" width="17.57421875" style="219" customWidth="1"/>
    <col min="14" max="14" width="21.140625" style="219" customWidth="1"/>
    <col min="15" max="15" width="14.421875" style="219" customWidth="1"/>
    <col min="16" max="16" width="2.8515625" style="219" customWidth="1"/>
    <col min="17" max="17" width="19.421875" style="219" customWidth="1"/>
    <col min="18" max="18" width="17.140625" style="219" customWidth="1"/>
    <col min="19" max="19" width="17.421875" style="219" customWidth="1"/>
    <col min="20" max="20" width="12.7109375" style="219" customWidth="1"/>
    <col min="21" max="21" width="35.140625" style="219" customWidth="1"/>
    <col min="22" max="216" width="12.7109375" style="219" customWidth="1"/>
    <col min="217" max="16384" width="10.28125" style="219" customWidth="1"/>
  </cols>
  <sheetData>
    <row r="1" spans="1:12" ht="18.9" customHeight="1">
      <c r="A1" s="217" t="s">
        <v>140</v>
      </c>
      <c r="B1" s="217"/>
      <c r="C1" s="217"/>
      <c r="D1" s="217"/>
      <c r="E1" s="217"/>
      <c r="F1" s="217"/>
      <c r="G1" s="218"/>
      <c r="H1" s="218"/>
      <c r="I1" s="218"/>
      <c r="J1" s="218"/>
      <c r="K1" s="217"/>
      <c r="L1" s="217" t="str">
        <f>A1</f>
        <v>Corporations 1)</v>
      </c>
    </row>
    <row r="2" spans="1:12" ht="18.9" customHeight="1">
      <c r="A2" s="217"/>
      <c r="B2" s="217"/>
      <c r="C2" s="217"/>
      <c r="D2" s="217"/>
      <c r="E2" s="217"/>
      <c r="F2" s="217"/>
      <c r="G2" s="218"/>
      <c r="H2" s="218"/>
      <c r="I2" s="218"/>
      <c r="J2" s="218"/>
      <c r="K2" s="217"/>
      <c r="L2" s="217"/>
    </row>
    <row r="3" spans="1:12" ht="18.9" customHeight="1">
      <c r="A3" s="381" t="s">
        <v>236</v>
      </c>
      <c r="B3" s="217"/>
      <c r="C3" s="217"/>
      <c r="D3" s="217"/>
      <c r="E3" s="217"/>
      <c r="F3" s="217"/>
      <c r="G3" s="218"/>
      <c r="H3" s="218"/>
      <c r="I3" s="218"/>
      <c r="J3" s="218"/>
      <c r="K3" s="217"/>
      <c r="L3" s="381" t="str">
        <f>A3</f>
        <v>Net profit and equity tax burden</v>
      </c>
    </row>
    <row r="4" spans="1:12" ht="18.9" customHeight="1">
      <c r="A4" s="543" t="s">
        <v>237</v>
      </c>
      <c r="B4" s="217"/>
      <c r="C4" s="217"/>
      <c r="D4" s="217"/>
      <c r="E4" s="217"/>
      <c r="F4" s="217"/>
      <c r="G4" s="218"/>
      <c r="H4" s="218"/>
      <c r="I4" s="218"/>
      <c r="J4" s="218"/>
      <c r="K4" s="217"/>
      <c r="L4" s="526" t="str">
        <f>A4</f>
        <v>Equity (paid-up capital and reserves) 100'000 Swiss francs</v>
      </c>
    </row>
    <row r="5" spans="1:11" ht="18.9" customHeight="1">
      <c r="A5" s="218"/>
      <c r="B5" s="218"/>
      <c r="C5" s="218"/>
      <c r="D5" s="218"/>
      <c r="E5" s="218"/>
      <c r="F5" s="218"/>
      <c r="G5" s="218"/>
      <c r="H5" s="218"/>
      <c r="I5" s="218"/>
      <c r="J5" s="218"/>
      <c r="K5" s="218"/>
    </row>
    <row r="6" spans="2:11" ht="18.9" customHeight="1" thickBot="1">
      <c r="B6" s="234"/>
      <c r="C6" s="218"/>
      <c r="D6" s="218"/>
      <c r="E6" s="218"/>
      <c r="F6" s="218"/>
      <c r="G6" s="234"/>
      <c r="H6" s="218"/>
      <c r="I6" s="218"/>
      <c r="J6" s="218"/>
      <c r="K6" s="218"/>
    </row>
    <row r="7" spans="1:21" ht="18.9" customHeight="1">
      <c r="A7" s="220">
        <f>U7</f>
        <v>27</v>
      </c>
      <c r="B7" s="240"/>
      <c r="C7" s="1035" t="s">
        <v>152</v>
      </c>
      <c r="D7" s="1033"/>
      <c r="E7" s="1034"/>
      <c r="F7" s="255"/>
      <c r="G7" s="503"/>
      <c r="H7" s="1033" t="str">
        <f>$C$7</f>
        <v>The amount of tax due in Swiss francs</v>
      </c>
      <c r="I7" s="1033"/>
      <c r="J7" s="1034"/>
      <c r="K7" s="255"/>
      <c r="L7" s="503"/>
      <c r="M7" s="1033" t="str">
        <f>$C$7</f>
        <v>The amount of tax due in Swiss francs</v>
      </c>
      <c r="N7" s="1033"/>
      <c r="O7" s="1034"/>
      <c r="P7" s="271"/>
      <c r="Q7" s="503"/>
      <c r="R7" s="1033" t="str">
        <f>$C$7</f>
        <v>The amount of tax due in Swiss francs</v>
      </c>
      <c r="S7" s="1033"/>
      <c r="T7" s="1034"/>
      <c r="U7" s="456">
        <v>27</v>
      </c>
    </row>
    <row r="8" spans="1:21" ht="18.9" customHeight="1">
      <c r="A8" s="222"/>
      <c r="B8" s="544" t="s">
        <v>215</v>
      </c>
      <c r="C8" s="545"/>
      <c r="D8" s="546"/>
      <c r="E8" s="242"/>
      <c r="F8" s="252"/>
      <c r="G8" s="504" t="str">
        <f>$B$8</f>
        <v>Taxable</v>
      </c>
      <c r="H8" s="500"/>
      <c r="I8" s="248"/>
      <c r="J8" s="242"/>
      <c r="K8" s="252"/>
      <c r="L8" s="504" t="str">
        <f>$B$8</f>
        <v>Taxable</v>
      </c>
      <c r="M8" s="268"/>
      <c r="N8" s="268"/>
      <c r="O8" s="263"/>
      <c r="P8" s="264"/>
      <c r="Q8" s="504" t="str">
        <f>$B$8</f>
        <v>Taxable</v>
      </c>
      <c r="R8" s="272"/>
      <c r="S8" s="272"/>
      <c r="T8" s="273"/>
      <c r="U8" s="259"/>
    </row>
    <row r="9" spans="2:21" ht="18.9" customHeight="1">
      <c r="B9" s="547" t="s">
        <v>218</v>
      </c>
      <c r="C9" s="548" t="s">
        <v>45</v>
      </c>
      <c r="D9" s="549"/>
      <c r="E9" s="243"/>
      <c r="F9" s="253"/>
      <c r="G9" s="506" t="str">
        <f>$B$9</f>
        <v>profit</v>
      </c>
      <c r="H9" s="501" t="str">
        <f>$C$9</f>
        <v>Canton</v>
      </c>
      <c r="I9" s="249"/>
      <c r="J9" s="243"/>
      <c r="K9" s="253"/>
      <c r="L9" s="506" t="str">
        <f>$B$9</f>
        <v>profit</v>
      </c>
      <c r="M9" s="501" t="str">
        <f>$C$9</f>
        <v>Canton</v>
      </c>
      <c r="N9" s="269"/>
      <c r="O9" s="244"/>
      <c r="P9" s="265"/>
      <c r="Q9" s="506" t="str">
        <f>$B$9</f>
        <v>profit</v>
      </c>
      <c r="R9" s="501" t="str">
        <f>$C$9</f>
        <v>Canton</v>
      </c>
      <c r="S9" s="269"/>
      <c r="T9" s="258"/>
      <c r="U9" s="259"/>
    </row>
    <row r="10" spans="1:20" ht="18.9" customHeight="1">
      <c r="A10" s="221"/>
      <c r="B10" s="547" t="s">
        <v>216</v>
      </c>
      <c r="C10" s="548" t="s">
        <v>142</v>
      </c>
      <c r="D10" s="550" t="s">
        <v>99</v>
      </c>
      <c r="E10" s="258" t="s">
        <v>47</v>
      </c>
      <c r="F10" s="254"/>
      <c r="G10" s="506" t="str">
        <f>$B$10</f>
        <v>in</v>
      </c>
      <c r="H10" s="501" t="str">
        <f>$C$10</f>
        <v>and</v>
      </c>
      <c r="I10" s="250" t="str">
        <f>$D$10</f>
        <v>Confederation</v>
      </c>
      <c r="J10" s="244" t="str">
        <f>$E$10</f>
        <v>Total</v>
      </c>
      <c r="K10" s="253"/>
      <c r="L10" s="506" t="str">
        <f>$B$10</f>
        <v>in</v>
      </c>
      <c r="M10" s="501" t="str">
        <f>$C$10</f>
        <v>and</v>
      </c>
      <c r="N10" s="250" t="str">
        <f>$D$10</f>
        <v>Confederation</v>
      </c>
      <c r="O10" s="244" t="str">
        <f>$E$10</f>
        <v>Total</v>
      </c>
      <c r="P10" s="266"/>
      <c r="Q10" s="506" t="str">
        <f>$B$10</f>
        <v>in</v>
      </c>
      <c r="R10" s="501" t="str">
        <f>$C$10</f>
        <v>and</v>
      </c>
      <c r="S10" s="250" t="str">
        <f>$D$10</f>
        <v>Confederation</v>
      </c>
      <c r="T10" s="244" t="str">
        <f>$E$10</f>
        <v>Total</v>
      </c>
    </row>
    <row r="11" spans="1:21" ht="18.9" customHeight="1" thickBot="1">
      <c r="A11" s="222"/>
      <c r="B11" s="245" t="s">
        <v>217</v>
      </c>
      <c r="C11" s="247" t="s">
        <v>143</v>
      </c>
      <c r="D11" s="251"/>
      <c r="E11" s="246"/>
      <c r="F11" s="253"/>
      <c r="G11" s="507" t="str">
        <f>$B$11</f>
        <v>Swiss francs</v>
      </c>
      <c r="H11" s="502" t="str">
        <f>$C$11</f>
        <v>Municipal 2)</v>
      </c>
      <c r="I11" s="251"/>
      <c r="J11" s="246"/>
      <c r="K11" s="253"/>
      <c r="L11" s="507" t="str">
        <f>$B$11</f>
        <v>Swiss francs</v>
      </c>
      <c r="M11" s="502" t="str">
        <f>$C$11</f>
        <v>Municipal 2)</v>
      </c>
      <c r="N11" s="270"/>
      <c r="O11" s="267"/>
      <c r="P11" s="265"/>
      <c r="Q11" s="507" t="str">
        <f>$B$11</f>
        <v>Swiss francs</v>
      </c>
      <c r="R11" s="502" t="str">
        <f>$C$11</f>
        <v>Municipal 2)</v>
      </c>
      <c r="S11" s="270"/>
      <c r="T11" s="274"/>
      <c r="U11" s="261"/>
    </row>
    <row r="12" spans="1:21" ht="18.9" customHeight="1">
      <c r="A12" s="23" t="str">
        <f>'Pages 10-11'!$A$6</f>
        <v>Cantonal capitals</v>
      </c>
      <c r="B12" s="223"/>
      <c r="C12" s="223"/>
      <c r="D12" s="223"/>
      <c r="E12" s="223"/>
      <c r="F12" s="223"/>
      <c r="G12" s="223"/>
      <c r="H12" s="223"/>
      <c r="I12" s="223"/>
      <c r="J12" s="223"/>
      <c r="K12" s="223"/>
      <c r="L12" s="223"/>
      <c r="M12" s="223"/>
      <c r="N12" s="223"/>
      <c r="O12" s="223"/>
      <c r="P12" s="223"/>
      <c r="Q12" s="223"/>
      <c r="R12" s="223"/>
      <c r="S12" s="223"/>
      <c r="T12" s="223"/>
      <c r="U12" s="260" t="str">
        <f>A12</f>
        <v>Cantonal capitals</v>
      </c>
    </row>
    <row r="13" spans="1:21" ht="18.9" customHeight="1">
      <c r="A13" s="222"/>
      <c r="B13" s="1020" t="s">
        <v>144</v>
      </c>
      <c r="C13" s="1021"/>
      <c r="D13" s="1021"/>
      <c r="E13" s="1022"/>
      <c r="F13" s="256"/>
      <c r="G13" s="1020" t="s">
        <v>151</v>
      </c>
      <c r="H13" s="1021"/>
      <c r="I13" s="1021"/>
      <c r="J13" s="1022"/>
      <c r="K13" s="256"/>
      <c r="L13" s="1020" t="s">
        <v>150</v>
      </c>
      <c r="M13" s="1021"/>
      <c r="N13" s="1021"/>
      <c r="O13" s="1022"/>
      <c r="P13" s="256"/>
      <c r="Q13" s="1020" t="s">
        <v>149</v>
      </c>
      <c r="R13" s="1021"/>
      <c r="S13" s="1021"/>
      <c r="T13" s="1022"/>
      <c r="U13" s="259"/>
    </row>
    <row r="14" spans="1:21" ht="18.9" customHeight="1">
      <c r="A14" s="24" t="str">
        <f>'Page 9'!$A$16</f>
        <v>Zurich</v>
      </c>
      <c r="B14" s="394">
        <v>3000</v>
      </c>
      <c r="C14" s="394">
        <v>723</v>
      </c>
      <c r="D14" s="394">
        <v>255</v>
      </c>
      <c r="E14" s="394">
        <f>C14+D14</f>
        <v>978</v>
      </c>
      <c r="F14" s="394"/>
      <c r="G14" s="394">
        <v>6200</v>
      </c>
      <c r="H14" s="394">
        <v>1311</v>
      </c>
      <c r="I14" s="394">
        <v>527</v>
      </c>
      <c r="J14" s="394">
        <f>H14+I14</f>
        <v>1838</v>
      </c>
      <c r="K14" s="394"/>
      <c r="L14" s="394">
        <v>9300</v>
      </c>
      <c r="M14" s="394">
        <v>1880</v>
      </c>
      <c r="N14" s="394">
        <v>790</v>
      </c>
      <c r="O14" s="394">
        <v>2670</v>
      </c>
      <c r="P14" s="394">
        <v>0</v>
      </c>
      <c r="Q14" s="394">
        <v>12500</v>
      </c>
      <c r="R14" s="394">
        <v>2467</v>
      </c>
      <c r="S14" s="394">
        <v>1062</v>
      </c>
      <c r="T14" s="394">
        <v>3529</v>
      </c>
      <c r="U14" s="508" t="str">
        <f>A14</f>
        <v>Zurich</v>
      </c>
    </row>
    <row r="15" spans="1:21" ht="18.9" customHeight="1">
      <c r="A15" s="24" t="str">
        <f>'Page 9'!$A$17</f>
        <v>Berne</v>
      </c>
      <c r="B15" s="395">
        <v>3400</v>
      </c>
      <c r="C15" s="395">
        <v>252.54999999999998</v>
      </c>
      <c r="D15" s="395">
        <v>289</v>
      </c>
      <c r="E15" s="394">
        <f aca="true" t="shared" si="0" ref="E15:E39">C15+D15</f>
        <v>541.55</v>
      </c>
      <c r="F15" s="394"/>
      <c r="G15" s="395">
        <v>6900</v>
      </c>
      <c r="H15" s="395">
        <v>512.5</v>
      </c>
      <c r="I15" s="395">
        <v>586.5</v>
      </c>
      <c r="J15" s="394">
        <f aca="true" t="shared" si="1" ref="J15:J39">H15+I15</f>
        <v>1099</v>
      </c>
      <c r="K15" s="394"/>
      <c r="L15" s="394">
        <v>10300</v>
      </c>
      <c r="M15" s="394">
        <v>787.3000000000001</v>
      </c>
      <c r="N15" s="394">
        <v>875.5</v>
      </c>
      <c r="O15" s="394">
        <v>1662.8000000000002</v>
      </c>
      <c r="P15" s="394">
        <v>0</v>
      </c>
      <c r="Q15" s="394">
        <v>13500</v>
      </c>
      <c r="R15" s="394">
        <v>1262.65</v>
      </c>
      <c r="S15" s="394">
        <v>1147.5</v>
      </c>
      <c r="T15" s="394">
        <v>2410.15</v>
      </c>
      <c r="U15" s="508" t="str">
        <f aca="true" t="shared" si="2" ref="U15:U39">A15</f>
        <v>Berne</v>
      </c>
    </row>
    <row r="16" spans="1:21" ht="18.9" customHeight="1">
      <c r="A16" s="24" t="str">
        <f>'Page 9'!$A$18</f>
        <v>Lucerne</v>
      </c>
      <c r="B16" s="395">
        <v>3400</v>
      </c>
      <c r="C16" s="395">
        <v>353.5</v>
      </c>
      <c r="D16" s="395">
        <v>289</v>
      </c>
      <c r="E16" s="394">
        <f t="shared" si="0"/>
        <v>642.5</v>
      </c>
      <c r="F16" s="394"/>
      <c r="G16" s="395">
        <v>6900</v>
      </c>
      <c r="H16" s="395">
        <v>537.25</v>
      </c>
      <c r="I16" s="395">
        <v>586.5</v>
      </c>
      <c r="J16" s="394">
        <f t="shared" si="1"/>
        <v>1123.75</v>
      </c>
      <c r="K16" s="394"/>
      <c r="L16" s="394">
        <v>10400</v>
      </c>
      <c r="M16" s="394">
        <v>721</v>
      </c>
      <c r="N16" s="394">
        <v>884</v>
      </c>
      <c r="O16" s="394">
        <v>1605</v>
      </c>
      <c r="P16" s="394">
        <v>0</v>
      </c>
      <c r="Q16" s="394">
        <v>13900</v>
      </c>
      <c r="R16" s="394">
        <v>904.75</v>
      </c>
      <c r="S16" s="394">
        <v>1181.5</v>
      </c>
      <c r="T16" s="394">
        <v>2086.25</v>
      </c>
      <c r="U16" s="508" t="str">
        <f t="shared" si="2"/>
        <v>Lucerne</v>
      </c>
    </row>
    <row r="17" spans="1:21" ht="18.9" customHeight="1">
      <c r="A17" s="24" t="str">
        <f>'Page 9'!$A$19</f>
        <v>Altdorf</v>
      </c>
      <c r="B17" s="395">
        <v>3400</v>
      </c>
      <c r="C17" s="395">
        <v>317.12744000000004</v>
      </c>
      <c r="D17" s="395">
        <v>289</v>
      </c>
      <c r="E17" s="394">
        <f t="shared" si="0"/>
        <v>606.12744</v>
      </c>
      <c r="F17" s="394"/>
      <c r="G17" s="395">
        <v>6800</v>
      </c>
      <c r="H17" s="395">
        <v>633.2648800000001</v>
      </c>
      <c r="I17" s="395">
        <v>578</v>
      </c>
      <c r="J17" s="394">
        <f t="shared" si="1"/>
        <v>1211.2648800000002</v>
      </c>
      <c r="K17" s="394"/>
      <c r="L17" s="394">
        <v>10200</v>
      </c>
      <c r="M17" s="394">
        <v>949.4023200000001</v>
      </c>
      <c r="N17" s="394">
        <v>867</v>
      </c>
      <c r="O17" s="394">
        <v>1816.4023200000001</v>
      </c>
      <c r="P17" s="394">
        <v>0</v>
      </c>
      <c r="Q17" s="394">
        <v>13600</v>
      </c>
      <c r="R17" s="394">
        <v>1265.5397600000001</v>
      </c>
      <c r="S17" s="394">
        <v>1156</v>
      </c>
      <c r="T17" s="394">
        <v>2421.53976</v>
      </c>
      <c r="U17" s="508" t="str">
        <f t="shared" si="2"/>
        <v>Altdorf</v>
      </c>
    </row>
    <row r="18" spans="1:21" ht="18.9" customHeight="1">
      <c r="A18" s="24" t="str">
        <f>'Page 9'!$A$20</f>
        <v>Schwyz</v>
      </c>
      <c r="B18" s="395">
        <v>3400</v>
      </c>
      <c r="C18" s="395">
        <v>262.4</v>
      </c>
      <c r="D18" s="395">
        <v>289</v>
      </c>
      <c r="E18" s="394">
        <f t="shared" si="0"/>
        <v>551.4</v>
      </c>
      <c r="F18" s="394"/>
      <c r="G18" s="395">
        <v>6900</v>
      </c>
      <c r="H18" s="395">
        <v>532.5</v>
      </c>
      <c r="I18" s="395">
        <v>586.5</v>
      </c>
      <c r="J18" s="394">
        <f t="shared" si="1"/>
        <v>1119</v>
      </c>
      <c r="K18" s="394"/>
      <c r="L18" s="394">
        <v>10300</v>
      </c>
      <c r="M18" s="394">
        <v>794.9</v>
      </c>
      <c r="N18" s="394">
        <v>875.5</v>
      </c>
      <c r="O18" s="394">
        <v>1670.4</v>
      </c>
      <c r="P18" s="394">
        <v>0</v>
      </c>
      <c r="Q18" s="394">
        <v>13800</v>
      </c>
      <c r="R18" s="394">
        <v>1065</v>
      </c>
      <c r="S18" s="394">
        <v>1173</v>
      </c>
      <c r="T18" s="394">
        <v>2238</v>
      </c>
      <c r="U18" s="508" t="str">
        <f t="shared" si="2"/>
        <v>Schwyz</v>
      </c>
    </row>
    <row r="19" spans="1:21" ht="18.9" customHeight="1">
      <c r="A19" s="24" t="str">
        <f>'Page 9'!$A$21</f>
        <v>Sarnen</v>
      </c>
      <c r="B19" s="395">
        <v>3226</v>
      </c>
      <c r="C19" s="395">
        <v>500</v>
      </c>
      <c r="D19" s="395">
        <v>274</v>
      </c>
      <c r="E19" s="394">
        <f t="shared" si="0"/>
        <v>774</v>
      </c>
      <c r="F19" s="394"/>
      <c r="G19" s="395">
        <v>6800</v>
      </c>
      <c r="H19" s="395">
        <v>608</v>
      </c>
      <c r="I19" s="395">
        <v>578</v>
      </c>
      <c r="J19" s="394">
        <f t="shared" si="1"/>
        <v>1186</v>
      </c>
      <c r="K19" s="394"/>
      <c r="L19" s="394">
        <v>10300</v>
      </c>
      <c r="M19" s="394">
        <v>818</v>
      </c>
      <c r="N19" s="394">
        <v>875.5</v>
      </c>
      <c r="O19" s="394">
        <v>1693.5</v>
      </c>
      <c r="P19" s="394">
        <v>0</v>
      </c>
      <c r="Q19" s="394">
        <v>13800</v>
      </c>
      <c r="R19" s="394">
        <v>1028</v>
      </c>
      <c r="S19" s="394">
        <v>1173</v>
      </c>
      <c r="T19" s="394">
        <v>2201</v>
      </c>
      <c r="U19" s="508" t="str">
        <f t="shared" si="2"/>
        <v>Sarnen</v>
      </c>
    </row>
    <row r="20" spans="1:21" ht="18.9" customHeight="1">
      <c r="A20" s="24" t="str">
        <f>'Page 9'!$A$22</f>
        <v>Stans</v>
      </c>
      <c r="B20" s="395">
        <v>3226</v>
      </c>
      <c r="C20" s="395">
        <v>500</v>
      </c>
      <c r="D20" s="395">
        <v>274</v>
      </c>
      <c r="E20" s="394">
        <f t="shared" si="0"/>
        <v>774</v>
      </c>
      <c r="F20" s="394"/>
      <c r="G20" s="395">
        <v>6912</v>
      </c>
      <c r="H20" s="395">
        <v>500</v>
      </c>
      <c r="I20" s="395">
        <v>588</v>
      </c>
      <c r="J20" s="394">
        <f t="shared" si="1"/>
        <v>1088</v>
      </c>
      <c r="K20" s="394"/>
      <c r="L20" s="394">
        <v>10472</v>
      </c>
      <c r="M20" s="394">
        <v>638</v>
      </c>
      <c r="N20" s="394">
        <v>890</v>
      </c>
      <c r="O20" s="394">
        <v>1528</v>
      </c>
      <c r="P20" s="394">
        <v>0</v>
      </c>
      <c r="Q20" s="394">
        <v>13965</v>
      </c>
      <c r="R20" s="394">
        <v>848</v>
      </c>
      <c r="S20" s="394">
        <v>1187</v>
      </c>
      <c r="T20" s="394">
        <v>2035</v>
      </c>
      <c r="U20" s="508" t="str">
        <f t="shared" si="2"/>
        <v>Stans</v>
      </c>
    </row>
    <row r="21" spans="1:21" ht="18.9" customHeight="1">
      <c r="A21" s="24" t="str">
        <f>'Page 9'!$A$23</f>
        <v>Glarus</v>
      </c>
      <c r="B21" s="395">
        <v>3300</v>
      </c>
      <c r="C21" s="395">
        <v>370</v>
      </c>
      <c r="D21" s="395">
        <v>280</v>
      </c>
      <c r="E21" s="394">
        <f t="shared" si="0"/>
        <v>650</v>
      </c>
      <c r="F21" s="394"/>
      <c r="G21" s="395">
        <v>6700</v>
      </c>
      <c r="H21" s="395">
        <v>751</v>
      </c>
      <c r="I21" s="395">
        <v>569</v>
      </c>
      <c r="J21" s="394">
        <f t="shared" si="1"/>
        <v>1320</v>
      </c>
      <c r="K21" s="394"/>
      <c r="L21" s="394">
        <v>10000</v>
      </c>
      <c r="M21" s="394">
        <v>1120</v>
      </c>
      <c r="N21" s="394">
        <v>850</v>
      </c>
      <c r="O21" s="394">
        <v>1970</v>
      </c>
      <c r="P21" s="394">
        <v>0</v>
      </c>
      <c r="Q21" s="394">
        <v>13400</v>
      </c>
      <c r="R21" s="394">
        <v>1501</v>
      </c>
      <c r="S21" s="394">
        <v>1139</v>
      </c>
      <c r="T21" s="394">
        <v>2640</v>
      </c>
      <c r="U21" s="508" t="str">
        <f t="shared" si="2"/>
        <v>Glarus</v>
      </c>
    </row>
    <row r="22" spans="1:21" ht="18.9" customHeight="1">
      <c r="A22" s="24" t="str">
        <f>'Page 9'!$A$24</f>
        <v>Zug</v>
      </c>
      <c r="B22" s="395">
        <v>3500</v>
      </c>
      <c r="C22" s="395">
        <v>230</v>
      </c>
      <c r="D22" s="395">
        <v>297.5</v>
      </c>
      <c r="E22" s="394">
        <f t="shared" si="0"/>
        <v>527.5</v>
      </c>
      <c r="F22" s="394"/>
      <c r="G22" s="395">
        <v>7000</v>
      </c>
      <c r="H22" s="395">
        <v>387</v>
      </c>
      <c r="I22" s="395">
        <v>595</v>
      </c>
      <c r="J22" s="394">
        <f t="shared" si="1"/>
        <v>982</v>
      </c>
      <c r="K22" s="394"/>
      <c r="L22" s="394">
        <v>10600</v>
      </c>
      <c r="M22" s="394">
        <v>547</v>
      </c>
      <c r="N22" s="394">
        <v>901</v>
      </c>
      <c r="O22" s="394">
        <v>1448</v>
      </c>
      <c r="P22" s="394">
        <v>0</v>
      </c>
      <c r="Q22" s="394">
        <v>14100</v>
      </c>
      <c r="R22" s="394">
        <v>704</v>
      </c>
      <c r="S22" s="394">
        <v>1198.5</v>
      </c>
      <c r="T22" s="394">
        <v>1902.5</v>
      </c>
      <c r="U22" s="508" t="str">
        <f t="shared" si="2"/>
        <v>Zug</v>
      </c>
    </row>
    <row r="23" spans="1:21" ht="18.9" customHeight="1">
      <c r="A23" s="24" t="str">
        <f>'Page 9'!$A$25</f>
        <v>Fribourg</v>
      </c>
      <c r="B23" s="395">
        <v>3200</v>
      </c>
      <c r="C23" s="395">
        <v>551.75</v>
      </c>
      <c r="D23" s="395">
        <v>272</v>
      </c>
      <c r="E23" s="394">
        <f t="shared" si="0"/>
        <v>823.75</v>
      </c>
      <c r="F23" s="394"/>
      <c r="G23" s="395">
        <v>6600</v>
      </c>
      <c r="H23" s="395">
        <v>818.9000000000001</v>
      </c>
      <c r="I23" s="395">
        <v>561</v>
      </c>
      <c r="J23" s="394">
        <f t="shared" si="1"/>
        <v>1379.9</v>
      </c>
      <c r="K23" s="394"/>
      <c r="L23" s="394">
        <v>10100</v>
      </c>
      <c r="M23" s="394">
        <v>1094.25</v>
      </c>
      <c r="N23" s="394">
        <v>858.5</v>
      </c>
      <c r="O23" s="394">
        <v>1952.75</v>
      </c>
      <c r="P23" s="394">
        <v>0</v>
      </c>
      <c r="Q23" s="394">
        <v>13500</v>
      </c>
      <c r="R23" s="394">
        <v>1361.7</v>
      </c>
      <c r="S23" s="394">
        <v>1147.5</v>
      </c>
      <c r="T23" s="394">
        <v>2509.2</v>
      </c>
      <c r="U23" s="508" t="str">
        <f t="shared" si="2"/>
        <v>Fribourg</v>
      </c>
    </row>
    <row r="24" spans="1:21" ht="18.9" customHeight="1">
      <c r="A24" s="24" t="str">
        <f>'Page 9'!$A$26</f>
        <v>Solothurn</v>
      </c>
      <c r="B24" s="395">
        <v>3300</v>
      </c>
      <c r="C24" s="395">
        <v>458</v>
      </c>
      <c r="D24" s="395">
        <v>280.5</v>
      </c>
      <c r="E24" s="394">
        <f t="shared" si="0"/>
        <v>738.5</v>
      </c>
      <c r="F24" s="394"/>
      <c r="G24" s="395">
        <v>6700</v>
      </c>
      <c r="H24" s="395">
        <v>767.1500000000001</v>
      </c>
      <c r="I24" s="395">
        <v>569.5</v>
      </c>
      <c r="J24" s="394">
        <f t="shared" si="1"/>
        <v>1336.65</v>
      </c>
      <c r="K24" s="394"/>
      <c r="L24" s="394">
        <v>10000</v>
      </c>
      <c r="M24" s="394">
        <v>1145</v>
      </c>
      <c r="N24" s="394">
        <v>850</v>
      </c>
      <c r="O24" s="394">
        <v>1995</v>
      </c>
      <c r="P24" s="394">
        <v>0</v>
      </c>
      <c r="Q24" s="394">
        <v>13300</v>
      </c>
      <c r="R24" s="394">
        <v>1522.85</v>
      </c>
      <c r="S24" s="394">
        <v>1130.5</v>
      </c>
      <c r="T24" s="394">
        <v>2653.35</v>
      </c>
      <c r="U24" s="508" t="str">
        <f t="shared" si="2"/>
        <v>Solothurn</v>
      </c>
    </row>
    <row r="25" spans="1:21" ht="18.9" customHeight="1">
      <c r="A25" s="24" t="str">
        <f>'Page 9'!$A$27</f>
        <v>Basel</v>
      </c>
      <c r="B25" s="395">
        <v>2900</v>
      </c>
      <c r="C25" s="395">
        <v>902</v>
      </c>
      <c r="D25" s="395">
        <v>246.5</v>
      </c>
      <c r="E25" s="394">
        <f t="shared" si="0"/>
        <v>1148.5</v>
      </c>
      <c r="F25" s="394"/>
      <c r="G25" s="395">
        <v>5900</v>
      </c>
      <c r="H25" s="395">
        <v>1528</v>
      </c>
      <c r="I25" s="395">
        <v>501.5</v>
      </c>
      <c r="J25" s="394">
        <f t="shared" si="1"/>
        <v>2029.5</v>
      </c>
      <c r="K25" s="394"/>
      <c r="L25" s="394">
        <v>8900</v>
      </c>
      <c r="M25" s="394">
        <v>2349.5</v>
      </c>
      <c r="N25" s="394">
        <v>756.5</v>
      </c>
      <c r="O25" s="394">
        <v>3106</v>
      </c>
      <c r="P25" s="394">
        <v>0</v>
      </c>
      <c r="Q25" s="394">
        <v>12000</v>
      </c>
      <c r="R25" s="394">
        <v>2985</v>
      </c>
      <c r="S25" s="394">
        <v>1020</v>
      </c>
      <c r="T25" s="394">
        <v>4005</v>
      </c>
      <c r="U25" s="508" t="str">
        <f t="shared" si="2"/>
        <v>Basel</v>
      </c>
    </row>
    <row r="26" spans="1:21" ht="18.9" customHeight="1">
      <c r="A26" s="24" t="str">
        <f>'Page 9'!$A$28</f>
        <v>Liestal</v>
      </c>
      <c r="B26" s="395">
        <v>3100</v>
      </c>
      <c r="C26" s="395">
        <v>625.3</v>
      </c>
      <c r="D26" s="395">
        <v>263.5</v>
      </c>
      <c r="E26" s="394">
        <f t="shared" si="0"/>
        <v>888.8</v>
      </c>
      <c r="F26" s="394"/>
      <c r="G26" s="395">
        <v>6400</v>
      </c>
      <c r="H26" s="395">
        <v>998.2</v>
      </c>
      <c r="I26" s="395">
        <v>544</v>
      </c>
      <c r="J26" s="394">
        <f t="shared" si="1"/>
        <v>1542.2</v>
      </c>
      <c r="K26" s="394"/>
      <c r="L26" s="394">
        <v>9800</v>
      </c>
      <c r="M26" s="394">
        <v>1382.4</v>
      </c>
      <c r="N26" s="394">
        <v>833</v>
      </c>
      <c r="O26" s="394">
        <v>2215.4</v>
      </c>
      <c r="P26" s="394">
        <v>0</v>
      </c>
      <c r="Q26" s="394">
        <v>13100</v>
      </c>
      <c r="R26" s="394">
        <v>1755.3</v>
      </c>
      <c r="S26" s="394">
        <v>1113.5</v>
      </c>
      <c r="T26" s="394">
        <v>2868.8</v>
      </c>
      <c r="U26" s="508" t="str">
        <f t="shared" si="2"/>
        <v>Liestal</v>
      </c>
    </row>
    <row r="27" spans="1:21" ht="18.9" customHeight="1">
      <c r="A27" s="24" t="str">
        <f>'Page 9'!$A$29</f>
        <v>Schaffhausen</v>
      </c>
      <c r="B27" s="395">
        <v>3200</v>
      </c>
      <c r="C27" s="395">
        <v>546</v>
      </c>
      <c r="D27" s="395">
        <v>272</v>
      </c>
      <c r="E27" s="394">
        <f t="shared" si="0"/>
        <v>818</v>
      </c>
      <c r="F27" s="394"/>
      <c r="G27" s="395">
        <v>6500</v>
      </c>
      <c r="H27" s="395">
        <v>893</v>
      </c>
      <c r="I27" s="395">
        <v>553</v>
      </c>
      <c r="J27" s="394">
        <f t="shared" si="1"/>
        <v>1446</v>
      </c>
      <c r="K27" s="394"/>
      <c r="L27" s="394">
        <v>9900</v>
      </c>
      <c r="M27" s="394">
        <v>1250</v>
      </c>
      <c r="N27" s="394">
        <v>842</v>
      </c>
      <c r="O27" s="394">
        <v>2092</v>
      </c>
      <c r="P27" s="394">
        <v>0</v>
      </c>
      <c r="Q27" s="394">
        <v>13300</v>
      </c>
      <c r="R27" s="394">
        <v>1607</v>
      </c>
      <c r="S27" s="394">
        <v>1131</v>
      </c>
      <c r="T27" s="394">
        <v>2738</v>
      </c>
      <c r="U27" s="508" t="str">
        <f t="shared" si="2"/>
        <v>Schaffhausen</v>
      </c>
    </row>
    <row r="28" spans="1:21" ht="18.9" customHeight="1">
      <c r="A28" s="24" t="str">
        <f>'Page 9'!$A$30</f>
        <v>Herisau</v>
      </c>
      <c r="B28" s="395">
        <v>3200</v>
      </c>
      <c r="C28" s="395">
        <v>492</v>
      </c>
      <c r="D28" s="395">
        <v>272</v>
      </c>
      <c r="E28" s="394">
        <f t="shared" si="0"/>
        <v>764</v>
      </c>
      <c r="F28" s="394"/>
      <c r="G28" s="395">
        <v>6700</v>
      </c>
      <c r="H28" s="395">
        <v>702</v>
      </c>
      <c r="I28" s="395">
        <v>569.5</v>
      </c>
      <c r="J28" s="394">
        <f t="shared" si="1"/>
        <v>1271.5</v>
      </c>
      <c r="K28" s="394"/>
      <c r="L28" s="394">
        <v>10200</v>
      </c>
      <c r="M28" s="394">
        <v>912</v>
      </c>
      <c r="N28" s="394">
        <v>867</v>
      </c>
      <c r="O28" s="394">
        <v>1779</v>
      </c>
      <c r="P28" s="394">
        <v>0</v>
      </c>
      <c r="Q28" s="394">
        <v>13700</v>
      </c>
      <c r="R28" s="394">
        <v>1122</v>
      </c>
      <c r="S28" s="394">
        <v>1164.5</v>
      </c>
      <c r="T28" s="394">
        <v>2286.5</v>
      </c>
      <c r="U28" s="508" t="str">
        <f t="shared" si="2"/>
        <v>Herisau</v>
      </c>
    </row>
    <row r="29" spans="1:21" ht="18.9" customHeight="1">
      <c r="A29" s="24" t="str">
        <f>'Page 9'!$A$31</f>
        <v>Appenzell</v>
      </c>
      <c r="B29" s="395">
        <v>3200</v>
      </c>
      <c r="C29" s="395">
        <v>500</v>
      </c>
      <c r="D29" s="395">
        <v>272</v>
      </c>
      <c r="E29" s="394">
        <f t="shared" si="0"/>
        <v>772</v>
      </c>
      <c r="F29" s="394"/>
      <c r="G29" s="395">
        <v>6900</v>
      </c>
      <c r="H29" s="395">
        <v>552</v>
      </c>
      <c r="I29" s="395">
        <v>586.5</v>
      </c>
      <c r="J29" s="394">
        <f t="shared" si="1"/>
        <v>1138.5</v>
      </c>
      <c r="K29" s="394"/>
      <c r="L29" s="394">
        <v>10300</v>
      </c>
      <c r="M29" s="394">
        <v>824</v>
      </c>
      <c r="N29" s="394">
        <v>875.5</v>
      </c>
      <c r="O29" s="394">
        <v>1699.5</v>
      </c>
      <c r="P29" s="394">
        <v>0</v>
      </c>
      <c r="Q29" s="394">
        <v>13700</v>
      </c>
      <c r="R29" s="394">
        <v>1096</v>
      </c>
      <c r="S29" s="394">
        <v>1164.5</v>
      </c>
      <c r="T29" s="394">
        <v>2260.5</v>
      </c>
      <c r="U29" s="508" t="str">
        <f t="shared" si="2"/>
        <v>Appenzell</v>
      </c>
    </row>
    <row r="30" spans="1:21" ht="18.9" customHeight="1">
      <c r="A30" s="24" t="str">
        <f>'Page 9'!$A$32</f>
        <v>St. Gall</v>
      </c>
      <c r="B30" s="395">
        <v>3300</v>
      </c>
      <c r="C30" s="395">
        <v>390</v>
      </c>
      <c r="D30" s="395">
        <v>280.5</v>
      </c>
      <c r="E30" s="394">
        <f t="shared" si="0"/>
        <v>670.5</v>
      </c>
      <c r="F30" s="394"/>
      <c r="G30" s="395">
        <v>6700</v>
      </c>
      <c r="H30" s="395">
        <v>791</v>
      </c>
      <c r="I30" s="395">
        <v>569.5</v>
      </c>
      <c r="J30" s="394">
        <f t="shared" si="1"/>
        <v>1360.5</v>
      </c>
      <c r="K30" s="394"/>
      <c r="L30" s="394">
        <v>10000</v>
      </c>
      <c r="M30" s="394">
        <v>1181</v>
      </c>
      <c r="N30" s="394">
        <v>850</v>
      </c>
      <c r="O30" s="394">
        <v>2031</v>
      </c>
      <c r="P30" s="394">
        <v>0</v>
      </c>
      <c r="Q30" s="394">
        <v>13300</v>
      </c>
      <c r="R30" s="394">
        <v>1571</v>
      </c>
      <c r="S30" s="394">
        <v>1130.5</v>
      </c>
      <c r="T30" s="394">
        <v>2701.5</v>
      </c>
      <c r="U30" s="508" t="str">
        <f t="shared" si="2"/>
        <v>St. Gall</v>
      </c>
    </row>
    <row r="31" spans="1:21" ht="18.9" customHeight="1">
      <c r="A31" s="24" t="str">
        <f>'Page 9'!$A$33</f>
        <v>Chur</v>
      </c>
      <c r="B31" s="395">
        <v>2900</v>
      </c>
      <c r="C31" s="395">
        <v>817</v>
      </c>
      <c r="D31" s="395">
        <v>247</v>
      </c>
      <c r="E31" s="394">
        <f t="shared" si="0"/>
        <v>1064</v>
      </c>
      <c r="F31" s="394"/>
      <c r="G31" s="395">
        <v>6300</v>
      </c>
      <c r="H31" s="395">
        <v>1209</v>
      </c>
      <c r="I31" s="395">
        <v>536</v>
      </c>
      <c r="J31" s="394">
        <f t="shared" si="1"/>
        <v>1745</v>
      </c>
      <c r="K31" s="394"/>
      <c r="L31" s="394">
        <v>9600</v>
      </c>
      <c r="M31" s="394">
        <v>1588</v>
      </c>
      <c r="N31" s="394">
        <v>816</v>
      </c>
      <c r="O31" s="394">
        <v>2404</v>
      </c>
      <c r="P31" s="394">
        <v>0</v>
      </c>
      <c r="Q31" s="394">
        <v>12900</v>
      </c>
      <c r="R31" s="394">
        <v>1970</v>
      </c>
      <c r="S31" s="394">
        <v>1097</v>
      </c>
      <c r="T31" s="394">
        <v>3067</v>
      </c>
      <c r="U31" s="508" t="str">
        <f t="shared" si="2"/>
        <v>Chur</v>
      </c>
    </row>
    <row r="32" spans="1:21" ht="18.9" customHeight="1">
      <c r="A32" s="24" t="str">
        <f>'Page 9'!$A$34</f>
        <v>Aarau</v>
      </c>
      <c r="B32" s="395">
        <v>2931</v>
      </c>
      <c r="C32" s="395">
        <v>820</v>
      </c>
      <c r="D32" s="395">
        <v>249</v>
      </c>
      <c r="E32" s="394">
        <f t="shared" si="0"/>
        <v>1069</v>
      </c>
      <c r="F32" s="394"/>
      <c r="G32" s="395">
        <v>6760</v>
      </c>
      <c r="H32" s="395">
        <v>665</v>
      </c>
      <c r="I32" s="395">
        <v>575</v>
      </c>
      <c r="J32" s="394">
        <f t="shared" si="1"/>
        <v>1240</v>
      </c>
      <c r="K32" s="394"/>
      <c r="L32" s="394">
        <v>10140</v>
      </c>
      <c r="M32" s="394">
        <v>998</v>
      </c>
      <c r="N32" s="394">
        <v>862</v>
      </c>
      <c r="O32" s="394">
        <v>1860</v>
      </c>
      <c r="P32" s="394">
        <v>0</v>
      </c>
      <c r="Q32" s="394">
        <v>13521</v>
      </c>
      <c r="R32" s="394">
        <v>1330</v>
      </c>
      <c r="S32" s="394">
        <v>1149</v>
      </c>
      <c r="T32" s="394">
        <v>2479</v>
      </c>
      <c r="U32" s="508" t="str">
        <f t="shared" si="2"/>
        <v>Aarau</v>
      </c>
    </row>
    <row r="33" spans="1:21" ht="18.9" customHeight="1">
      <c r="A33" s="24" t="str">
        <f>'Page 9'!$A$35</f>
        <v>Frauenfeld</v>
      </c>
      <c r="B33" s="395">
        <v>3342.7999999999997</v>
      </c>
      <c r="C33" s="395">
        <v>373.05</v>
      </c>
      <c r="D33" s="395">
        <v>284.15</v>
      </c>
      <c r="E33" s="394">
        <f>C33+D33</f>
        <v>657.2</v>
      </c>
      <c r="F33" s="394"/>
      <c r="G33" s="395">
        <v>6685.599999999999</v>
      </c>
      <c r="H33" s="395">
        <v>746.1</v>
      </c>
      <c r="I33" s="395">
        <v>568.3</v>
      </c>
      <c r="J33" s="394">
        <f t="shared" si="1"/>
        <v>1314.4</v>
      </c>
      <c r="K33" s="394"/>
      <c r="L33" s="394">
        <v>10028.45</v>
      </c>
      <c r="M33" s="394">
        <v>1119.2</v>
      </c>
      <c r="N33" s="394">
        <v>852.4</v>
      </c>
      <c r="O33" s="394">
        <v>1971.6</v>
      </c>
      <c r="P33" s="394">
        <v>0</v>
      </c>
      <c r="Q33" s="394">
        <v>13371.199999999999</v>
      </c>
      <c r="R33" s="394">
        <v>1492.25</v>
      </c>
      <c r="S33" s="394">
        <v>1136.55</v>
      </c>
      <c r="T33" s="394">
        <v>2628.8</v>
      </c>
      <c r="U33" s="508" t="str">
        <f t="shared" si="2"/>
        <v>Frauenfeld</v>
      </c>
    </row>
    <row r="34" spans="1:21" ht="18.9" customHeight="1">
      <c r="A34" s="24" t="str">
        <f>'Page 9'!$A$36</f>
        <v>Bellinzona</v>
      </c>
      <c r="B34" s="395">
        <v>3000</v>
      </c>
      <c r="C34" s="395">
        <v>819</v>
      </c>
      <c r="D34" s="395">
        <v>255</v>
      </c>
      <c r="E34" s="394">
        <f t="shared" si="0"/>
        <v>1074</v>
      </c>
      <c r="F34" s="394"/>
      <c r="G34" s="395">
        <v>6100</v>
      </c>
      <c r="H34" s="395">
        <v>1363.0500000000002</v>
      </c>
      <c r="I34" s="395">
        <v>518.5</v>
      </c>
      <c r="J34" s="394">
        <f t="shared" si="1"/>
        <v>1881.5500000000002</v>
      </c>
      <c r="K34" s="394"/>
      <c r="L34" s="394">
        <v>9300</v>
      </c>
      <c r="M34" s="394">
        <v>1924.65</v>
      </c>
      <c r="N34" s="394">
        <v>790.5</v>
      </c>
      <c r="O34" s="394">
        <v>2715.15</v>
      </c>
      <c r="P34" s="394">
        <v>0</v>
      </c>
      <c r="Q34" s="394">
        <v>12500</v>
      </c>
      <c r="R34" s="394">
        <v>2486.25</v>
      </c>
      <c r="S34" s="394">
        <v>1062.5</v>
      </c>
      <c r="T34" s="394">
        <v>3548.75</v>
      </c>
      <c r="U34" s="508" t="str">
        <f t="shared" si="2"/>
        <v>Bellinzona</v>
      </c>
    </row>
    <row r="35" spans="1:21" ht="18.9" customHeight="1">
      <c r="A35" s="24" t="str">
        <f>'Page 9'!$A$37</f>
        <v>Lausanne</v>
      </c>
      <c r="B35" s="395">
        <v>3100</v>
      </c>
      <c r="C35" s="395">
        <v>687.6575</v>
      </c>
      <c r="D35" s="395">
        <v>263.5</v>
      </c>
      <c r="E35" s="394">
        <f t="shared" si="0"/>
        <v>951.1575</v>
      </c>
      <c r="F35" s="394"/>
      <c r="G35" s="395">
        <v>6100</v>
      </c>
      <c r="H35" s="395">
        <v>1353.1325</v>
      </c>
      <c r="I35" s="395">
        <v>518.5</v>
      </c>
      <c r="J35" s="394">
        <f t="shared" si="1"/>
        <v>1871.6325</v>
      </c>
      <c r="K35" s="394"/>
      <c r="L35" s="394">
        <v>9200</v>
      </c>
      <c r="M35" s="394">
        <v>2040.79</v>
      </c>
      <c r="N35" s="394">
        <v>782</v>
      </c>
      <c r="O35" s="394">
        <v>2822.79</v>
      </c>
      <c r="P35" s="394">
        <v>0</v>
      </c>
      <c r="Q35" s="394">
        <v>12300</v>
      </c>
      <c r="R35" s="394">
        <v>2728.4474999999998</v>
      </c>
      <c r="S35" s="394">
        <v>1045.5</v>
      </c>
      <c r="T35" s="394">
        <v>3773.9474999999998</v>
      </c>
      <c r="U35" s="508" t="str">
        <f t="shared" si="2"/>
        <v>Lausanne</v>
      </c>
    </row>
    <row r="36" spans="1:21" ht="18.9" customHeight="1">
      <c r="A36" s="24" t="str">
        <f>'Page 9'!$A$38</f>
        <v>Sion</v>
      </c>
      <c r="B36" s="395">
        <v>3300</v>
      </c>
      <c r="C36" s="395">
        <v>403.95</v>
      </c>
      <c r="D36" s="395">
        <v>280.5</v>
      </c>
      <c r="E36" s="394">
        <f t="shared" si="0"/>
        <v>684.45</v>
      </c>
      <c r="F36" s="394"/>
      <c r="G36" s="395">
        <v>6800</v>
      </c>
      <c r="H36" s="395">
        <v>617.0999999999999</v>
      </c>
      <c r="I36" s="395">
        <v>578</v>
      </c>
      <c r="J36" s="394">
        <f t="shared" si="1"/>
        <v>1195.1</v>
      </c>
      <c r="K36" s="394"/>
      <c r="L36" s="394">
        <v>10300</v>
      </c>
      <c r="M36" s="394">
        <v>830.25</v>
      </c>
      <c r="N36" s="394">
        <v>875.5</v>
      </c>
      <c r="O36" s="394">
        <v>1705.75</v>
      </c>
      <c r="P36" s="394">
        <v>0</v>
      </c>
      <c r="Q36" s="394">
        <v>13800</v>
      </c>
      <c r="R36" s="394">
        <v>1043.4</v>
      </c>
      <c r="S36" s="394">
        <v>1173</v>
      </c>
      <c r="T36" s="394">
        <v>2216.4</v>
      </c>
      <c r="U36" s="508" t="str">
        <f t="shared" si="2"/>
        <v>Sion</v>
      </c>
    </row>
    <row r="37" spans="1:21" ht="18.9" customHeight="1">
      <c r="A37" s="24" t="str">
        <f>'Page 9'!$A$39</f>
        <v>Neuchâtel</v>
      </c>
      <c r="B37" s="395">
        <v>3200</v>
      </c>
      <c r="C37" s="395">
        <v>500</v>
      </c>
      <c r="D37" s="395">
        <v>272</v>
      </c>
      <c r="E37" s="394">
        <f t="shared" si="0"/>
        <v>772</v>
      </c>
      <c r="F37" s="394"/>
      <c r="G37" s="395">
        <v>6600</v>
      </c>
      <c r="H37" s="395">
        <v>792</v>
      </c>
      <c r="I37" s="395">
        <v>561</v>
      </c>
      <c r="J37" s="394">
        <f t="shared" si="1"/>
        <v>1353</v>
      </c>
      <c r="K37" s="394"/>
      <c r="L37" s="394">
        <v>10000</v>
      </c>
      <c r="M37" s="394">
        <v>1200</v>
      </c>
      <c r="N37" s="394">
        <v>850</v>
      </c>
      <c r="O37" s="394">
        <v>2050</v>
      </c>
      <c r="P37" s="394">
        <v>0</v>
      </c>
      <c r="Q37" s="394">
        <v>13100</v>
      </c>
      <c r="R37" s="394">
        <v>1820</v>
      </c>
      <c r="S37" s="394">
        <v>1113</v>
      </c>
      <c r="T37" s="394">
        <v>2933</v>
      </c>
      <c r="U37" s="508" t="str">
        <f t="shared" si="2"/>
        <v>Neuchâtel</v>
      </c>
    </row>
    <row r="38" spans="1:21" ht="18.9" customHeight="1">
      <c r="A38" s="24" t="s">
        <v>153</v>
      </c>
      <c r="B38" s="395">
        <v>3000</v>
      </c>
      <c r="C38" s="395">
        <v>782.9</v>
      </c>
      <c r="D38" s="395">
        <v>255</v>
      </c>
      <c r="E38" s="394">
        <f t="shared" si="0"/>
        <v>1037.9</v>
      </c>
      <c r="F38" s="394"/>
      <c r="G38" s="395">
        <v>6000</v>
      </c>
      <c r="H38" s="395">
        <v>1484.3</v>
      </c>
      <c r="I38" s="395">
        <v>510</v>
      </c>
      <c r="J38" s="394">
        <f t="shared" si="1"/>
        <v>1994.3</v>
      </c>
      <c r="K38" s="394"/>
      <c r="L38" s="395">
        <v>9000</v>
      </c>
      <c r="M38" s="395">
        <v>2185.7</v>
      </c>
      <c r="N38" s="395">
        <v>765</v>
      </c>
      <c r="O38" s="394">
        <f>M38+N38</f>
        <v>2950.7</v>
      </c>
      <c r="P38" s="394">
        <v>0</v>
      </c>
      <c r="Q38" s="394">
        <v>12100</v>
      </c>
      <c r="R38" s="395">
        <v>2910.5</v>
      </c>
      <c r="S38" s="395">
        <v>1028.5</v>
      </c>
      <c r="T38" s="394">
        <f>R38+S38</f>
        <v>3939</v>
      </c>
      <c r="U38" s="508" t="str">
        <f t="shared" si="2"/>
        <v>Geneva 4)</v>
      </c>
    </row>
    <row r="39" spans="1:21" ht="18.9" customHeight="1">
      <c r="A39" s="24" t="str">
        <f>'Page 9'!$A$41</f>
        <v>Delémont</v>
      </c>
      <c r="B39" s="395">
        <v>2800</v>
      </c>
      <c r="C39" s="395">
        <v>890.05</v>
      </c>
      <c r="D39" s="395">
        <v>238</v>
      </c>
      <c r="E39" s="394">
        <f t="shared" si="0"/>
        <v>1128.05</v>
      </c>
      <c r="F39" s="394"/>
      <c r="G39" s="395">
        <v>6000</v>
      </c>
      <c r="H39" s="395">
        <v>1476.05</v>
      </c>
      <c r="I39" s="395">
        <v>510</v>
      </c>
      <c r="J39" s="394">
        <f t="shared" si="1"/>
        <v>1986.05</v>
      </c>
      <c r="K39" s="394"/>
      <c r="L39" s="394">
        <v>9100</v>
      </c>
      <c r="M39" s="394">
        <v>2043.6999999999998</v>
      </c>
      <c r="N39" s="394">
        <v>773.5</v>
      </c>
      <c r="O39" s="394">
        <v>2817.2</v>
      </c>
      <c r="P39" s="394">
        <v>0</v>
      </c>
      <c r="Q39" s="394">
        <v>12300</v>
      </c>
      <c r="R39" s="394">
        <v>2629.7</v>
      </c>
      <c r="S39" s="394">
        <v>1045.5</v>
      </c>
      <c r="T39" s="394">
        <v>3675.2</v>
      </c>
      <c r="U39" s="508" t="str">
        <f t="shared" si="2"/>
        <v>Delémont</v>
      </c>
    </row>
    <row r="40" spans="1:21" ht="18.9" customHeight="1">
      <c r="A40" s="235"/>
      <c r="B40" s="236"/>
      <c r="C40" s="236"/>
      <c r="D40" s="236"/>
      <c r="E40" s="236"/>
      <c r="F40" s="236"/>
      <c r="G40" s="236"/>
      <c r="H40" s="236"/>
      <c r="I40" s="236"/>
      <c r="J40" s="236"/>
      <c r="K40" s="236"/>
      <c r="L40" s="394"/>
      <c r="M40" s="394"/>
      <c r="N40" s="394"/>
      <c r="O40" s="394"/>
      <c r="P40" s="394"/>
      <c r="Q40" s="394"/>
      <c r="R40" s="394"/>
      <c r="S40" s="394"/>
      <c r="T40" s="394"/>
      <c r="U40" s="262"/>
    </row>
    <row r="41" spans="1:21" ht="18.9" customHeight="1">
      <c r="A41" s="237"/>
      <c r="B41" s="1030" t="s">
        <v>145</v>
      </c>
      <c r="C41" s="1031"/>
      <c r="D41" s="1031"/>
      <c r="E41" s="1032"/>
      <c r="F41" s="257"/>
      <c r="G41" s="1030" t="s">
        <v>146</v>
      </c>
      <c r="H41" s="1031"/>
      <c r="I41" s="1031"/>
      <c r="J41" s="1032"/>
      <c r="K41" s="257"/>
      <c r="L41" s="1030" t="s">
        <v>147</v>
      </c>
      <c r="M41" s="1031"/>
      <c r="N41" s="1031"/>
      <c r="O41" s="1032"/>
      <c r="P41" s="257"/>
      <c r="Q41" s="1030" t="s">
        <v>148</v>
      </c>
      <c r="R41" s="1031"/>
      <c r="S41" s="1031"/>
      <c r="T41" s="1032"/>
      <c r="U41" s="262"/>
    </row>
    <row r="42" spans="1:21" ht="18.9" customHeight="1">
      <c r="A42" s="24" t="str">
        <f>'Page 9'!$A$16</f>
        <v>Zurich</v>
      </c>
      <c r="B42" s="394">
        <v>15600</v>
      </c>
      <c r="C42" s="394">
        <v>3037</v>
      </c>
      <c r="D42" s="394">
        <v>1326</v>
      </c>
      <c r="E42" s="394">
        <f>C42+D42</f>
        <v>4363</v>
      </c>
      <c r="F42" s="394"/>
      <c r="G42" s="394">
        <v>23500</v>
      </c>
      <c r="H42" s="394">
        <v>4487</v>
      </c>
      <c r="I42" s="394">
        <v>1997</v>
      </c>
      <c r="J42" s="394">
        <f>H42+I42</f>
        <v>6484</v>
      </c>
      <c r="K42" s="394"/>
      <c r="L42" s="394">
        <v>31400</v>
      </c>
      <c r="M42" s="394">
        <v>5938</v>
      </c>
      <c r="N42" s="394">
        <v>2669</v>
      </c>
      <c r="O42" s="394">
        <v>8607</v>
      </c>
      <c r="P42" s="394">
        <v>0</v>
      </c>
      <c r="Q42" s="394">
        <v>39300</v>
      </c>
      <c r="R42" s="394">
        <v>7389</v>
      </c>
      <c r="S42" s="394">
        <v>3340</v>
      </c>
      <c r="T42" s="394">
        <v>10729</v>
      </c>
      <c r="U42" s="508" t="str">
        <f>A42</f>
        <v>Zurich</v>
      </c>
    </row>
    <row r="43" spans="1:21" s="226" customFormat="1" ht="18.9" customHeight="1">
      <c r="A43" s="24" t="str">
        <f>'Page 9'!$A$17</f>
        <v>Berne</v>
      </c>
      <c r="B43" s="395">
        <v>16800</v>
      </c>
      <c r="C43" s="395">
        <v>1752.8999999999999</v>
      </c>
      <c r="D43" s="395">
        <v>1428</v>
      </c>
      <c r="E43" s="394">
        <f aca="true" t="shared" si="3" ref="E43:E67">C43+D43</f>
        <v>3180.8999999999996</v>
      </c>
      <c r="F43" s="394"/>
      <c r="G43" s="395">
        <v>24900</v>
      </c>
      <c r="H43" s="395">
        <v>2956.1000000000004</v>
      </c>
      <c r="I43" s="395">
        <v>2116.5</v>
      </c>
      <c r="J43" s="394">
        <f aca="true" t="shared" si="4" ref="J43:J67">H43+I43</f>
        <v>5072.6</v>
      </c>
      <c r="K43" s="394"/>
      <c r="L43" s="394">
        <v>33000</v>
      </c>
      <c r="M43" s="394">
        <v>4159.35</v>
      </c>
      <c r="N43" s="394">
        <v>2805</v>
      </c>
      <c r="O43" s="394">
        <v>6964.35</v>
      </c>
      <c r="P43" s="394">
        <v>0</v>
      </c>
      <c r="Q43" s="394">
        <v>41100</v>
      </c>
      <c r="R43" s="394">
        <v>5362.6</v>
      </c>
      <c r="S43" s="394">
        <v>3493.5</v>
      </c>
      <c r="T43" s="394">
        <v>8856.1</v>
      </c>
      <c r="U43" s="508" t="str">
        <f aca="true" t="shared" si="5" ref="U43:U67">A43</f>
        <v>Berne</v>
      </c>
    </row>
    <row r="44" spans="1:21" s="226" customFormat="1" ht="18.9" customHeight="1">
      <c r="A44" s="24" t="str">
        <f>'Page 9'!$A$18</f>
        <v>Lucerne</v>
      </c>
      <c r="B44" s="395">
        <v>17400</v>
      </c>
      <c r="C44" s="395">
        <v>1088.5</v>
      </c>
      <c r="D44" s="395">
        <v>1479</v>
      </c>
      <c r="E44" s="394">
        <f t="shared" si="3"/>
        <v>2567.5</v>
      </c>
      <c r="F44" s="394"/>
      <c r="G44" s="395">
        <v>26200</v>
      </c>
      <c r="H44" s="395">
        <v>1550.5</v>
      </c>
      <c r="I44" s="395">
        <v>2227</v>
      </c>
      <c r="J44" s="394">
        <f t="shared" si="4"/>
        <v>3777.5</v>
      </c>
      <c r="K44" s="394"/>
      <c r="L44" s="394">
        <v>35000</v>
      </c>
      <c r="M44" s="394">
        <v>2012.5</v>
      </c>
      <c r="N44" s="394">
        <v>2975</v>
      </c>
      <c r="O44" s="394">
        <v>4987.5</v>
      </c>
      <c r="P44" s="394">
        <v>0</v>
      </c>
      <c r="Q44" s="394">
        <v>43800</v>
      </c>
      <c r="R44" s="394">
        <v>2474.5</v>
      </c>
      <c r="S44" s="394">
        <v>3723</v>
      </c>
      <c r="T44" s="394">
        <v>6197.5</v>
      </c>
      <c r="U44" s="508" t="str">
        <f t="shared" si="5"/>
        <v>Lucerne</v>
      </c>
    </row>
    <row r="45" spans="1:21" s="226" customFormat="1" ht="18.9" customHeight="1">
      <c r="A45" s="24" t="str">
        <f>'Page 9'!$A$19</f>
        <v>Altdorf</v>
      </c>
      <c r="B45" s="395">
        <v>17000</v>
      </c>
      <c r="C45" s="395">
        <v>1581.6772</v>
      </c>
      <c r="D45" s="395">
        <v>1445</v>
      </c>
      <c r="E45" s="394">
        <f t="shared" si="3"/>
        <v>3026.6772</v>
      </c>
      <c r="F45" s="394"/>
      <c r="G45" s="395">
        <v>25500</v>
      </c>
      <c r="H45" s="395">
        <v>2372.0208</v>
      </c>
      <c r="I45" s="395">
        <v>2167.5</v>
      </c>
      <c r="J45" s="394">
        <f t="shared" si="4"/>
        <v>4539.5208</v>
      </c>
      <c r="K45" s="394"/>
      <c r="L45" s="394">
        <v>33900</v>
      </c>
      <c r="M45" s="394">
        <v>3153.06624</v>
      </c>
      <c r="N45" s="394">
        <v>2881.5</v>
      </c>
      <c r="O45" s="394">
        <v>6034.56624</v>
      </c>
      <c r="P45" s="394">
        <v>0</v>
      </c>
      <c r="Q45" s="394">
        <v>42500</v>
      </c>
      <c r="R45" s="394">
        <v>3952.7079999999996</v>
      </c>
      <c r="S45" s="394">
        <v>3612.5</v>
      </c>
      <c r="T45" s="394">
        <v>7565.208</v>
      </c>
      <c r="U45" s="508" t="str">
        <f t="shared" si="5"/>
        <v>Altdorf</v>
      </c>
    </row>
    <row r="46" spans="1:21" s="226" customFormat="1" ht="18.9" customHeight="1">
      <c r="A46" s="24" t="str">
        <f>'Page 9'!$A$20</f>
        <v>Schwyz</v>
      </c>
      <c r="B46" s="395">
        <v>17200</v>
      </c>
      <c r="C46" s="395">
        <v>1327.4</v>
      </c>
      <c r="D46" s="395">
        <v>1462</v>
      </c>
      <c r="E46" s="394">
        <f t="shared" si="3"/>
        <v>2789.4</v>
      </c>
      <c r="F46" s="394"/>
      <c r="G46" s="395">
        <v>25800</v>
      </c>
      <c r="H46" s="395">
        <v>1991.1000000000001</v>
      </c>
      <c r="I46" s="395">
        <v>2193</v>
      </c>
      <c r="J46" s="394">
        <f t="shared" si="4"/>
        <v>4184.1</v>
      </c>
      <c r="K46" s="394"/>
      <c r="L46" s="394">
        <v>34400</v>
      </c>
      <c r="M46" s="394">
        <v>2654.8</v>
      </c>
      <c r="N46" s="394">
        <v>2924</v>
      </c>
      <c r="O46" s="394">
        <v>5578.8</v>
      </c>
      <c r="P46" s="394">
        <v>0</v>
      </c>
      <c r="Q46" s="394">
        <v>43000</v>
      </c>
      <c r="R46" s="394">
        <v>3318.55</v>
      </c>
      <c r="S46" s="394">
        <v>3655</v>
      </c>
      <c r="T46" s="394">
        <v>6973.55</v>
      </c>
      <c r="U46" s="508" t="str">
        <f t="shared" si="5"/>
        <v>Schwyz</v>
      </c>
    </row>
    <row r="47" spans="1:21" s="226" customFormat="1" ht="18.9" customHeight="1">
      <c r="A47" s="24" t="str">
        <f>'Page 9'!$A$21</f>
        <v>Sarnen</v>
      </c>
      <c r="B47" s="395">
        <v>17300</v>
      </c>
      <c r="C47" s="395">
        <v>1238</v>
      </c>
      <c r="D47" s="395">
        <v>1470.5</v>
      </c>
      <c r="E47" s="394">
        <f t="shared" si="3"/>
        <v>2708.5</v>
      </c>
      <c r="F47" s="394"/>
      <c r="G47" s="395">
        <v>26000</v>
      </c>
      <c r="H47" s="395">
        <v>1760</v>
      </c>
      <c r="I47" s="395">
        <v>2210</v>
      </c>
      <c r="J47" s="394">
        <f t="shared" si="4"/>
        <v>3970</v>
      </c>
      <c r="K47" s="394"/>
      <c r="L47" s="394">
        <v>34759</v>
      </c>
      <c r="M47" s="394">
        <v>2286</v>
      </c>
      <c r="N47" s="394">
        <v>2955</v>
      </c>
      <c r="O47" s="394">
        <v>5241</v>
      </c>
      <c r="P47" s="394">
        <v>0</v>
      </c>
      <c r="Q47" s="394">
        <v>43493</v>
      </c>
      <c r="R47" s="394">
        <v>2810</v>
      </c>
      <c r="S47" s="394">
        <v>3697</v>
      </c>
      <c r="T47" s="394">
        <v>6507</v>
      </c>
      <c r="U47" s="508" t="str">
        <f t="shared" si="5"/>
        <v>Sarnen</v>
      </c>
    </row>
    <row r="48" spans="1:21" s="226" customFormat="1" ht="18.9" customHeight="1">
      <c r="A48" s="24" t="str">
        <f>'Page 9'!$A$22</f>
        <v>Stans</v>
      </c>
      <c r="B48" s="395">
        <v>17458</v>
      </c>
      <c r="C48" s="395">
        <v>1057</v>
      </c>
      <c r="D48" s="395">
        <v>1484</v>
      </c>
      <c r="E48" s="394">
        <f t="shared" si="3"/>
        <v>2541</v>
      </c>
      <c r="F48" s="394"/>
      <c r="G48" s="395">
        <v>26192</v>
      </c>
      <c r="H48" s="395">
        <v>1582</v>
      </c>
      <c r="I48" s="395">
        <v>2226</v>
      </c>
      <c r="J48" s="394">
        <f t="shared" si="4"/>
        <v>3808</v>
      </c>
      <c r="K48" s="394"/>
      <c r="L48" s="394">
        <v>34925</v>
      </c>
      <c r="M48" s="394">
        <v>2106</v>
      </c>
      <c r="N48" s="394">
        <v>2969</v>
      </c>
      <c r="O48" s="394">
        <v>5075</v>
      </c>
      <c r="P48" s="394">
        <v>0</v>
      </c>
      <c r="Q48" s="394">
        <v>43659</v>
      </c>
      <c r="R48" s="394">
        <v>2630</v>
      </c>
      <c r="S48" s="394">
        <v>3711</v>
      </c>
      <c r="T48" s="394">
        <v>6341</v>
      </c>
      <c r="U48" s="508" t="str">
        <f t="shared" si="5"/>
        <v>Stans</v>
      </c>
    </row>
    <row r="49" spans="1:21" s="226" customFormat="1" ht="18.9" customHeight="1">
      <c r="A49" s="24" t="str">
        <f>'Page 9'!$A$23</f>
        <v>Glarus</v>
      </c>
      <c r="B49" s="395">
        <v>16700</v>
      </c>
      <c r="C49" s="395">
        <v>1871</v>
      </c>
      <c r="D49" s="395">
        <v>1419</v>
      </c>
      <c r="E49" s="394">
        <f t="shared" si="3"/>
        <v>3290</v>
      </c>
      <c r="F49" s="394"/>
      <c r="G49" s="395">
        <v>25100</v>
      </c>
      <c r="H49" s="395">
        <v>2812</v>
      </c>
      <c r="I49" s="395">
        <v>2133</v>
      </c>
      <c r="J49" s="394">
        <f t="shared" si="4"/>
        <v>4945</v>
      </c>
      <c r="K49" s="394"/>
      <c r="L49" s="394">
        <v>33400</v>
      </c>
      <c r="M49" s="394">
        <v>3742</v>
      </c>
      <c r="N49" s="394">
        <v>2839</v>
      </c>
      <c r="O49" s="394">
        <v>6581</v>
      </c>
      <c r="P49" s="394">
        <v>0</v>
      </c>
      <c r="Q49" s="394">
        <v>41800</v>
      </c>
      <c r="R49" s="394">
        <v>4683</v>
      </c>
      <c r="S49" s="394">
        <v>3553</v>
      </c>
      <c r="T49" s="394">
        <v>8236</v>
      </c>
      <c r="U49" s="508" t="str">
        <f t="shared" si="5"/>
        <v>Glarus</v>
      </c>
    </row>
    <row r="50" spans="1:21" s="226" customFormat="1" ht="18.9" customHeight="1">
      <c r="A50" s="24" t="str">
        <f>'Page 9'!$A$24</f>
        <v>Zug</v>
      </c>
      <c r="B50" s="395">
        <v>17600</v>
      </c>
      <c r="C50" s="395">
        <v>860</v>
      </c>
      <c r="D50" s="395">
        <v>1496</v>
      </c>
      <c r="E50" s="394">
        <f t="shared" si="3"/>
        <v>2356</v>
      </c>
      <c r="F50" s="394"/>
      <c r="G50" s="395">
        <v>26500</v>
      </c>
      <c r="H50" s="395">
        <v>1257</v>
      </c>
      <c r="I50" s="395">
        <v>2252.5</v>
      </c>
      <c r="J50" s="394">
        <f t="shared" si="4"/>
        <v>3509.5</v>
      </c>
      <c r="K50" s="394"/>
      <c r="L50" s="394">
        <v>35300</v>
      </c>
      <c r="M50" s="394">
        <v>1650</v>
      </c>
      <c r="N50" s="394">
        <v>3000.5</v>
      </c>
      <c r="O50" s="394">
        <v>4650.5</v>
      </c>
      <c r="P50" s="394">
        <v>0</v>
      </c>
      <c r="Q50" s="394">
        <v>44200</v>
      </c>
      <c r="R50" s="394">
        <v>2047</v>
      </c>
      <c r="S50" s="394">
        <v>3757</v>
      </c>
      <c r="T50" s="394">
        <v>5804</v>
      </c>
      <c r="U50" s="508" t="str">
        <f t="shared" si="5"/>
        <v>Zug</v>
      </c>
    </row>
    <row r="51" spans="1:21" s="226" customFormat="1" ht="18.9" customHeight="1">
      <c r="A51" s="24" t="str">
        <f>'Page 9'!$A$25</f>
        <v>Fribourg</v>
      </c>
      <c r="B51" s="395">
        <v>16900</v>
      </c>
      <c r="C51" s="395">
        <v>1629.1499999999999</v>
      </c>
      <c r="D51" s="395">
        <v>1436.5</v>
      </c>
      <c r="E51" s="394">
        <f t="shared" si="3"/>
        <v>3065.6499999999996</v>
      </c>
      <c r="F51" s="394"/>
      <c r="G51" s="395">
        <v>25500</v>
      </c>
      <c r="H51" s="395">
        <v>2386.2</v>
      </c>
      <c r="I51" s="395">
        <v>2167.5</v>
      </c>
      <c r="J51" s="394">
        <f t="shared" si="4"/>
        <v>4553.7</v>
      </c>
      <c r="K51" s="394"/>
      <c r="L51" s="394">
        <v>33000</v>
      </c>
      <c r="M51" s="394">
        <v>4184.3</v>
      </c>
      <c r="N51" s="394">
        <v>2805</v>
      </c>
      <c r="O51" s="394">
        <v>6989.3</v>
      </c>
      <c r="P51" s="394">
        <v>0</v>
      </c>
      <c r="Q51" s="394">
        <v>40600</v>
      </c>
      <c r="R51" s="394">
        <v>6006.349999999999</v>
      </c>
      <c r="S51" s="394">
        <v>3451</v>
      </c>
      <c r="T51" s="394">
        <v>9457.349999999999</v>
      </c>
      <c r="U51" s="508" t="str">
        <f t="shared" si="5"/>
        <v>Fribourg</v>
      </c>
    </row>
    <row r="52" spans="1:21" s="226" customFormat="1" ht="18.9" customHeight="1">
      <c r="A52" s="24" t="str">
        <f>'Page 9'!$A$26</f>
        <v>Solothurn</v>
      </c>
      <c r="B52" s="395">
        <v>16700</v>
      </c>
      <c r="C52" s="395">
        <v>1912.15</v>
      </c>
      <c r="D52" s="395">
        <v>1419.5</v>
      </c>
      <c r="E52" s="394">
        <f t="shared" si="3"/>
        <v>3331.65</v>
      </c>
      <c r="F52" s="394"/>
      <c r="G52" s="395">
        <v>25000</v>
      </c>
      <c r="H52" s="395">
        <v>2862.5</v>
      </c>
      <c r="I52" s="395">
        <v>2125</v>
      </c>
      <c r="J52" s="394">
        <f t="shared" si="4"/>
        <v>4987.5</v>
      </c>
      <c r="K52" s="394"/>
      <c r="L52" s="394">
        <v>33400</v>
      </c>
      <c r="M52" s="394">
        <v>3824.3</v>
      </c>
      <c r="N52" s="394">
        <v>2839</v>
      </c>
      <c r="O52" s="394">
        <v>6663.3</v>
      </c>
      <c r="P52" s="394">
        <v>0</v>
      </c>
      <c r="Q52" s="394">
        <v>41700</v>
      </c>
      <c r="R52" s="394">
        <v>4774.65</v>
      </c>
      <c r="S52" s="394">
        <v>3544.5</v>
      </c>
      <c r="T52" s="394">
        <v>8319.15</v>
      </c>
      <c r="U52" s="508" t="str">
        <f t="shared" si="5"/>
        <v>Solothurn</v>
      </c>
    </row>
    <row r="53" spans="1:21" s="226" customFormat="1" ht="18.9" customHeight="1">
      <c r="A53" s="24" t="str">
        <f>'Page 9'!$A$27</f>
        <v>Basel</v>
      </c>
      <c r="B53" s="395">
        <v>15100</v>
      </c>
      <c r="C53" s="395">
        <v>3620.5</v>
      </c>
      <c r="D53" s="395">
        <v>1283.5</v>
      </c>
      <c r="E53" s="394">
        <f t="shared" si="3"/>
        <v>4904</v>
      </c>
      <c r="F53" s="394"/>
      <c r="G53" s="395">
        <v>22900</v>
      </c>
      <c r="H53" s="395">
        <v>5219.5</v>
      </c>
      <c r="I53" s="395">
        <v>1946.5</v>
      </c>
      <c r="J53" s="394">
        <f t="shared" si="4"/>
        <v>7166</v>
      </c>
      <c r="K53" s="394"/>
      <c r="L53" s="394">
        <v>30600</v>
      </c>
      <c r="M53" s="394">
        <v>6798</v>
      </c>
      <c r="N53" s="394">
        <v>2601</v>
      </c>
      <c r="O53" s="394">
        <v>9399</v>
      </c>
      <c r="P53" s="394">
        <v>0</v>
      </c>
      <c r="Q53" s="394">
        <v>38400</v>
      </c>
      <c r="R53" s="394">
        <v>8397</v>
      </c>
      <c r="S53" s="394">
        <v>3264</v>
      </c>
      <c r="T53" s="394">
        <v>11661</v>
      </c>
      <c r="U53" s="508" t="str">
        <f t="shared" si="5"/>
        <v>Basel</v>
      </c>
    </row>
    <row r="54" spans="1:21" s="226" customFormat="1" ht="18.9" customHeight="1">
      <c r="A54" s="24" t="str">
        <f>'Page 9'!$A$28</f>
        <v>Liestal</v>
      </c>
      <c r="B54" s="395">
        <v>16500</v>
      </c>
      <c r="C54" s="395">
        <v>2139.5</v>
      </c>
      <c r="D54" s="395">
        <v>1402.5</v>
      </c>
      <c r="E54" s="394">
        <f t="shared" si="3"/>
        <v>3542</v>
      </c>
      <c r="F54" s="394"/>
      <c r="G54" s="395">
        <v>24800</v>
      </c>
      <c r="H54" s="395">
        <v>3077.4</v>
      </c>
      <c r="I54" s="395">
        <v>2108</v>
      </c>
      <c r="J54" s="394">
        <f t="shared" si="4"/>
        <v>5185.4</v>
      </c>
      <c r="K54" s="394"/>
      <c r="L54" s="394">
        <v>33200</v>
      </c>
      <c r="M54" s="394">
        <v>4026.6</v>
      </c>
      <c r="N54" s="394">
        <v>2822</v>
      </c>
      <c r="O54" s="394">
        <v>6848.6</v>
      </c>
      <c r="P54" s="394">
        <v>0</v>
      </c>
      <c r="Q54" s="394">
        <v>41500</v>
      </c>
      <c r="R54" s="394">
        <v>4964.5</v>
      </c>
      <c r="S54" s="394">
        <v>3527.5</v>
      </c>
      <c r="T54" s="394">
        <v>8492</v>
      </c>
      <c r="U54" s="508" t="str">
        <f t="shared" si="5"/>
        <v>Liestal</v>
      </c>
    </row>
    <row r="55" spans="1:21" s="226" customFormat="1" ht="18.9" customHeight="1">
      <c r="A55" s="24" t="str">
        <f>'Page 9'!$A$29</f>
        <v>Schaffhausen</v>
      </c>
      <c r="B55" s="395">
        <v>16600</v>
      </c>
      <c r="C55" s="395">
        <v>1953</v>
      </c>
      <c r="D55" s="395">
        <v>1411</v>
      </c>
      <c r="E55" s="394">
        <f t="shared" si="3"/>
        <v>3364</v>
      </c>
      <c r="F55" s="394"/>
      <c r="G55" s="395">
        <v>25000</v>
      </c>
      <c r="H55" s="395">
        <v>2835</v>
      </c>
      <c r="I55" s="395">
        <v>2125</v>
      </c>
      <c r="J55" s="394">
        <f t="shared" si="4"/>
        <v>4960</v>
      </c>
      <c r="K55" s="394"/>
      <c r="L55" s="394">
        <v>33400</v>
      </c>
      <c r="M55" s="394">
        <v>3717</v>
      </c>
      <c r="N55" s="394">
        <v>2839</v>
      </c>
      <c r="O55" s="394">
        <v>6556</v>
      </c>
      <c r="P55" s="394">
        <v>0</v>
      </c>
      <c r="Q55" s="394">
        <v>41800</v>
      </c>
      <c r="R55" s="394">
        <v>4599</v>
      </c>
      <c r="S55" s="394">
        <v>3553</v>
      </c>
      <c r="T55" s="394">
        <v>8152</v>
      </c>
      <c r="U55" s="508" t="str">
        <f t="shared" si="5"/>
        <v>Schaffhausen</v>
      </c>
    </row>
    <row r="56" spans="1:21" s="226" customFormat="1" ht="18.9" customHeight="1">
      <c r="A56" s="24" t="str">
        <f>'Page 9'!$A$30</f>
        <v>Herisau</v>
      </c>
      <c r="B56" s="395">
        <v>17200</v>
      </c>
      <c r="C56" s="395">
        <v>1332</v>
      </c>
      <c r="D56" s="395">
        <v>1462</v>
      </c>
      <c r="E56" s="394">
        <f t="shared" si="3"/>
        <v>2794</v>
      </c>
      <c r="F56" s="394"/>
      <c r="G56" s="395">
        <v>25900</v>
      </c>
      <c r="H56" s="395">
        <v>1854</v>
      </c>
      <c r="I56" s="395">
        <v>2201.5</v>
      </c>
      <c r="J56" s="394">
        <f t="shared" si="4"/>
        <v>4055.5</v>
      </c>
      <c r="K56" s="394"/>
      <c r="L56" s="394">
        <v>34700</v>
      </c>
      <c r="M56" s="394">
        <v>2382</v>
      </c>
      <c r="N56" s="394">
        <v>2949.5</v>
      </c>
      <c r="O56" s="394">
        <v>5331.5</v>
      </c>
      <c r="P56" s="394">
        <v>0</v>
      </c>
      <c r="Q56" s="394">
        <v>43400</v>
      </c>
      <c r="R56" s="394">
        <v>2904</v>
      </c>
      <c r="S56" s="394">
        <v>3689</v>
      </c>
      <c r="T56" s="394">
        <v>6593</v>
      </c>
      <c r="U56" s="508" t="str">
        <f t="shared" si="5"/>
        <v>Herisau</v>
      </c>
    </row>
    <row r="57" spans="1:21" s="226" customFormat="1" ht="18.9" customHeight="1">
      <c r="A57" s="24" t="str">
        <f>'Page 9'!$A$31</f>
        <v>Appenzell</v>
      </c>
      <c r="B57" s="395">
        <v>17200</v>
      </c>
      <c r="C57" s="395">
        <v>1376</v>
      </c>
      <c r="D57" s="395">
        <v>1462</v>
      </c>
      <c r="E57" s="394">
        <f t="shared" si="3"/>
        <v>2838</v>
      </c>
      <c r="F57" s="394"/>
      <c r="G57" s="395">
        <v>25800</v>
      </c>
      <c r="H57" s="395">
        <v>2064</v>
      </c>
      <c r="I57" s="395">
        <v>2193</v>
      </c>
      <c r="J57" s="394">
        <f t="shared" si="4"/>
        <v>4257</v>
      </c>
      <c r="K57" s="394"/>
      <c r="L57" s="394">
        <v>34300</v>
      </c>
      <c r="M57" s="394">
        <v>2744</v>
      </c>
      <c r="N57" s="394">
        <v>2915.5</v>
      </c>
      <c r="O57" s="394">
        <v>5659.5</v>
      </c>
      <c r="P57" s="394">
        <v>0</v>
      </c>
      <c r="Q57" s="394">
        <v>42900</v>
      </c>
      <c r="R57" s="394">
        <v>3432</v>
      </c>
      <c r="S57" s="394">
        <v>3646.5</v>
      </c>
      <c r="T57" s="394">
        <v>7078.5</v>
      </c>
      <c r="U57" s="508" t="str">
        <f t="shared" si="5"/>
        <v>Appenzell</v>
      </c>
    </row>
    <row r="58" spans="1:21" s="226" customFormat="1" ht="18.9" customHeight="1">
      <c r="A58" s="24" t="str">
        <f>'Page 9'!$A$32</f>
        <v>St. Gall</v>
      </c>
      <c r="B58" s="395">
        <v>16600</v>
      </c>
      <c r="C58" s="395">
        <v>1961</v>
      </c>
      <c r="D58" s="395">
        <v>1411</v>
      </c>
      <c r="E58" s="394">
        <f t="shared" si="3"/>
        <v>3372</v>
      </c>
      <c r="F58" s="394"/>
      <c r="G58" s="395">
        <v>24900</v>
      </c>
      <c r="H58" s="395">
        <v>2941</v>
      </c>
      <c r="I58" s="395">
        <v>2116.5</v>
      </c>
      <c r="J58" s="394">
        <f t="shared" si="4"/>
        <v>5057.5</v>
      </c>
      <c r="K58" s="394"/>
      <c r="L58" s="394">
        <v>33300</v>
      </c>
      <c r="M58" s="394">
        <v>3934</v>
      </c>
      <c r="N58" s="394">
        <v>2830.5</v>
      </c>
      <c r="O58" s="394">
        <v>6764.5</v>
      </c>
      <c r="P58" s="394">
        <v>0</v>
      </c>
      <c r="Q58" s="394">
        <v>41600</v>
      </c>
      <c r="R58" s="394">
        <v>4914</v>
      </c>
      <c r="S58" s="394">
        <v>3536</v>
      </c>
      <c r="T58" s="394">
        <v>8450</v>
      </c>
      <c r="U58" s="508" t="str">
        <f t="shared" si="5"/>
        <v>St. Gall</v>
      </c>
    </row>
    <row r="59" spans="1:21" s="226" customFormat="1" ht="18.9" customHeight="1">
      <c r="A59" s="24" t="str">
        <f>'Page 9'!$A$33</f>
        <v>Chur</v>
      </c>
      <c r="B59" s="395">
        <v>16300</v>
      </c>
      <c r="C59" s="395">
        <v>2361</v>
      </c>
      <c r="D59" s="395">
        <v>1386</v>
      </c>
      <c r="E59" s="394">
        <f t="shared" si="3"/>
        <v>3747</v>
      </c>
      <c r="F59" s="394"/>
      <c r="G59" s="395">
        <v>24600</v>
      </c>
      <c r="H59" s="395">
        <v>3316</v>
      </c>
      <c r="I59" s="395">
        <v>2091</v>
      </c>
      <c r="J59" s="394">
        <f t="shared" si="4"/>
        <v>5407</v>
      </c>
      <c r="K59" s="394"/>
      <c r="L59" s="394">
        <v>32900</v>
      </c>
      <c r="M59" s="394">
        <v>4274</v>
      </c>
      <c r="N59" s="394">
        <v>2797</v>
      </c>
      <c r="O59" s="394">
        <v>7071</v>
      </c>
      <c r="P59" s="394">
        <v>0</v>
      </c>
      <c r="Q59" s="394">
        <v>41200</v>
      </c>
      <c r="R59" s="394">
        <v>5229</v>
      </c>
      <c r="S59" s="394">
        <v>3502</v>
      </c>
      <c r="T59" s="394">
        <v>8731</v>
      </c>
      <c r="U59" s="508" t="str">
        <f t="shared" si="5"/>
        <v>Chur</v>
      </c>
    </row>
    <row r="60" spans="1:21" s="226" customFormat="1" ht="18.9" customHeight="1">
      <c r="A60" s="24" t="str">
        <f>'Page 9'!$A$34</f>
        <v>Aarau</v>
      </c>
      <c r="B60" s="395">
        <v>16900</v>
      </c>
      <c r="C60" s="395">
        <v>1663</v>
      </c>
      <c r="D60" s="395">
        <v>1437</v>
      </c>
      <c r="E60" s="394">
        <f t="shared" si="3"/>
        <v>3100</v>
      </c>
      <c r="F60" s="394"/>
      <c r="G60" s="395">
        <v>25351</v>
      </c>
      <c r="H60" s="395">
        <v>2495</v>
      </c>
      <c r="I60" s="395">
        <v>2155</v>
      </c>
      <c r="J60" s="394">
        <f t="shared" si="4"/>
        <v>4650</v>
      </c>
      <c r="K60" s="394"/>
      <c r="L60" s="394">
        <v>33801</v>
      </c>
      <c r="M60" s="394">
        <v>3326</v>
      </c>
      <c r="N60" s="394">
        <v>2873</v>
      </c>
      <c r="O60" s="394">
        <v>6199</v>
      </c>
      <c r="P60" s="394">
        <v>0</v>
      </c>
      <c r="Q60" s="394">
        <v>42252</v>
      </c>
      <c r="R60" s="394">
        <v>4158</v>
      </c>
      <c r="S60" s="394">
        <v>3591</v>
      </c>
      <c r="T60" s="394">
        <v>7749</v>
      </c>
      <c r="U60" s="508" t="str">
        <f t="shared" si="5"/>
        <v>Aarau</v>
      </c>
    </row>
    <row r="61" spans="1:21" s="226" customFormat="1" ht="18.9" customHeight="1">
      <c r="A61" s="24" t="str">
        <f>'Page 9'!$A$35</f>
        <v>Frauenfeld</v>
      </c>
      <c r="B61" s="395">
        <v>16714</v>
      </c>
      <c r="C61" s="395">
        <v>1865.3</v>
      </c>
      <c r="D61" s="395">
        <v>1420.6999999999998</v>
      </c>
      <c r="E61" s="394">
        <f>C61+D61</f>
        <v>3286</v>
      </c>
      <c r="F61" s="394"/>
      <c r="G61" s="395">
        <v>25071.05</v>
      </c>
      <c r="H61" s="395">
        <v>2797.9500000000003</v>
      </c>
      <c r="I61" s="395">
        <v>2131.0499999999997</v>
      </c>
      <c r="J61" s="394">
        <f t="shared" si="4"/>
        <v>4929</v>
      </c>
      <c r="K61" s="394"/>
      <c r="L61" s="394">
        <v>33428.049999999996</v>
      </c>
      <c r="M61" s="394">
        <v>3730.55</v>
      </c>
      <c r="N61" s="394">
        <v>2841.3999999999996</v>
      </c>
      <c r="O61" s="394">
        <v>6571.95</v>
      </c>
      <c r="P61" s="394">
        <v>0</v>
      </c>
      <c r="Q61" s="394">
        <v>41785.05</v>
      </c>
      <c r="R61" s="394">
        <v>4663.2</v>
      </c>
      <c r="S61" s="394">
        <v>3551.75</v>
      </c>
      <c r="T61" s="394">
        <v>8214.95</v>
      </c>
      <c r="U61" s="508" t="str">
        <f t="shared" si="5"/>
        <v>Frauenfeld</v>
      </c>
    </row>
    <row r="62" spans="1:21" s="226" customFormat="1" ht="18.9" customHeight="1">
      <c r="A62" s="24" t="str">
        <f>'Page 9'!$A$36</f>
        <v>Bellinzona</v>
      </c>
      <c r="B62" s="395">
        <v>15600</v>
      </c>
      <c r="C62" s="395">
        <v>3030.2999999999997</v>
      </c>
      <c r="D62" s="395">
        <v>1326</v>
      </c>
      <c r="E62" s="394">
        <f t="shared" si="3"/>
        <v>4356.299999999999</v>
      </c>
      <c r="F62" s="394"/>
      <c r="G62" s="395">
        <v>23600</v>
      </c>
      <c r="H62" s="395">
        <v>4434.3</v>
      </c>
      <c r="I62" s="395">
        <v>2006</v>
      </c>
      <c r="J62" s="394">
        <f t="shared" si="4"/>
        <v>6440.3</v>
      </c>
      <c r="K62" s="394"/>
      <c r="L62" s="394">
        <v>31500</v>
      </c>
      <c r="M62" s="394">
        <v>5820.75</v>
      </c>
      <c r="N62" s="394">
        <v>2677.5</v>
      </c>
      <c r="O62" s="394">
        <v>8498.25</v>
      </c>
      <c r="P62" s="394">
        <v>0</v>
      </c>
      <c r="Q62" s="394">
        <v>39400</v>
      </c>
      <c r="R62" s="394">
        <v>7207.200000000001</v>
      </c>
      <c r="S62" s="394">
        <v>3349</v>
      </c>
      <c r="T62" s="394">
        <v>10556.2</v>
      </c>
      <c r="U62" s="508" t="str">
        <f t="shared" si="5"/>
        <v>Bellinzona</v>
      </c>
    </row>
    <row r="63" spans="1:21" s="226" customFormat="1" ht="18.9" customHeight="1">
      <c r="A63" s="24" t="str">
        <f>'Page 9'!$A$37</f>
        <v>Lausanne</v>
      </c>
      <c r="B63" s="395">
        <v>15300</v>
      </c>
      <c r="C63" s="395">
        <v>3393.9225</v>
      </c>
      <c r="D63" s="395">
        <v>1300.5</v>
      </c>
      <c r="E63" s="394">
        <f t="shared" si="3"/>
        <v>4694.422500000001</v>
      </c>
      <c r="F63" s="394"/>
      <c r="G63" s="395">
        <v>23000</v>
      </c>
      <c r="H63" s="395">
        <v>5101.975</v>
      </c>
      <c r="I63" s="395">
        <v>1955</v>
      </c>
      <c r="J63" s="394">
        <f t="shared" si="4"/>
        <v>7056.975</v>
      </c>
      <c r="K63" s="394"/>
      <c r="L63" s="394">
        <v>30600</v>
      </c>
      <c r="M63" s="394">
        <v>6787.845</v>
      </c>
      <c r="N63" s="394">
        <v>2601</v>
      </c>
      <c r="O63" s="394">
        <v>9388.845000000001</v>
      </c>
      <c r="P63" s="394">
        <v>0</v>
      </c>
      <c r="Q63" s="394">
        <v>38300</v>
      </c>
      <c r="R63" s="394">
        <v>8495.8975</v>
      </c>
      <c r="S63" s="394">
        <v>3255.5</v>
      </c>
      <c r="T63" s="394">
        <v>11751.3975</v>
      </c>
      <c r="U63" s="508" t="str">
        <f t="shared" si="5"/>
        <v>Lausanne</v>
      </c>
    </row>
    <row r="64" spans="1:21" s="226" customFormat="1" ht="18.9" customHeight="1">
      <c r="A64" s="24" t="str">
        <f>'Page 9'!$A$38</f>
        <v>Sion</v>
      </c>
      <c r="B64" s="395">
        <v>17300</v>
      </c>
      <c r="C64" s="395">
        <v>1256.55</v>
      </c>
      <c r="D64" s="395">
        <v>1470.5</v>
      </c>
      <c r="E64" s="394">
        <f t="shared" si="3"/>
        <v>2727.05</v>
      </c>
      <c r="F64" s="394"/>
      <c r="G64" s="395">
        <v>26000</v>
      </c>
      <c r="H64" s="395">
        <v>1786.4</v>
      </c>
      <c r="I64" s="395">
        <v>2210</v>
      </c>
      <c r="J64" s="394">
        <f t="shared" si="4"/>
        <v>3996.4</v>
      </c>
      <c r="K64" s="394"/>
      <c r="L64" s="394">
        <v>34700</v>
      </c>
      <c r="M64" s="394">
        <v>2316.25</v>
      </c>
      <c r="N64" s="394">
        <v>2949.5</v>
      </c>
      <c r="O64" s="394">
        <v>5265.75</v>
      </c>
      <c r="P64" s="394">
        <v>0</v>
      </c>
      <c r="Q64" s="394">
        <v>43500</v>
      </c>
      <c r="R64" s="394">
        <v>2852.15</v>
      </c>
      <c r="S64" s="394">
        <v>3697.5</v>
      </c>
      <c r="T64" s="394">
        <v>6549.65</v>
      </c>
      <c r="U64" s="508" t="str">
        <f t="shared" si="5"/>
        <v>Sion</v>
      </c>
    </row>
    <row r="65" spans="1:21" s="226" customFormat="1" ht="18.9" customHeight="1">
      <c r="A65" s="24" t="str">
        <f>'Page 9'!$A$39</f>
        <v>Neuchâtel</v>
      </c>
      <c r="B65" s="395">
        <v>16200</v>
      </c>
      <c r="C65" s="395">
        <v>2440</v>
      </c>
      <c r="D65" s="395">
        <v>1377</v>
      </c>
      <c r="E65" s="394">
        <f t="shared" si="3"/>
        <v>3817</v>
      </c>
      <c r="F65" s="394"/>
      <c r="G65" s="395">
        <v>24000</v>
      </c>
      <c r="H65" s="395">
        <v>4000</v>
      </c>
      <c r="I65" s="395">
        <v>2040</v>
      </c>
      <c r="J65" s="394">
        <f t="shared" si="4"/>
        <v>6040</v>
      </c>
      <c r="K65" s="394"/>
      <c r="L65" s="394">
        <v>31800</v>
      </c>
      <c r="M65" s="394">
        <v>5560</v>
      </c>
      <c r="N65" s="394">
        <v>2703</v>
      </c>
      <c r="O65" s="394">
        <v>8263</v>
      </c>
      <c r="P65" s="394">
        <v>0</v>
      </c>
      <c r="Q65" s="394">
        <v>39500</v>
      </c>
      <c r="R65" s="394">
        <v>7100</v>
      </c>
      <c r="S65" s="394">
        <v>3357</v>
      </c>
      <c r="T65" s="394">
        <v>10457</v>
      </c>
      <c r="U65" s="508" t="str">
        <f t="shared" si="5"/>
        <v>Neuchâtel</v>
      </c>
    </row>
    <row r="66" spans="1:21" s="226" customFormat="1" ht="18.9" customHeight="1">
      <c r="A66" s="24" t="s">
        <v>153</v>
      </c>
      <c r="B66" s="394">
        <v>15100</v>
      </c>
      <c r="C66" s="395">
        <v>3611.9</v>
      </c>
      <c r="D66" s="395">
        <v>1283.5</v>
      </c>
      <c r="E66" s="394">
        <f t="shared" si="3"/>
        <v>4895.4</v>
      </c>
      <c r="F66" s="394"/>
      <c r="G66" s="394">
        <v>22700</v>
      </c>
      <c r="H66" s="395">
        <v>5388.8</v>
      </c>
      <c r="I66" s="395">
        <v>1929.5</v>
      </c>
      <c r="J66" s="394">
        <f t="shared" si="4"/>
        <v>7318.3</v>
      </c>
      <c r="K66" s="394"/>
      <c r="L66" s="394">
        <v>30300</v>
      </c>
      <c r="M66" s="395">
        <v>7165.599999999999</v>
      </c>
      <c r="N66" s="395">
        <v>2575.5</v>
      </c>
      <c r="O66" s="394">
        <f>M66+N66</f>
        <v>9741.099999999999</v>
      </c>
      <c r="P66" s="394"/>
      <c r="Q66" s="394">
        <v>37900</v>
      </c>
      <c r="R66" s="395">
        <v>8942.5</v>
      </c>
      <c r="S66" s="395">
        <v>3221.5</v>
      </c>
      <c r="T66" s="394">
        <f>R66+S66</f>
        <v>12164</v>
      </c>
      <c r="U66" s="508" t="str">
        <f t="shared" si="5"/>
        <v>Geneva 4)</v>
      </c>
    </row>
    <row r="67" spans="1:21" s="226" customFormat="1" ht="18.9" customHeight="1">
      <c r="A67" s="24" t="str">
        <f>'Page 9'!$A$41</f>
        <v>Delémont</v>
      </c>
      <c r="B67" s="395">
        <v>15400</v>
      </c>
      <c r="C67" s="395">
        <v>3197.3999999999996</v>
      </c>
      <c r="D67" s="395">
        <v>1309</v>
      </c>
      <c r="E67" s="394">
        <f t="shared" si="3"/>
        <v>4506.4</v>
      </c>
      <c r="F67" s="394"/>
      <c r="G67" s="395">
        <v>23300</v>
      </c>
      <c r="H67" s="395">
        <v>4644.05</v>
      </c>
      <c r="I67" s="395">
        <v>1980.5</v>
      </c>
      <c r="J67" s="394">
        <f t="shared" si="4"/>
        <v>6624.55</v>
      </c>
      <c r="K67" s="394"/>
      <c r="L67" s="394">
        <v>31200</v>
      </c>
      <c r="M67" s="394">
        <v>6090.750000000001</v>
      </c>
      <c r="N67" s="394">
        <v>2652</v>
      </c>
      <c r="O67" s="394">
        <v>8742.75</v>
      </c>
      <c r="P67" s="394">
        <v>0</v>
      </c>
      <c r="Q67" s="394">
        <v>39100</v>
      </c>
      <c r="R67" s="394">
        <v>7537.400000000001</v>
      </c>
      <c r="S67" s="394">
        <v>3323.5</v>
      </c>
      <c r="T67" s="394">
        <v>10860.900000000001</v>
      </c>
      <c r="U67" s="508" t="str">
        <f t="shared" si="5"/>
        <v>Delémont</v>
      </c>
    </row>
    <row r="68" spans="1:11" ht="18.9" customHeight="1">
      <c r="A68" s="218"/>
      <c r="B68" s="238"/>
      <c r="C68" s="238"/>
      <c r="D68" s="238"/>
      <c r="E68" s="238"/>
      <c r="F68" s="238"/>
      <c r="G68" s="238"/>
      <c r="H68" s="238"/>
      <c r="I68" s="238"/>
      <c r="J68" s="238"/>
      <c r="K68" s="238"/>
    </row>
    <row r="69" spans="1:218" ht="18.9" customHeight="1">
      <c r="A69" s="239"/>
      <c r="B69" s="228"/>
      <c r="C69" s="228"/>
      <c r="E69" s="231"/>
      <c r="F69" s="231"/>
      <c r="G69" s="228"/>
      <c r="H69" s="228"/>
      <c r="I69" s="228"/>
      <c r="J69" s="228"/>
      <c r="K69" s="231"/>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9"/>
      <c r="FV69" s="229"/>
      <c r="FW69" s="229"/>
      <c r="FX69" s="229"/>
      <c r="FY69" s="229"/>
      <c r="FZ69" s="229"/>
      <c r="GA69" s="229"/>
      <c r="GB69" s="229"/>
      <c r="GC69" s="229"/>
      <c r="GD69" s="229"/>
      <c r="GE69" s="229"/>
      <c r="GF69" s="229"/>
      <c r="GG69" s="229"/>
      <c r="GH69" s="229"/>
      <c r="GI69" s="229"/>
      <c r="GJ69" s="229"/>
      <c r="GK69" s="229"/>
      <c r="GL69" s="229"/>
      <c r="GM69" s="229"/>
      <c r="GN69" s="229"/>
      <c r="GO69" s="229"/>
      <c r="GP69" s="229"/>
      <c r="GQ69" s="229"/>
      <c r="GR69" s="229"/>
      <c r="GS69" s="229"/>
      <c r="GT69" s="229"/>
      <c r="GU69" s="229"/>
      <c r="GV69" s="229"/>
      <c r="GW69" s="229"/>
      <c r="GX69" s="229"/>
      <c r="GY69" s="229"/>
      <c r="GZ69" s="229"/>
      <c r="HA69" s="229"/>
      <c r="HB69" s="229"/>
      <c r="HC69" s="229"/>
      <c r="HD69" s="229"/>
      <c r="HE69" s="229"/>
      <c r="HF69" s="229"/>
      <c r="HG69" s="229"/>
      <c r="HH69" s="229"/>
      <c r="HI69" s="229"/>
      <c r="HJ69" s="229"/>
    </row>
    <row r="70" spans="1:11" ht="18.9" customHeight="1">
      <c r="A70" s="239" t="str">
        <f>'Page 57'!A67</f>
        <v>1)  Commercial, industrial, or bank corporations, without shareholding</v>
      </c>
      <c r="B70" s="230"/>
      <c r="C70" s="230"/>
      <c r="E70" s="231"/>
      <c r="F70" s="231"/>
      <c r="G70" s="230"/>
      <c r="H70" s="230"/>
      <c r="I70" s="230"/>
      <c r="J70" s="230"/>
      <c r="K70" s="231"/>
    </row>
    <row r="71" spans="1:11" ht="18.9" customHeight="1">
      <c r="A71" s="239" t="s">
        <v>156</v>
      </c>
      <c r="B71" s="230"/>
      <c r="C71" s="230"/>
      <c r="E71" s="231"/>
      <c r="F71" s="231"/>
      <c r="G71" s="230"/>
      <c r="H71" s="230"/>
      <c r="I71" s="230"/>
      <c r="J71" s="230"/>
      <c r="K71" s="231"/>
    </row>
    <row r="72" spans="1:11" ht="18.9" customHeight="1">
      <c r="A72" s="239" t="s">
        <v>154</v>
      </c>
      <c r="B72" s="230"/>
      <c r="C72" s="230"/>
      <c r="E72" s="231"/>
      <c r="F72" s="231"/>
      <c r="G72" s="230"/>
      <c r="H72" s="230"/>
      <c r="I72" s="230"/>
      <c r="J72" s="230"/>
      <c r="K72" s="231"/>
    </row>
    <row r="73" spans="1:11" ht="18.9" customHeight="1">
      <c r="A73" s="239" t="s">
        <v>155</v>
      </c>
      <c r="B73" s="230"/>
      <c r="C73" s="230"/>
      <c r="D73" s="230"/>
      <c r="E73" s="231"/>
      <c r="F73" s="231"/>
      <c r="G73" s="230"/>
      <c r="H73" s="230"/>
      <c r="I73" s="230"/>
      <c r="J73" s="230"/>
      <c r="K73" s="231"/>
    </row>
    <row r="74" spans="1:11" ht="18.9" customHeight="1">
      <c r="A74" s="231"/>
      <c r="B74" s="230"/>
      <c r="C74" s="230"/>
      <c r="D74" s="230"/>
      <c r="E74" s="231"/>
      <c r="F74" s="231"/>
      <c r="G74" s="230"/>
      <c r="H74" s="230"/>
      <c r="I74" s="230"/>
      <c r="J74" s="230"/>
      <c r="K74" s="231"/>
    </row>
    <row r="75" spans="1:11" ht="18.9" customHeight="1">
      <c r="A75" s="218"/>
      <c r="B75" s="238"/>
      <c r="C75" s="238"/>
      <c r="D75" s="238"/>
      <c r="E75" s="238"/>
      <c r="F75" s="238"/>
      <c r="G75" s="238"/>
      <c r="H75" s="238"/>
      <c r="I75" s="238"/>
      <c r="J75" s="238"/>
      <c r="K75" s="238"/>
    </row>
    <row r="76" spans="2:11" ht="18.9" customHeight="1">
      <c r="B76" s="232"/>
      <c r="C76" s="232"/>
      <c r="D76" s="232"/>
      <c r="E76" s="232"/>
      <c r="F76" s="232"/>
      <c r="G76" s="232"/>
      <c r="H76" s="232"/>
      <c r="I76" s="232"/>
      <c r="J76" s="232"/>
      <c r="K76" s="232"/>
    </row>
    <row r="77" spans="2:11" ht="18.9" customHeight="1">
      <c r="B77" s="232"/>
      <c r="C77" s="232"/>
      <c r="D77" s="232"/>
      <c r="E77" s="232"/>
      <c r="F77" s="232"/>
      <c r="G77" s="232"/>
      <c r="H77" s="232"/>
      <c r="I77" s="232"/>
      <c r="J77" s="232"/>
      <c r="K77" s="232"/>
    </row>
    <row r="78" spans="2:11" ht="18.9" customHeight="1">
      <c r="B78" s="232"/>
      <c r="C78" s="232"/>
      <c r="D78" s="232"/>
      <c r="E78" s="232"/>
      <c r="F78" s="232"/>
      <c r="G78" s="232"/>
      <c r="H78" s="232"/>
      <c r="I78" s="232"/>
      <c r="J78" s="232"/>
      <c r="K78" s="232"/>
    </row>
    <row r="79" spans="2:11" ht="18.9" customHeight="1">
      <c r="B79" s="232"/>
      <c r="C79" s="232"/>
      <c r="D79" s="232"/>
      <c r="E79" s="232"/>
      <c r="F79" s="232"/>
      <c r="G79" s="232"/>
      <c r="H79" s="232"/>
      <c r="I79" s="232"/>
      <c r="J79" s="232"/>
      <c r="K79" s="232"/>
    </row>
    <row r="80" spans="2:11" ht="18.9" customHeight="1">
      <c r="B80" s="232"/>
      <c r="C80" s="232"/>
      <c r="D80" s="232"/>
      <c r="E80" s="232"/>
      <c r="F80" s="232"/>
      <c r="G80" s="232"/>
      <c r="H80" s="232"/>
      <c r="I80" s="232"/>
      <c r="J80" s="232"/>
      <c r="K80" s="232"/>
    </row>
    <row r="81" spans="2:11" ht="18.9" customHeight="1">
      <c r="B81" s="232"/>
      <c r="C81" s="232"/>
      <c r="D81" s="232"/>
      <c r="E81" s="232"/>
      <c r="F81" s="232"/>
      <c r="G81" s="232"/>
      <c r="H81" s="232"/>
      <c r="I81" s="232"/>
      <c r="J81" s="232"/>
      <c r="K81" s="232"/>
    </row>
    <row r="82" spans="2:11" ht="18.9" customHeight="1">
      <c r="B82" s="232"/>
      <c r="C82" s="232"/>
      <c r="D82" s="232"/>
      <c r="E82" s="232"/>
      <c r="F82" s="232"/>
      <c r="G82" s="232"/>
      <c r="H82" s="232"/>
      <c r="I82" s="232"/>
      <c r="J82" s="232"/>
      <c r="K82" s="232"/>
    </row>
    <row r="83" spans="2:11" ht="18.9" customHeight="1">
      <c r="B83" s="232"/>
      <c r="C83" s="232"/>
      <c r="D83" s="232"/>
      <c r="E83" s="232"/>
      <c r="F83" s="232"/>
      <c r="G83" s="232"/>
      <c r="H83" s="232"/>
      <c r="I83" s="232"/>
      <c r="J83" s="232"/>
      <c r="K83" s="232"/>
    </row>
    <row r="84" spans="2:11" ht="18.9" customHeight="1">
      <c r="B84" s="232"/>
      <c r="C84" s="232"/>
      <c r="D84" s="232"/>
      <c r="E84" s="232"/>
      <c r="F84" s="232"/>
      <c r="G84" s="232"/>
      <c r="H84" s="232"/>
      <c r="I84" s="232"/>
      <c r="J84" s="232"/>
      <c r="K84" s="232"/>
    </row>
    <row r="85" spans="2:11" ht="18.9" customHeight="1">
      <c r="B85" s="232"/>
      <c r="C85" s="232"/>
      <c r="D85" s="232"/>
      <c r="E85" s="232"/>
      <c r="F85" s="232"/>
      <c r="G85" s="232"/>
      <c r="H85" s="232"/>
      <c r="I85" s="232"/>
      <c r="J85" s="232"/>
      <c r="K85" s="232"/>
    </row>
    <row r="86" spans="2:11" ht="18.9" customHeight="1">
      <c r="B86" s="232"/>
      <c r="C86" s="232"/>
      <c r="D86" s="232"/>
      <c r="E86" s="232"/>
      <c r="F86" s="232"/>
      <c r="G86" s="232"/>
      <c r="H86" s="232"/>
      <c r="I86" s="232"/>
      <c r="J86" s="232"/>
      <c r="K86" s="232"/>
    </row>
    <row r="87" spans="2:11" ht="18.9" customHeight="1">
      <c r="B87" s="232"/>
      <c r="C87" s="232"/>
      <c r="D87" s="232"/>
      <c r="E87" s="232"/>
      <c r="F87" s="232"/>
      <c r="G87" s="232"/>
      <c r="H87" s="232"/>
      <c r="I87" s="232"/>
      <c r="J87" s="232"/>
      <c r="K87" s="232"/>
    </row>
    <row r="88" spans="2:11" ht="18.9" customHeight="1">
      <c r="B88" s="232"/>
      <c r="C88" s="232"/>
      <c r="D88" s="232"/>
      <c r="E88" s="232"/>
      <c r="F88" s="232"/>
      <c r="G88" s="232"/>
      <c r="H88" s="232"/>
      <c r="I88" s="232"/>
      <c r="J88" s="232"/>
      <c r="K88" s="232"/>
    </row>
    <row r="89" spans="2:11" ht="12.75">
      <c r="B89" s="232"/>
      <c r="C89" s="232"/>
      <c r="D89" s="232"/>
      <c r="E89" s="232"/>
      <c r="F89" s="232"/>
      <c r="G89" s="232"/>
      <c r="H89" s="232"/>
      <c r="I89" s="232"/>
      <c r="J89" s="232"/>
      <c r="K89" s="232"/>
    </row>
    <row r="90" spans="2:11" ht="12.75">
      <c r="B90" s="232"/>
      <c r="C90" s="232"/>
      <c r="D90" s="232"/>
      <c r="E90" s="232"/>
      <c r="F90" s="232"/>
      <c r="G90" s="232"/>
      <c r="H90" s="232"/>
      <c r="I90" s="232"/>
      <c r="J90" s="232"/>
      <c r="K90" s="232"/>
    </row>
    <row r="91" spans="2:11" ht="12.75">
      <c r="B91" s="232"/>
      <c r="C91" s="232"/>
      <c r="D91" s="232"/>
      <c r="E91" s="232"/>
      <c r="F91" s="232"/>
      <c r="G91" s="232"/>
      <c r="H91" s="232"/>
      <c r="I91" s="232"/>
      <c r="J91" s="232"/>
      <c r="K91" s="232"/>
    </row>
    <row r="92" spans="2:11" ht="12.75">
      <c r="B92" s="232"/>
      <c r="C92" s="232"/>
      <c r="D92" s="232"/>
      <c r="E92" s="232"/>
      <c r="F92" s="232"/>
      <c r="G92" s="232"/>
      <c r="H92" s="232"/>
      <c r="I92" s="232"/>
      <c r="J92" s="232"/>
      <c r="K92" s="232"/>
    </row>
    <row r="93" spans="2:11" ht="12.75">
      <c r="B93" s="232"/>
      <c r="C93" s="232"/>
      <c r="D93" s="232"/>
      <c r="E93" s="232"/>
      <c r="F93" s="232"/>
      <c r="G93" s="232"/>
      <c r="H93" s="232"/>
      <c r="I93" s="232"/>
      <c r="J93" s="232"/>
      <c r="K93" s="232"/>
    </row>
    <row r="94" spans="2:11" ht="12.75">
      <c r="B94" s="232"/>
      <c r="C94" s="232"/>
      <c r="D94" s="232"/>
      <c r="E94" s="232"/>
      <c r="F94" s="232"/>
      <c r="G94" s="232"/>
      <c r="H94" s="232"/>
      <c r="I94" s="232"/>
      <c r="J94" s="232"/>
      <c r="K94" s="232"/>
    </row>
    <row r="95" spans="2:11" ht="12.75">
      <c r="B95" s="232"/>
      <c r="C95" s="232"/>
      <c r="D95" s="232"/>
      <c r="E95" s="232"/>
      <c r="F95" s="232"/>
      <c r="G95" s="232"/>
      <c r="H95" s="232"/>
      <c r="I95" s="232"/>
      <c r="J95" s="232"/>
      <c r="K95" s="232"/>
    </row>
    <row r="96" spans="2:11" ht="12.75">
      <c r="B96" s="232"/>
      <c r="C96" s="232"/>
      <c r="D96" s="232"/>
      <c r="E96" s="232"/>
      <c r="F96" s="232"/>
      <c r="G96" s="232"/>
      <c r="H96" s="232"/>
      <c r="I96" s="232"/>
      <c r="J96" s="232"/>
      <c r="K96" s="232"/>
    </row>
    <row r="97" spans="2:11" ht="12.75">
      <c r="B97" s="232"/>
      <c r="C97" s="232"/>
      <c r="D97" s="232"/>
      <c r="E97" s="232"/>
      <c r="F97" s="232"/>
      <c r="G97" s="232"/>
      <c r="H97" s="232"/>
      <c r="I97" s="232"/>
      <c r="J97" s="232"/>
      <c r="K97" s="232"/>
    </row>
    <row r="98" spans="2:11" ht="12.75">
      <c r="B98" s="232"/>
      <c r="C98" s="232"/>
      <c r="D98" s="232"/>
      <c r="E98" s="232"/>
      <c r="F98" s="232"/>
      <c r="G98" s="232"/>
      <c r="H98" s="232"/>
      <c r="I98" s="232"/>
      <c r="J98" s="232"/>
      <c r="K98" s="232"/>
    </row>
    <row r="99" spans="2:11" ht="12.75">
      <c r="B99" s="232"/>
      <c r="C99" s="232"/>
      <c r="D99" s="232"/>
      <c r="E99" s="232"/>
      <c r="F99" s="232"/>
      <c r="G99" s="232"/>
      <c r="H99" s="232"/>
      <c r="I99" s="232"/>
      <c r="J99" s="232"/>
      <c r="K99" s="232"/>
    </row>
    <row r="100" spans="2:11" ht="12.75">
      <c r="B100" s="232"/>
      <c r="C100" s="232"/>
      <c r="D100" s="232"/>
      <c r="E100" s="232"/>
      <c r="F100" s="232"/>
      <c r="G100" s="232"/>
      <c r="H100" s="232"/>
      <c r="I100" s="232"/>
      <c r="J100" s="232"/>
      <c r="K100" s="232"/>
    </row>
    <row r="101" spans="2:11" ht="12.75">
      <c r="B101" s="232"/>
      <c r="C101" s="232"/>
      <c r="D101" s="232"/>
      <c r="E101" s="232"/>
      <c r="F101" s="232"/>
      <c r="G101" s="232"/>
      <c r="H101" s="232"/>
      <c r="I101" s="232"/>
      <c r="J101" s="232"/>
      <c r="K101" s="232"/>
    </row>
    <row r="102" spans="2:11" ht="12.75">
      <c r="B102" s="232"/>
      <c r="C102" s="232"/>
      <c r="D102" s="232"/>
      <c r="E102" s="232"/>
      <c r="F102" s="232"/>
      <c r="G102" s="232"/>
      <c r="H102" s="232"/>
      <c r="I102" s="232"/>
      <c r="J102" s="232"/>
      <c r="K102" s="232"/>
    </row>
    <row r="103" spans="2:11" ht="12.75">
      <c r="B103" s="232"/>
      <c r="C103" s="232"/>
      <c r="D103" s="232"/>
      <c r="E103" s="232"/>
      <c r="F103" s="232"/>
      <c r="G103" s="232"/>
      <c r="H103" s="232"/>
      <c r="I103" s="232"/>
      <c r="J103" s="232"/>
      <c r="K103" s="232"/>
    </row>
    <row r="104" spans="2:11" ht="12.75">
      <c r="B104" s="232"/>
      <c r="C104" s="232"/>
      <c r="D104" s="232"/>
      <c r="E104" s="232"/>
      <c r="F104" s="232"/>
      <c r="G104" s="232"/>
      <c r="H104" s="232"/>
      <c r="I104" s="232"/>
      <c r="J104" s="232"/>
      <c r="K104" s="232"/>
    </row>
    <row r="105" spans="2:11" ht="12.75">
      <c r="B105" s="232"/>
      <c r="C105" s="232"/>
      <c r="D105" s="232"/>
      <c r="E105" s="232"/>
      <c r="F105" s="232"/>
      <c r="G105" s="232"/>
      <c r="H105" s="232"/>
      <c r="I105" s="232"/>
      <c r="J105" s="232"/>
      <c r="K105" s="232"/>
    </row>
    <row r="106" spans="2:11" ht="12.75">
      <c r="B106" s="232"/>
      <c r="C106" s="232"/>
      <c r="D106" s="232"/>
      <c r="E106" s="232"/>
      <c r="F106" s="232"/>
      <c r="G106" s="232"/>
      <c r="H106" s="232"/>
      <c r="I106" s="232"/>
      <c r="J106" s="232"/>
      <c r="K106" s="232"/>
    </row>
    <row r="107" spans="2:11" ht="12.75">
      <c r="B107" s="232"/>
      <c r="C107" s="232"/>
      <c r="D107" s="232"/>
      <c r="E107" s="232"/>
      <c r="F107" s="232"/>
      <c r="G107" s="232"/>
      <c r="H107" s="232"/>
      <c r="I107" s="232"/>
      <c r="J107" s="232"/>
      <c r="K107" s="232"/>
    </row>
    <row r="108" spans="2:11" ht="12.75">
      <c r="B108" s="232"/>
      <c r="C108" s="232"/>
      <c r="D108" s="232"/>
      <c r="E108" s="232"/>
      <c r="F108" s="232"/>
      <c r="G108" s="232"/>
      <c r="H108" s="232"/>
      <c r="I108" s="232"/>
      <c r="J108" s="232"/>
      <c r="K108" s="232"/>
    </row>
    <row r="109" spans="2:11" ht="12.75">
      <c r="B109" s="232"/>
      <c r="C109" s="232"/>
      <c r="D109" s="232"/>
      <c r="E109" s="232"/>
      <c r="F109" s="232"/>
      <c r="G109" s="232"/>
      <c r="H109" s="232"/>
      <c r="I109" s="232"/>
      <c r="J109" s="232"/>
      <c r="K109" s="232"/>
    </row>
    <row r="110" spans="2:11" ht="12.75">
      <c r="B110" s="232"/>
      <c r="C110" s="232"/>
      <c r="D110" s="232"/>
      <c r="E110" s="232"/>
      <c r="F110" s="232"/>
      <c r="G110" s="232"/>
      <c r="H110" s="232"/>
      <c r="I110" s="232"/>
      <c r="J110" s="232"/>
      <c r="K110" s="232"/>
    </row>
    <row r="111" spans="2:11" ht="12.75">
      <c r="B111" s="232"/>
      <c r="C111" s="232"/>
      <c r="D111" s="232"/>
      <c r="E111" s="232"/>
      <c r="F111" s="232"/>
      <c r="G111" s="232"/>
      <c r="H111" s="232"/>
      <c r="I111" s="232"/>
      <c r="J111" s="232"/>
      <c r="K111" s="232"/>
    </row>
    <row r="112" spans="2:11" ht="12.75">
      <c r="B112" s="232"/>
      <c r="C112" s="232"/>
      <c r="D112" s="232"/>
      <c r="E112" s="232"/>
      <c r="F112" s="232"/>
      <c r="G112" s="232"/>
      <c r="H112" s="232"/>
      <c r="I112" s="232"/>
      <c r="J112" s="232"/>
      <c r="K112" s="232"/>
    </row>
    <row r="113" spans="2:11" ht="12.75">
      <c r="B113" s="232"/>
      <c r="C113" s="232"/>
      <c r="D113" s="232"/>
      <c r="E113" s="232"/>
      <c r="F113" s="232"/>
      <c r="G113" s="232"/>
      <c r="H113" s="232"/>
      <c r="I113" s="232"/>
      <c r="J113" s="232"/>
      <c r="K113" s="232"/>
    </row>
    <row r="114" spans="2:11" ht="12.75">
      <c r="B114" s="232"/>
      <c r="C114" s="232"/>
      <c r="D114" s="232"/>
      <c r="E114" s="232"/>
      <c r="F114" s="232"/>
      <c r="G114" s="232"/>
      <c r="H114" s="232"/>
      <c r="I114" s="232"/>
      <c r="J114" s="232"/>
      <c r="K114" s="232"/>
    </row>
    <row r="115" spans="2:11" ht="12.75">
      <c r="B115" s="232"/>
      <c r="C115" s="232"/>
      <c r="D115" s="232"/>
      <c r="E115" s="232"/>
      <c r="F115" s="232"/>
      <c r="G115" s="232"/>
      <c r="H115" s="232"/>
      <c r="I115" s="232"/>
      <c r="J115" s="232"/>
      <c r="K115" s="232"/>
    </row>
    <row r="116" spans="2:11" ht="12.75">
      <c r="B116" s="232"/>
      <c r="C116" s="232"/>
      <c r="D116" s="232"/>
      <c r="E116" s="232"/>
      <c r="F116" s="232"/>
      <c r="G116" s="232"/>
      <c r="H116" s="232"/>
      <c r="I116" s="232"/>
      <c r="J116" s="232"/>
      <c r="K116" s="232"/>
    </row>
    <row r="117" spans="2:11" ht="12.75">
      <c r="B117" s="232"/>
      <c r="C117" s="232"/>
      <c r="D117" s="232"/>
      <c r="E117" s="232"/>
      <c r="F117" s="232"/>
      <c r="G117" s="232"/>
      <c r="H117" s="232"/>
      <c r="I117" s="232"/>
      <c r="J117" s="232"/>
      <c r="K117" s="232"/>
    </row>
    <row r="118" spans="2:11" ht="12.75">
      <c r="B118" s="232"/>
      <c r="C118" s="232"/>
      <c r="D118" s="232"/>
      <c r="E118" s="232"/>
      <c r="F118" s="232"/>
      <c r="G118" s="232"/>
      <c r="H118" s="232"/>
      <c r="I118" s="232"/>
      <c r="J118" s="232"/>
      <c r="K118" s="232"/>
    </row>
    <row r="119" spans="2:11" ht="12.75">
      <c r="B119" s="232"/>
      <c r="C119" s="232"/>
      <c r="D119" s="232"/>
      <c r="E119" s="232"/>
      <c r="F119" s="232"/>
      <c r="G119" s="232"/>
      <c r="H119" s="232"/>
      <c r="I119" s="232"/>
      <c r="J119" s="232"/>
      <c r="K119" s="232"/>
    </row>
    <row r="120" spans="2:11" ht="12.75">
      <c r="B120" s="232"/>
      <c r="C120" s="232"/>
      <c r="D120" s="232"/>
      <c r="E120" s="232"/>
      <c r="F120" s="232"/>
      <c r="G120" s="232"/>
      <c r="H120" s="232"/>
      <c r="I120" s="232"/>
      <c r="J120" s="232"/>
      <c r="K120" s="232"/>
    </row>
    <row r="121" spans="2:11" ht="12.75">
      <c r="B121" s="232"/>
      <c r="C121" s="232"/>
      <c r="D121" s="232"/>
      <c r="E121" s="232"/>
      <c r="F121" s="232"/>
      <c r="G121" s="232"/>
      <c r="H121" s="232"/>
      <c r="I121" s="232"/>
      <c r="J121" s="232"/>
      <c r="K121" s="232"/>
    </row>
    <row r="122" spans="2:11" ht="12.75">
      <c r="B122" s="232"/>
      <c r="C122" s="232"/>
      <c r="D122" s="232"/>
      <c r="E122" s="232"/>
      <c r="F122" s="232"/>
      <c r="G122" s="232"/>
      <c r="H122" s="232"/>
      <c r="I122" s="232"/>
      <c r="J122" s="232"/>
      <c r="K122" s="232"/>
    </row>
    <row r="123" spans="2:11" ht="12.75">
      <c r="B123" s="232"/>
      <c r="C123" s="232"/>
      <c r="D123" s="232"/>
      <c r="E123" s="232"/>
      <c r="F123" s="232"/>
      <c r="G123" s="232"/>
      <c r="H123" s="232"/>
      <c r="I123" s="232"/>
      <c r="J123" s="232"/>
      <c r="K123" s="232"/>
    </row>
    <row r="124" spans="2:11" ht="12.75">
      <c r="B124" s="232"/>
      <c r="C124" s="232"/>
      <c r="D124" s="232"/>
      <c r="E124" s="232"/>
      <c r="F124" s="232"/>
      <c r="G124" s="232"/>
      <c r="H124" s="232"/>
      <c r="I124" s="232"/>
      <c r="J124" s="232"/>
      <c r="K124" s="232"/>
    </row>
    <row r="125" spans="2:11" ht="12.75">
      <c r="B125" s="232"/>
      <c r="C125" s="232"/>
      <c r="D125" s="232"/>
      <c r="E125" s="232"/>
      <c r="F125" s="232"/>
      <c r="G125" s="232"/>
      <c r="H125" s="232"/>
      <c r="I125" s="232"/>
      <c r="J125" s="232"/>
      <c r="K125" s="232"/>
    </row>
    <row r="126" spans="2:11" ht="12.75">
      <c r="B126" s="232"/>
      <c r="C126" s="232"/>
      <c r="D126" s="232"/>
      <c r="E126" s="232"/>
      <c r="F126" s="232"/>
      <c r="G126" s="232"/>
      <c r="H126" s="232"/>
      <c r="I126" s="232"/>
      <c r="J126" s="232"/>
      <c r="K126" s="232"/>
    </row>
    <row r="127" spans="2:11" ht="12.75">
      <c r="B127" s="232"/>
      <c r="C127" s="232"/>
      <c r="D127" s="232"/>
      <c r="E127" s="232"/>
      <c r="F127" s="232"/>
      <c r="G127" s="232"/>
      <c r="H127" s="232"/>
      <c r="I127" s="232"/>
      <c r="J127" s="232"/>
      <c r="K127" s="232"/>
    </row>
  </sheetData>
  <mergeCells count="12">
    <mergeCell ref="L41:O41"/>
    <mergeCell ref="Q41:T41"/>
    <mergeCell ref="M7:O7"/>
    <mergeCell ref="R7:T7"/>
    <mergeCell ref="C7:E7"/>
    <mergeCell ref="H7:J7"/>
    <mergeCell ref="B41:E41"/>
    <mergeCell ref="G41:J41"/>
    <mergeCell ref="B13:E13"/>
    <mergeCell ref="G13:J13"/>
    <mergeCell ref="L13:O13"/>
    <mergeCell ref="Q13:T13"/>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3" r:id="rId1"/>
  <headerFooter alignWithMargins="0">
    <oddHeader>&amp;C&amp;"Helvetica,Fett"&amp;12 2010</oddHeader>
    <oddFooter>&amp;C&amp;"Helvetica,Standard" Eidg. Steuerverwaltung  -  Administration fédérale des contributions  -  Amministrazione federale delle contribuzioni&amp;R58 - 59</oddFooter>
  </headerFooter>
  <colBreaks count="1" manualBreakCount="1">
    <brk id="11" max="16383" man="1"/>
  </colBreaks>
</worksheet>
</file>

<file path=xl/worksheets/sheet38.xml><?xml version="1.0" encoding="utf-8"?>
<worksheet xmlns="http://schemas.openxmlformats.org/spreadsheetml/2006/main" xmlns:r="http://schemas.openxmlformats.org/officeDocument/2006/relationships">
  <sheetPr>
    <pageSetUpPr fitToPage="1"/>
  </sheetPr>
  <dimension ref="A1:HJ127"/>
  <sheetViews>
    <sheetView zoomScale="75" zoomScaleNormal="75" workbookViewId="0" topLeftCell="A1"/>
  </sheetViews>
  <sheetFormatPr defaultColWidth="10.28125" defaultRowHeight="12.75"/>
  <cols>
    <col min="1" max="1" width="27.7109375" style="219" customWidth="1"/>
    <col min="2" max="3" width="17.7109375" style="219" customWidth="1"/>
    <col min="4" max="4" width="16.7109375" style="219" customWidth="1"/>
    <col min="5" max="5" width="18.57421875" style="219" customWidth="1"/>
    <col min="6" max="6" width="2.7109375" style="219" customWidth="1"/>
    <col min="7" max="7" width="19.00390625" style="219" customWidth="1"/>
    <col min="8" max="10" width="16.7109375" style="219" customWidth="1"/>
    <col min="11" max="11" width="2.7109375" style="219" customWidth="1"/>
    <col min="12" max="12" width="18.28125" style="219" customWidth="1"/>
    <col min="13" max="13" width="18.00390625" style="219" customWidth="1"/>
    <col min="14" max="14" width="17.8515625" style="219" customWidth="1"/>
    <col min="15" max="15" width="16.8515625" style="219" customWidth="1"/>
    <col min="16" max="16" width="2.7109375" style="219" customWidth="1"/>
    <col min="17" max="17" width="17.7109375" style="219" customWidth="1"/>
    <col min="18" max="18" width="16.8515625" style="219" customWidth="1"/>
    <col min="19" max="19" width="17.7109375" style="219" customWidth="1"/>
    <col min="20" max="20" width="16.8515625" style="219" customWidth="1"/>
    <col min="21" max="21" width="32.28125" style="219" customWidth="1"/>
    <col min="22" max="216" width="12.7109375" style="219" customWidth="1"/>
    <col min="217" max="16384" width="10.28125" style="219" customWidth="1"/>
  </cols>
  <sheetData>
    <row r="1" spans="1:16" ht="18.9" customHeight="1">
      <c r="A1" s="217" t="str">
        <f>'Pages 58-59'!$A$1</f>
        <v>Corporations 1)</v>
      </c>
      <c r="B1" s="217"/>
      <c r="C1" s="217"/>
      <c r="D1" s="217"/>
      <c r="E1" s="217"/>
      <c r="F1" s="217"/>
      <c r="G1" s="218"/>
      <c r="H1" s="218"/>
      <c r="I1" s="218"/>
      <c r="J1" s="218"/>
      <c r="K1" s="217"/>
      <c r="L1" s="217" t="str">
        <f>A1</f>
        <v>Corporations 1)</v>
      </c>
      <c r="P1" s="217"/>
    </row>
    <row r="2" spans="1:16" ht="18.9" customHeight="1">
      <c r="A2" s="217"/>
      <c r="B2" s="217"/>
      <c r="C2" s="217"/>
      <c r="D2" s="217"/>
      <c r="E2" s="217"/>
      <c r="F2" s="217"/>
      <c r="G2" s="218"/>
      <c r="H2" s="218"/>
      <c r="I2" s="218"/>
      <c r="J2" s="218"/>
      <c r="K2" s="217"/>
      <c r="L2" s="217"/>
      <c r="P2" s="217"/>
    </row>
    <row r="3" spans="1:16" ht="18.9" customHeight="1">
      <c r="A3" s="381" t="str">
        <f>'Pages 58-59'!A3</f>
        <v>Net profit and equity tax burden</v>
      </c>
      <c r="B3" s="217"/>
      <c r="C3" s="217"/>
      <c r="D3" s="217"/>
      <c r="E3" s="217"/>
      <c r="F3" s="217"/>
      <c r="G3" s="218"/>
      <c r="H3" s="218"/>
      <c r="I3" s="218"/>
      <c r="J3" s="218"/>
      <c r="K3" s="217"/>
      <c r="L3" s="381" t="str">
        <f>A3</f>
        <v>Net profit and equity tax burden</v>
      </c>
      <c r="P3" s="217"/>
    </row>
    <row r="4" spans="1:16" ht="18.9" customHeight="1">
      <c r="A4" s="543" t="s">
        <v>238</v>
      </c>
      <c r="B4" s="217"/>
      <c r="C4" s="217"/>
      <c r="D4" s="217"/>
      <c r="E4" s="217"/>
      <c r="F4" s="217"/>
      <c r="G4" s="218"/>
      <c r="H4" s="218"/>
      <c r="I4" s="218"/>
      <c r="J4" s="218"/>
      <c r="K4" s="217"/>
      <c r="L4" s="526" t="str">
        <f>A4</f>
        <v>Equity (paid-up capital and reserves) 2'000'000 Swiss francs</v>
      </c>
      <c r="P4" s="217"/>
    </row>
    <row r="5" spans="1:16" ht="18.9" customHeight="1">
      <c r="A5" s="218"/>
      <c r="B5" s="218"/>
      <c r="C5" s="218"/>
      <c r="D5" s="218"/>
      <c r="E5" s="218"/>
      <c r="F5" s="218"/>
      <c r="G5" s="218"/>
      <c r="H5" s="218"/>
      <c r="I5" s="218"/>
      <c r="J5" s="218"/>
      <c r="K5" s="218"/>
      <c r="P5" s="218"/>
    </row>
    <row r="6" spans="2:16" ht="18.9" customHeight="1" thickBot="1">
      <c r="B6" s="234"/>
      <c r="C6" s="218"/>
      <c r="D6" s="218"/>
      <c r="E6" s="218"/>
      <c r="F6" s="218"/>
      <c r="G6" s="234"/>
      <c r="H6" s="218"/>
      <c r="I6" s="218"/>
      <c r="J6" s="218"/>
      <c r="K6" s="218"/>
      <c r="P6" s="218"/>
    </row>
    <row r="7" spans="1:21" ht="18.9" customHeight="1">
      <c r="A7" s="220">
        <f>U7</f>
        <v>28</v>
      </c>
      <c r="B7" s="503"/>
      <c r="C7" s="1036" t="s">
        <v>141</v>
      </c>
      <c r="D7" s="1033"/>
      <c r="E7" s="1034"/>
      <c r="F7" s="255"/>
      <c r="G7" s="503"/>
      <c r="H7" s="1033" t="str">
        <f>$C$7</f>
        <v>Net profit</v>
      </c>
      <c r="I7" s="1033"/>
      <c r="J7" s="1034"/>
      <c r="K7" s="255"/>
      <c r="L7" s="503"/>
      <c r="M7" s="1033" t="str">
        <f>$C$7</f>
        <v>Net profit</v>
      </c>
      <c r="N7" s="1033"/>
      <c r="O7" s="1034"/>
      <c r="P7" s="255"/>
      <c r="Q7" s="503"/>
      <c r="R7" s="1033" t="str">
        <f>$C$7</f>
        <v>Net profit</v>
      </c>
      <c r="S7" s="1033"/>
      <c r="T7" s="1034"/>
      <c r="U7" s="456">
        <v>28</v>
      </c>
    </row>
    <row r="8" spans="1:21" ht="18.9" customHeight="1">
      <c r="A8" s="222"/>
      <c r="B8" s="504" t="str">
        <f>'Pages 58-59'!B8</f>
        <v>Taxable</v>
      </c>
      <c r="C8" s="509"/>
      <c r="D8" s="248"/>
      <c r="E8" s="242"/>
      <c r="F8" s="252"/>
      <c r="G8" s="504" t="str">
        <f>$B$8</f>
        <v>Taxable</v>
      </c>
      <c r="H8" s="500"/>
      <c r="I8" s="248"/>
      <c r="J8" s="242"/>
      <c r="K8" s="252"/>
      <c r="L8" s="504" t="str">
        <f>$B$8</f>
        <v>Taxable</v>
      </c>
      <c r="M8" s="500"/>
      <c r="N8" s="248"/>
      <c r="O8" s="242"/>
      <c r="P8" s="252"/>
      <c r="Q8" s="504" t="str">
        <f>$B$8</f>
        <v>Taxable</v>
      </c>
      <c r="R8" s="500"/>
      <c r="S8" s="248"/>
      <c r="T8" s="242"/>
      <c r="U8" s="259"/>
    </row>
    <row r="9" spans="2:21" ht="18.9" customHeight="1">
      <c r="B9" s="504" t="str">
        <f>'Pages 58-59'!B9</f>
        <v>profit</v>
      </c>
      <c r="C9" s="241" t="str">
        <f>'Pages 58-59'!C9</f>
        <v>Canton</v>
      </c>
      <c r="D9" s="249"/>
      <c r="E9" s="243"/>
      <c r="F9" s="253"/>
      <c r="G9" s="506" t="str">
        <f>$B$9</f>
        <v>profit</v>
      </c>
      <c r="H9" s="501" t="str">
        <f>$C$9</f>
        <v>Canton</v>
      </c>
      <c r="I9" s="249"/>
      <c r="J9" s="243"/>
      <c r="K9" s="253"/>
      <c r="L9" s="506" t="str">
        <f>$B$9</f>
        <v>profit</v>
      </c>
      <c r="M9" s="501" t="str">
        <f>$C$9</f>
        <v>Canton</v>
      </c>
      <c r="N9" s="249"/>
      <c r="O9" s="243"/>
      <c r="P9" s="253"/>
      <c r="Q9" s="506" t="str">
        <f>$B$9</f>
        <v>profit</v>
      </c>
      <c r="R9" s="501" t="str">
        <f>$C$9</f>
        <v>Canton</v>
      </c>
      <c r="S9" s="249"/>
      <c r="T9" s="243"/>
      <c r="U9" s="259"/>
    </row>
    <row r="10" spans="1:20" ht="18.9" customHeight="1">
      <c r="A10" s="221"/>
      <c r="B10" s="504" t="str">
        <f>'Pages 58-59'!B10</f>
        <v>in</v>
      </c>
      <c r="C10" s="241" t="str">
        <f>'Pages 58-59'!C10</f>
        <v>and</v>
      </c>
      <c r="D10" s="250" t="str">
        <f>'Pages 58-59'!D10</f>
        <v>Confederation</v>
      </c>
      <c r="E10" s="244" t="str">
        <f>'Pages 58-59'!E10</f>
        <v>Total</v>
      </c>
      <c r="F10" s="253"/>
      <c r="G10" s="506" t="str">
        <f>$B$10</f>
        <v>in</v>
      </c>
      <c r="H10" s="501" t="str">
        <f>$C$10</f>
        <v>and</v>
      </c>
      <c r="I10" s="250" t="str">
        <f>$D$10</f>
        <v>Confederation</v>
      </c>
      <c r="J10" s="244" t="str">
        <f>$E$10</f>
        <v>Total</v>
      </c>
      <c r="K10" s="253"/>
      <c r="L10" s="506" t="str">
        <f>$B$10</f>
        <v>in</v>
      </c>
      <c r="M10" s="501" t="str">
        <f>$C$10</f>
        <v>and</v>
      </c>
      <c r="N10" s="250" t="str">
        <f>$D$10</f>
        <v>Confederation</v>
      </c>
      <c r="O10" s="244" t="str">
        <f>$E$10</f>
        <v>Total</v>
      </c>
      <c r="P10" s="253"/>
      <c r="Q10" s="506" t="str">
        <f>$B$10</f>
        <v>in</v>
      </c>
      <c r="R10" s="501" t="str">
        <f>$C$10</f>
        <v>and</v>
      </c>
      <c r="S10" s="250" t="str">
        <f>$D$10</f>
        <v>Confederation</v>
      </c>
      <c r="T10" s="244" t="str">
        <f>$E$10</f>
        <v>Total</v>
      </c>
    </row>
    <row r="11" spans="1:21" ht="18.9" customHeight="1" thickBot="1">
      <c r="A11" s="222"/>
      <c r="B11" s="505" t="str">
        <f>'Pages 58-59'!B11</f>
        <v>Swiss francs</v>
      </c>
      <c r="C11" s="510" t="str">
        <f>'Pages 58-59'!C11</f>
        <v>Municipal 2)</v>
      </c>
      <c r="D11" s="251"/>
      <c r="E11" s="246"/>
      <c r="F11" s="253"/>
      <c r="G11" s="507" t="str">
        <f>$B$11</f>
        <v>Swiss francs</v>
      </c>
      <c r="H11" s="502" t="str">
        <f>$C$11</f>
        <v>Municipal 2)</v>
      </c>
      <c r="I11" s="251"/>
      <c r="J11" s="246"/>
      <c r="K11" s="253"/>
      <c r="L11" s="507" t="str">
        <f>$B$11</f>
        <v>Swiss francs</v>
      </c>
      <c r="M11" s="502" t="str">
        <f>$C$11</f>
        <v>Municipal 2)</v>
      </c>
      <c r="N11" s="251"/>
      <c r="O11" s="246"/>
      <c r="P11" s="253"/>
      <c r="Q11" s="507" t="str">
        <f>$B$11</f>
        <v>Swiss francs</v>
      </c>
      <c r="R11" s="502" t="str">
        <f>$C$11</f>
        <v>Municipal 2)</v>
      </c>
      <c r="S11" s="251"/>
      <c r="T11" s="246"/>
      <c r="U11" s="261"/>
    </row>
    <row r="12" spans="1:21" ht="18.9" customHeight="1">
      <c r="A12" s="23" t="str">
        <f>'Pages 10-11'!$A$6</f>
        <v>Cantonal capitals</v>
      </c>
      <c r="B12" s="223"/>
      <c r="C12" s="223"/>
      <c r="D12" s="223"/>
      <c r="E12" s="223"/>
      <c r="F12" s="223"/>
      <c r="G12" s="223"/>
      <c r="H12" s="223"/>
      <c r="I12" s="223"/>
      <c r="J12" s="223"/>
      <c r="K12" s="223"/>
      <c r="L12" s="223"/>
      <c r="M12" s="223"/>
      <c r="N12" s="223"/>
      <c r="O12" s="223"/>
      <c r="P12" s="223"/>
      <c r="Q12" s="223"/>
      <c r="R12" s="223"/>
      <c r="S12" s="223"/>
      <c r="T12" s="223"/>
      <c r="U12" s="260" t="str">
        <f>A12</f>
        <v>Cantonal capitals</v>
      </c>
    </row>
    <row r="13" spans="1:21" ht="18.9" customHeight="1">
      <c r="A13" s="222"/>
      <c r="B13" s="1020" t="s">
        <v>157</v>
      </c>
      <c r="C13" s="1021"/>
      <c r="D13" s="1021"/>
      <c r="E13" s="1022"/>
      <c r="F13" s="256"/>
      <c r="G13" s="1020" t="s">
        <v>158</v>
      </c>
      <c r="H13" s="1021"/>
      <c r="I13" s="1021"/>
      <c r="J13" s="1022"/>
      <c r="K13" s="256"/>
      <c r="L13" s="1020" t="s">
        <v>159</v>
      </c>
      <c r="M13" s="1021"/>
      <c r="N13" s="1021"/>
      <c r="O13" s="1022"/>
      <c r="P13" s="256"/>
      <c r="Q13" s="1020" t="s">
        <v>160</v>
      </c>
      <c r="R13" s="1021"/>
      <c r="S13" s="1021"/>
      <c r="T13" s="1022"/>
      <c r="U13" s="259"/>
    </row>
    <row r="14" spans="1:21" ht="18.9" customHeight="1">
      <c r="A14" s="24" t="str">
        <f>'Page 9'!$A$16</f>
        <v>Zurich</v>
      </c>
      <c r="B14" s="394">
        <v>60300</v>
      </c>
      <c r="C14" s="394">
        <v>14516</v>
      </c>
      <c r="D14" s="394">
        <v>5125</v>
      </c>
      <c r="E14" s="394">
        <f aca="true" t="shared" si="0" ref="E14:E39">C14+D14</f>
        <v>19641</v>
      </c>
      <c r="F14" s="394"/>
      <c r="G14" s="394">
        <v>123400</v>
      </c>
      <c r="H14" s="394">
        <v>26103</v>
      </c>
      <c r="I14" s="394">
        <v>10489</v>
      </c>
      <c r="J14" s="394">
        <f aca="true" t="shared" si="1" ref="J14:J39">H14+I14</f>
        <v>36592</v>
      </c>
      <c r="K14" s="394"/>
      <c r="L14" s="394">
        <v>186500</v>
      </c>
      <c r="M14" s="394">
        <v>37690</v>
      </c>
      <c r="N14" s="394">
        <v>15852</v>
      </c>
      <c r="O14" s="394">
        <v>53542</v>
      </c>
      <c r="P14" s="394">
        <v>0</v>
      </c>
      <c r="Q14" s="394">
        <v>249500</v>
      </c>
      <c r="R14" s="394">
        <v>49259</v>
      </c>
      <c r="S14" s="394">
        <v>21207</v>
      </c>
      <c r="T14" s="394">
        <v>70466</v>
      </c>
      <c r="U14" s="508" t="str">
        <f>A14</f>
        <v>Zurich</v>
      </c>
    </row>
    <row r="15" spans="1:21" ht="18.9" customHeight="1">
      <c r="A15" s="24" t="str">
        <f>'Page 9'!$A$17</f>
        <v>Berne</v>
      </c>
      <c r="B15" s="395">
        <v>65500</v>
      </c>
      <c r="C15" s="395">
        <v>8929.45</v>
      </c>
      <c r="D15" s="395">
        <v>5567.5</v>
      </c>
      <c r="E15" s="394">
        <f t="shared" si="0"/>
        <v>14496.95</v>
      </c>
      <c r="F15" s="394"/>
      <c r="G15" s="395">
        <v>128100</v>
      </c>
      <c r="H15" s="395">
        <v>20898.4</v>
      </c>
      <c r="I15" s="395">
        <v>10888.5</v>
      </c>
      <c r="J15" s="394">
        <f t="shared" si="1"/>
        <v>31786.9</v>
      </c>
      <c r="K15" s="394"/>
      <c r="L15" s="394">
        <v>190800</v>
      </c>
      <c r="M15" s="394">
        <v>32886.45</v>
      </c>
      <c r="N15" s="394">
        <v>16218</v>
      </c>
      <c r="O15" s="394">
        <v>49104.45</v>
      </c>
      <c r="P15" s="394">
        <v>0</v>
      </c>
      <c r="Q15" s="394">
        <v>253500</v>
      </c>
      <c r="R15" s="394">
        <v>44874.45</v>
      </c>
      <c r="S15" s="394">
        <v>21547.5</v>
      </c>
      <c r="T15" s="394">
        <v>66421.95</v>
      </c>
      <c r="U15" s="508" t="str">
        <f aca="true" t="shared" si="2" ref="U15:U67">A15</f>
        <v>Berne</v>
      </c>
    </row>
    <row r="16" spans="1:21" ht="18.9" customHeight="1">
      <c r="A16" s="24" t="str">
        <f>'Page 9'!$A$18</f>
        <v>Lucerne</v>
      </c>
      <c r="B16" s="395">
        <v>67300</v>
      </c>
      <c r="C16" s="395">
        <v>7033.25</v>
      </c>
      <c r="D16" s="395">
        <v>5720.5</v>
      </c>
      <c r="E16" s="394">
        <f t="shared" si="0"/>
        <v>12753.75</v>
      </c>
      <c r="F16" s="394"/>
      <c r="G16" s="395">
        <v>137600</v>
      </c>
      <c r="H16" s="395">
        <v>10724</v>
      </c>
      <c r="I16" s="395">
        <v>11696</v>
      </c>
      <c r="J16" s="394">
        <f t="shared" si="1"/>
        <v>22420</v>
      </c>
      <c r="K16" s="394"/>
      <c r="L16" s="394">
        <v>207900</v>
      </c>
      <c r="M16" s="394">
        <v>14414.75</v>
      </c>
      <c r="N16" s="394">
        <v>17671.5</v>
      </c>
      <c r="O16" s="394">
        <v>32086.25</v>
      </c>
      <c r="P16" s="394">
        <v>0</v>
      </c>
      <c r="Q16" s="394">
        <v>278200</v>
      </c>
      <c r="R16" s="394">
        <v>18105.5</v>
      </c>
      <c r="S16" s="394">
        <v>23647</v>
      </c>
      <c r="T16" s="394">
        <v>41752.5</v>
      </c>
      <c r="U16" s="508" t="str">
        <f t="shared" si="2"/>
        <v>Lucerne</v>
      </c>
    </row>
    <row r="17" spans="1:21" ht="18.9" customHeight="1">
      <c r="A17" s="24" t="str">
        <f>'Page 9'!$A$19</f>
        <v>Altdorf</v>
      </c>
      <c r="B17" s="395">
        <v>67900</v>
      </c>
      <c r="C17" s="395">
        <v>6333.25064</v>
      </c>
      <c r="D17" s="395">
        <v>5771.5</v>
      </c>
      <c r="E17" s="394">
        <f t="shared" si="0"/>
        <v>12104.75064</v>
      </c>
      <c r="F17" s="394"/>
      <c r="G17" s="395">
        <v>135800</v>
      </c>
      <c r="H17" s="395">
        <v>12646.70128</v>
      </c>
      <c r="I17" s="395">
        <v>11543</v>
      </c>
      <c r="J17" s="394">
        <f t="shared" si="1"/>
        <v>24189.70128</v>
      </c>
      <c r="K17" s="394"/>
      <c r="L17" s="394">
        <v>203700</v>
      </c>
      <c r="M17" s="394">
        <v>18960.15192</v>
      </c>
      <c r="N17" s="394">
        <v>17314.5</v>
      </c>
      <c r="O17" s="394">
        <v>36274.651920000004</v>
      </c>
      <c r="P17" s="394">
        <v>0</v>
      </c>
      <c r="Q17" s="394">
        <v>271600</v>
      </c>
      <c r="R17" s="394">
        <v>25273.60256</v>
      </c>
      <c r="S17" s="394">
        <v>23086</v>
      </c>
      <c r="T17" s="394">
        <v>48359.60256</v>
      </c>
      <c r="U17" s="508" t="str">
        <f t="shared" si="2"/>
        <v>Altdorf</v>
      </c>
    </row>
    <row r="18" spans="1:21" ht="18.9" customHeight="1">
      <c r="A18" s="24" t="str">
        <f>'Page 9'!$A$20</f>
        <v>Schwyz</v>
      </c>
      <c r="B18" s="395">
        <v>68800</v>
      </c>
      <c r="C18" s="395">
        <v>5309.650000000001</v>
      </c>
      <c r="D18" s="395">
        <v>5848</v>
      </c>
      <c r="E18" s="394">
        <f t="shared" si="0"/>
        <v>11157.650000000001</v>
      </c>
      <c r="F18" s="394"/>
      <c r="G18" s="395">
        <v>137700</v>
      </c>
      <c r="H18" s="395">
        <v>10627</v>
      </c>
      <c r="I18" s="395">
        <v>11704.5</v>
      </c>
      <c r="J18" s="394">
        <f t="shared" si="1"/>
        <v>22331.5</v>
      </c>
      <c r="K18" s="394"/>
      <c r="L18" s="394">
        <v>206500</v>
      </c>
      <c r="M18" s="394">
        <v>15936.65</v>
      </c>
      <c r="N18" s="394">
        <v>17552.5</v>
      </c>
      <c r="O18" s="394">
        <v>33489.15</v>
      </c>
      <c r="P18" s="394">
        <v>0</v>
      </c>
      <c r="Q18" s="394">
        <v>275300</v>
      </c>
      <c r="R18" s="394">
        <v>21246.300000000003</v>
      </c>
      <c r="S18" s="394">
        <v>23400.5</v>
      </c>
      <c r="T18" s="394">
        <v>44646.8</v>
      </c>
      <c r="U18" s="508" t="str">
        <f t="shared" si="2"/>
        <v>Schwyz</v>
      </c>
    </row>
    <row r="19" spans="1:21" ht="18.9" customHeight="1">
      <c r="A19" s="24" t="str">
        <f>'Page 9'!$A$21</f>
        <v>Sarnen</v>
      </c>
      <c r="B19" s="395">
        <v>66376</v>
      </c>
      <c r="C19" s="395">
        <v>7982</v>
      </c>
      <c r="D19" s="395">
        <v>5642</v>
      </c>
      <c r="E19" s="394">
        <f t="shared" si="0"/>
        <v>13624</v>
      </c>
      <c r="F19" s="394"/>
      <c r="G19" s="395">
        <v>136244</v>
      </c>
      <c r="H19" s="395">
        <v>12174.650000000001</v>
      </c>
      <c r="I19" s="395">
        <v>11581</v>
      </c>
      <c r="J19" s="394">
        <f t="shared" si="1"/>
        <v>23755.65</v>
      </c>
      <c r="K19" s="394"/>
      <c r="L19" s="394">
        <v>206113</v>
      </c>
      <c r="M19" s="394">
        <v>16366.800000000001</v>
      </c>
      <c r="N19" s="394">
        <v>17520</v>
      </c>
      <c r="O19" s="394">
        <v>33886.8</v>
      </c>
      <c r="P19" s="394">
        <v>0</v>
      </c>
      <c r="Q19" s="394">
        <v>275983</v>
      </c>
      <c r="R19" s="394">
        <v>20559</v>
      </c>
      <c r="S19" s="394">
        <v>23459</v>
      </c>
      <c r="T19" s="394">
        <v>44018</v>
      </c>
      <c r="U19" s="508" t="str">
        <f t="shared" si="2"/>
        <v>Sarnen</v>
      </c>
    </row>
    <row r="20" spans="1:21" ht="18.9" customHeight="1">
      <c r="A20" s="24" t="str">
        <f>'Page 9'!$A$22</f>
        <v>Stans</v>
      </c>
      <c r="B20" s="395">
        <v>69694</v>
      </c>
      <c r="C20" s="395">
        <v>4382</v>
      </c>
      <c r="D20" s="395">
        <v>5924</v>
      </c>
      <c r="E20" s="394">
        <f t="shared" si="0"/>
        <v>10306</v>
      </c>
      <c r="F20" s="394"/>
      <c r="G20" s="395">
        <v>139563</v>
      </c>
      <c r="H20" s="395">
        <v>8574</v>
      </c>
      <c r="I20" s="395">
        <v>11863</v>
      </c>
      <c r="J20" s="394">
        <f t="shared" si="1"/>
        <v>20437</v>
      </c>
      <c r="K20" s="394"/>
      <c r="L20" s="394">
        <v>209432</v>
      </c>
      <c r="M20" s="394">
        <v>12766</v>
      </c>
      <c r="N20" s="394">
        <v>17802</v>
      </c>
      <c r="O20" s="394">
        <v>30568</v>
      </c>
      <c r="P20" s="394">
        <v>0</v>
      </c>
      <c r="Q20" s="394">
        <v>279301</v>
      </c>
      <c r="R20" s="394">
        <v>16958</v>
      </c>
      <c r="S20" s="394">
        <v>23741</v>
      </c>
      <c r="T20" s="394">
        <v>40699</v>
      </c>
      <c r="U20" s="508" t="str">
        <f t="shared" si="2"/>
        <v>Stans</v>
      </c>
    </row>
    <row r="21" spans="1:21" ht="18.9" customHeight="1">
      <c r="A21" s="24" t="str">
        <f>'Page 9'!$A$23</f>
        <v>Glarus</v>
      </c>
      <c r="B21" s="395">
        <v>66800</v>
      </c>
      <c r="C21" s="395">
        <v>7483</v>
      </c>
      <c r="D21" s="395">
        <v>5678</v>
      </c>
      <c r="E21" s="394">
        <f t="shared" si="0"/>
        <v>13161</v>
      </c>
      <c r="F21" s="394"/>
      <c r="G21" s="395">
        <v>133700</v>
      </c>
      <c r="H21" s="395">
        <v>14977</v>
      </c>
      <c r="I21" s="395">
        <v>11364</v>
      </c>
      <c r="J21" s="394">
        <f t="shared" si="1"/>
        <v>26341</v>
      </c>
      <c r="K21" s="394"/>
      <c r="L21" s="394">
        <v>200500</v>
      </c>
      <c r="M21" s="394">
        <v>22461</v>
      </c>
      <c r="N21" s="394">
        <v>17042</v>
      </c>
      <c r="O21" s="394">
        <v>39503</v>
      </c>
      <c r="P21" s="394">
        <v>0</v>
      </c>
      <c r="Q21" s="394">
        <v>267300</v>
      </c>
      <c r="R21" s="394">
        <v>29944</v>
      </c>
      <c r="S21" s="394">
        <v>22720</v>
      </c>
      <c r="T21" s="394">
        <v>52664</v>
      </c>
      <c r="U21" s="508" t="str">
        <f t="shared" si="2"/>
        <v>Glarus</v>
      </c>
    </row>
    <row r="22" spans="1:21" ht="18.9" customHeight="1">
      <c r="A22" s="24" t="str">
        <f>'Page 9'!$A$24</f>
        <v>Zug</v>
      </c>
      <c r="B22" s="395">
        <v>69500</v>
      </c>
      <c r="C22" s="395">
        <v>4591</v>
      </c>
      <c r="D22" s="395">
        <v>5907.5</v>
      </c>
      <c r="E22" s="394">
        <f t="shared" si="0"/>
        <v>10498.5</v>
      </c>
      <c r="F22" s="394"/>
      <c r="G22" s="395">
        <v>138700</v>
      </c>
      <c r="H22" s="395">
        <v>9552</v>
      </c>
      <c r="I22" s="395">
        <v>11789.5</v>
      </c>
      <c r="J22" s="394">
        <f t="shared" si="1"/>
        <v>21341.5</v>
      </c>
      <c r="K22" s="394"/>
      <c r="L22" s="394">
        <v>206600</v>
      </c>
      <c r="M22" s="394">
        <v>15868</v>
      </c>
      <c r="N22" s="394">
        <v>17561</v>
      </c>
      <c r="O22" s="394">
        <v>33429</v>
      </c>
      <c r="P22" s="394">
        <v>0</v>
      </c>
      <c r="Q22" s="394">
        <v>274500</v>
      </c>
      <c r="R22" s="394">
        <v>22183</v>
      </c>
      <c r="S22" s="394">
        <v>23332.5</v>
      </c>
      <c r="T22" s="394">
        <v>45515.5</v>
      </c>
      <c r="U22" s="508" t="str">
        <f t="shared" si="2"/>
        <v>Zug</v>
      </c>
    </row>
    <row r="23" spans="1:21" ht="18.9" customHeight="1">
      <c r="A23" s="24" t="str">
        <f>'Page 9'!$A$25</f>
        <v>Fribourg</v>
      </c>
      <c r="B23" s="395">
        <v>59500</v>
      </c>
      <c r="C23" s="395">
        <v>15466.300000000001</v>
      </c>
      <c r="D23" s="395">
        <v>5057.5</v>
      </c>
      <c r="E23" s="394">
        <f t="shared" si="0"/>
        <v>20523.800000000003</v>
      </c>
      <c r="F23" s="394"/>
      <c r="G23" s="395">
        <v>123800</v>
      </c>
      <c r="H23" s="395">
        <v>25703.199999999997</v>
      </c>
      <c r="I23" s="395">
        <v>10523</v>
      </c>
      <c r="J23" s="394">
        <f t="shared" si="1"/>
        <v>36226.2</v>
      </c>
      <c r="K23" s="394"/>
      <c r="L23" s="394">
        <v>188100</v>
      </c>
      <c r="M23" s="394">
        <v>35940.05</v>
      </c>
      <c r="N23" s="394">
        <v>15988.5</v>
      </c>
      <c r="O23" s="394">
        <v>51928.55</v>
      </c>
      <c r="P23" s="394">
        <v>0</v>
      </c>
      <c r="Q23" s="394">
        <v>252400</v>
      </c>
      <c r="R23" s="394">
        <v>46176.95</v>
      </c>
      <c r="S23" s="394">
        <v>21454</v>
      </c>
      <c r="T23" s="394">
        <v>67630.95</v>
      </c>
      <c r="U23" s="508" t="str">
        <f t="shared" si="2"/>
        <v>Fribourg</v>
      </c>
    </row>
    <row r="24" spans="1:21" ht="18.9" customHeight="1">
      <c r="A24" s="24" t="str">
        <f>'Page 9'!$A$26</f>
        <v>Solothurn</v>
      </c>
      <c r="B24" s="395">
        <v>66700</v>
      </c>
      <c r="C24" s="395">
        <v>7637.150000000001</v>
      </c>
      <c r="D24" s="395">
        <v>5669.5</v>
      </c>
      <c r="E24" s="394">
        <f t="shared" si="0"/>
        <v>13306.650000000001</v>
      </c>
      <c r="F24" s="394"/>
      <c r="G24" s="395">
        <v>131300</v>
      </c>
      <c r="H24" s="395">
        <v>17542.550000000003</v>
      </c>
      <c r="I24" s="395">
        <v>11160.5</v>
      </c>
      <c r="J24" s="394">
        <f t="shared" si="1"/>
        <v>28703.050000000003</v>
      </c>
      <c r="K24" s="394"/>
      <c r="L24" s="394">
        <v>193800</v>
      </c>
      <c r="M24" s="394">
        <v>29708.15</v>
      </c>
      <c r="N24" s="394">
        <v>16473</v>
      </c>
      <c r="O24" s="394">
        <v>46181.15</v>
      </c>
      <c r="P24" s="394">
        <v>0</v>
      </c>
      <c r="Q24" s="394">
        <v>256300</v>
      </c>
      <c r="R24" s="394">
        <v>41873.8</v>
      </c>
      <c r="S24" s="394">
        <v>21785.5</v>
      </c>
      <c r="T24" s="394">
        <v>63659.3</v>
      </c>
      <c r="U24" s="508" t="str">
        <f t="shared" si="2"/>
        <v>Solothurn</v>
      </c>
    </row>
    <row r="25" spans="1:21" ht="18.9" customHeight="1">
      <c r="A25" s="24" t="str">
        <f>'Page 9'!$A$27</f>
        <v>Basel</v>
      </c>
      <c r="B25" s="395">
        <v>57200</v>
      </c>
      <c r="C25" s="395">
        <v>17936</v>
      </c>
      <c r="D25" s="395">
        <v>4862</v>
      </c>
      <c r="E25" s="394">
        <f t="shared" si="0"/>
        <v>22798</v>
      </c>
      <c r="F25" s="394"/>
      <c r="G25" s="395">
        <v>119100</v>
      </c>
      <c r="H25" s="395">
        <v>30747</v>
      </c>
      <c r="I25" s="395">
        <v>10123.5</v>
      </c>
      <c r="J25" s="394">
        <f t="shared" si="1"/>
        <v>40870.5</v>
      </c>
      <c r="K25" s="394"/>
      <c r="L25" s="394">
        <v>177900</v>
      </c>
      <c r="M25" s="394">
        <v>46969.5</v>
      </c>
      <c r="N25" s="394">
        <v>15121.5</v>
      </c>
      <c r="O25" s="394">
        <v>62091</v>
      </c>
      <c r="P25" s="394">
        <v>0</v>
      </c>
      <c r="Q25" s="394">
        <v>239900</v>
      </c>
      <c r="R25" s="394">
        <v>59679.5</v>
      </c>
      <c r="S25" s="394">
        <v>20391.5</v>
      </c>
      <c r="T25" s="394">
        <v>80071</v>
      </c>
      <c r="U25" s="508" t="str">
        <f t="shared" si="2"/>
        <v>Basel</v>
      </c>
    </row>
    <row r="26" spans="1:21" ht="18.9" customHeight="1">
      <c r="A26" s="24" t="str">
        <f>'Page 9'!$A$28</f>
        <v>Liestal</v>
      </c>
      <c r="B26" s="395">
        <v>62200</v>
      </c>
      <c r="C26" s="395">
        <v>12528.6</v>
      </c>
      <c r="D26" s="395">
        <v>5287</v>
      </c>
      <c r="E26" s="394">
        <f t="shared" si="0"/>
        <v>17815.6</v>
      </c>
      <c r="F26" s="394"/>
      <c r="G26" s="395">
        <v>127500</v>
      </c>
      <c r="H26" s="395">
        <v>21640</v>
      </c>
      <c r="I26" s="395">
        <v>10837.5</v>
      </c>
      <c r="J26" s="394">
        <f t="shared" si="1"/>
        <v>32477.5</v>
      </c>
      <c r="K26" s="394"/>
      <c r="L26" s="394">
        <v>190900</v>
      </c>
      <c r="M26" s="394">
        <v>32798.4</v>
      </c>
      <c r="N26" s="394">
        <v>16226.5</v>
      </c>
      <c r="O26" s="394">
        <v>49024.9</v>
      </c>
      <c r="P26" s="394">
        <v>0</v>
      </c>
      <c r="Q26" s="394">
        <v>254400</v>
      </c>
      <c r="R26" s="394">
        <v>43974.4</v>
      </c>
      <c r="S26" s="394">
        <v>21624</v>
      </c>
      <c r="T26" s="394">
        <v>65598.4</v>
      </c>
      <c r="U26" s="508" t="str">
        <f t="shared" si="2"/>
        <v>Liestal</v>
      </c>
    </row>
    <row r="27" spans="1:21" ht="18.9" customHeight="1">
      <c r="A27" s="24" t="str">
        <f>'Page 9'!$A$29</f>
        <v>Schaffhausen</v>
      </c>
      <c r="B27" s="395">
        <v>63700</v>
      </c>
      <c r="C27" s="395">
        <v>10889</v>
      </c>
      <c r="D27" s="395">
        <v>5415</v>
      </c>
      <c r="E27" s="394">
        <f t="shared" si="0"/>
        <v>16304</v>
      </c>
      <c r="F27" s="394"/>
      <c r="G27" s="395">
        <v>130900</v>
      </c>
      <c r="H27" s="395">
        <v>17945</v>
      </c>
      <c r="I27" s="395">
        <v>11127</v>
      </c>
      <c r="J27" s="394">
        <f t="shared" si="1"/>
        <v>29072</v>
      </c>
      <c r="K27" s="394"/>
      <c r="L27" s="394">
        <v>198100</v>
      </c>
      <c r="M27" s="394">
        <v>25001</v>
      </c>
      <c r="N27" s="394">
        <v>16839</v>
      </c>
      <c r="O27" s="394">
        <v>41840</v>
      </c>
      <c r="P27" s="394">
        <v>0</v>
      </c>
      <c r="Q27" s="394">
        <v>265400</v>
      </c>
      <c r="R27" s="394">
        <v>32067</v>
      </c>
      <c r="S27" s="394">
        <v>22559</v>
      </c>
      <c r="T27" s="394">
        <v>54626</v>
      </c>
      <c r="U27" s="508" t="str">
        <f t="shared" si="2"/>
        <v>Schaffhausen</v>
      </c>
    </row>
    <row r="28" spans="1:21" ht="18.9" customHeight="1">
      <c r="A28" s="24" t="str">
        <f>'Page 9'!$A$30</f>
        <v>Herisau</v>
      </c>
      <c r="B28" s="395">
        <v>68600</v>
      </c>
      <c r="C28" s="395">
        <v>5516</v>
      </c>
      <c r="D28" s="395">
        <v>5831</v>
      </c>
      <c r="E28" s="394">
        <f t="shared" si="0"/>
        <v>11347</v>
      </c>
      <c r="F28" s="394"/>
      <c r="G28" s="395">
        <v>138500</v>
      </c>
      <c r="H28" s="395">
        <v>9710</v>
      </c>
      <c r="I28" s="395">
        <v>11772.5</v>
      </c>
      <c r="J28" s="394">
        <f t="shared" si="1"/>
        <v>21482.5</v>
      </c>
      <c r="K28" s="394"/>
      <c r="L28" s="394">
        <v>208400</v>
      </c>
      <c r="M28" s="394">
        <v>13904</v>
      </c>
      <c r="N28" s="394">
        <v>17714</v>
      </c>
      <c r="O28" s="394">
        <v>31618</v>
      </c>
      <c r="P28" s="394">
        <v>0</v>
      </c>
      <c r="Q28" s="394">
        <v>278200</v>
      </c>
      <c r="R28" s="394">
        <v>18092</v>
      </c>
      <c r="S28" s="394">
        <v>23647</v>
      </c>
      <c r="T28" s="394">
        <v>41739</v>
      </c>
      <c r="U28" s="508" t="str">
        <f t="shared" si="2"/>
        <v>Herisau</v>
      </c>
    </row>
    <row r="29" spans="1:21" ht="18.9" customHeight="1">
      <c r="A29" s="24" t="str">
        <f>'Page 9'!$A$31</f>
        <v>Appenzell</v>
      </c>
      <c r="B29" s="395">
        <v>68700</v>
      </c>
      <c r="C29" s="395">
        <v>5496</v>
      </c>
      <c r="D29" s="395">
        <v>5839.5</v>
      </c>
      <c r="E29" s="394">
        <f t="shared" si="0"/>
        <v>11335.5</v>
      </c>
      <c r="F29" s="394"/>
      <c r="G29" s="395">
        <v>137300</v>
      </c>
      <c r="H29" s="395">
        <v>10984</v>
      </c>
      <c r="I29" s="395">
        <v>11670.5</v>
      </c>
      <c r="J29" s="394">
        <f t="shared" si="1"/>
        <v>22654.5</v>
      </c>
      <c r="K29" s="394"/>
      <c r="L29" s="394">
        <v>206000</v>
      </c>
      <c r="M29" s="394">
        <v>16480</v>
      </c>
      <c r="N29" s="394">
        <v>17510</v>
      </c>
      <c r="O29" s="394">
        <v>33990</v>
      </c>
      <c r="P29" s="394">
        <v>0</v>
      </c>
      <c r="Q29" s="394">
        <v>274700</v>
      </c>
      <c r="R29" s="394">
        <v>21976</v>
      </c>
      <c r="S29" s="394">
        <v>23349.5</v>
      </c>
      <c r="T29" s="394">
        <v>45325.5</v>
      </c>
      <c r="U29" s="508" t="str">
        <f t="shared" si="2"/>
        <v>Appenzell</v>
      </c>
    </row>
    <row r="30" spans="1:21" ht="18.9" customHeight="1">
      <c r="A30" s="24" t="str">
        <f>'Page 9'!$A$32</f>
        <v>St. Gall</v>
      </c>
      <c r="B30" s="395">
        <v>66500</v>
      </c>
      <c r="C30" s="395">
        <v>7855</v>
      </c>
      <c r="D30" s="395">
        <v>5652.5</v>
      </c>
      <c r="E30" s="394">
        <f t="shared" si="0"/>
        <v>13507.5</v>
      </c>
      <c r="F30" s="394"/>
      <c r="G30" s="395">
        <v>133000</v>
      </c>
      <c r="H30" s="395">
        <v>15711</v>
      </c>
      <c r="I30" s="395">
        <v>11305</v>
      </c>
      <c r="J30" s="394">
        <f t="shared" si="1"/>
        <v>27016</v>
      </c>
      <c r="K30" s="394"/>
      <c r="L30" s="394">
        <v>199500</v>
      </c>
      <c r="M30" s="394">
        <v>23566</v>
      </c>
      <c r="N30" s="394">
        <v>16957.5</v>
      </c>
      <c r="O30" s="394">
        <v>40523.5</v>
      </c>
      <c r="P30" s="394">
        <v>0</v>
      </c>
      <c r="Q30" s="394">
        <v>266000</v>
      </c>
      <c r="R30" s="394">
        <v>31421</v>
      </c>
      <c r="S30" s="394">
        <v>22610</v>
      </c>
      <c r="T30" s="394">
        <v>54031</v>
      </c>
      <c r="U30" s="508" t="str">
        <f t="shared" si="2"/>
        <v>St. Gall</v>
      </c>
    </row>
    <row r="31" spans="1:21" ht="18.9" customHeight="1">
      <c r="A31" s="24" t="str">
        <f>'Page 9'!$A$33</f>
        <v>Chur</v>
      </c>
      <c r="B31" s="395">
        <v>58600</v>
      </c>
      <c r="C31" s="395">
        <v>16389</v>
      </c>
      <c r="D31" s="395">
        <v>4981</v>
      </c>
      <c r="E31" s="394">
        <f t="shared" si="0"/>
        <v>21370</v>
      </c>
      <c r="F31" s="394"/>
      <c r="G31" s="395">
        <v>125300</v>
      </c>
      <c r="H31" s="395">
        <v>24076</v>
      </c>
      <c r="I31" s="395">
        <v>10650.5</v>
      </c>
      <c r="J31" s="394">
        <f t="shared" si="1"/>
        <v>34726.5</v>
      </c>
      <c r="K31" s="394"/>
      <c r="L31" s="394">
        <v>191900</v>
      </c>
      <c r="M31" s="394">
        <v>31749</v>
      </c>
      <c r="N31" s="394">
        <v>16311.5</v>
      </c>
      <c r="O31" s="394">
        <v>48060.5</v>
      </c>
      <c r="P31" s="394">
        <v>0</v>
      </c>
      <c r="Q31" s="394">
        <v>258600</v>
      </c>
      <c r="R31" s="394">
        <v>39434</v>
      </c>
      <c r="S31" s="394">
        <v>21981</v>
      </c>
      <c r="T31" s="394">
        <v>61415</v>
      </c>
      <c r="U31" s="508" t="str">
        <f t="shared" si="2"/>
        <v>Chur</v>
      </c>
    </row>
    <row r="32" spans="1:21" ht="18.9" customHeight="1">
      <c r="A32" s="24" t="str">
        <f>'Page 9'!$A$34</f>
        <v>Aarau</v>
      </c>
      <c r="B32" s="395">
        <v>67602</v>
      </c>
      <c r="C32" s="395">
        <v>6652</v>
      </c>
      <c r="D32" s="395">
        <v>5746</v>
      </c>
      <c r="E32" s="394">
        <f t="shared" si="0"/>
        <v>12398</v>
      </c>
      <c r="F32" s="394"/>
      <c r="G32" s="395">
        <v>135204</v>
      </c>
      <c r="H32" s="395">
        <v>13304</v>
      </c>
      <c r="I32" s="395">
        <v>11492</v>
      </c>
      <c r="J32" s="394">
        <f t="shared" si="1"/>
        <v>24796</v>
      </c>
      <c r="K32" s="394"/>
      <c r="L32" s="394">
        <v>200698</v>
      </c>
      <c r="M32" s="394">
        <v>22243</v>
      </c>
      <c r="N32" s="394">
        <v>17059</v>
      </c>
      <c r="O32" s="394">
        <v>39302</v>
      </c>
      <c r="P32" s="394">
        <v>0</v>
      </c>
      <c r="Q32" s="394">
        <v>265601</v>
      </c>
      <c r="R32" s="394">
        <v>31823</v>
      </c>
      <c r="S32" s="394">
        <v>22576</v>
      </c>
      <c r="T32" s="394">
        <v>54399</v>
      </c>
      <c r="U32" s="508" t="str">
        <f t="shared" si="2"/>
        <v>Aarau</v>
      </c>
    </row>
    <row r="33" spans="1:21" ht="18.9" customHeight="1">
      <c r="A33" s="24" t="str">
        <f>'Page 9'!$A$35</f>
        <v>Frauenfeld</v>
      </c>
      <c r="B33" s="395">
        <v>66856.09999999999</v>
      </c>
      <c r="C33" s="395">
        <v>7461.15</v>
      </c>
      <c r="D33" s="395">
        <v>5682.75</v>
      </c>
      <c r="E33" s="394">
        <f t="shared" si="0"/>
        <v>13143.9</v>
      </c>
      <c r="F33" s="394"/>
      <c r="G33" s="395">
        <v>133712.15</v>
      </c>
      <c r="H33" s="395">
        <v>14922.3</v>
      </c>
      <c r="I33" s="395">
        <v>11365.550000000001</v>
      </c>
      <c r="J33" s="394">
        <f t="shared" si="1"/>
        <v>26287.85</v>
      </c>
      <c r="K33" s="394"/>
      <c r="L33" s="394">
        <v>200568.30000000002</v>
      </c>
      <c r="M33" s="394">
        <v>22383.4</v>
      </c>
      <c r="N33" s="394">
        <v>17048.3</v>
      </c>
      <c r="O33" s="394">
        <v>39431.7</v>
      </c>
      <c r="P33" s="394">
        <v>0</v>
      </c>
      <c r="Q33" s="394">
        <v>267424.39999999997</v>
      </c>
      <c r="R33" s="394">
        <v>29844.55</v>
      </c>
      <c r="S33" s="394">
        <v>22731.05</v>
      </c>
      <c r="T33" s="394">
        <v>52575.6</v>
      </c>
      <c r="U33" s="508" t="str">
        <f t="shared" si="2"/>
        <v>Frauenfeld</v>
      </c>
    </row>
    <row r="34" spans="1:21" ht="18.9" customHeight="1">
      <c r="A34" s="24" t="str">
        <f>'Page 9'!$A$36</f>
        <v>Bellinzona</v>
      </c>
      <c r="B34" s="395">
        <v>58800</v>
      </c>
      <c r="C34" s="395">
        <v>16169.400000000001</v>
      </c>
      <c r="D34" s="395">
        <v>4998</v>
      </c>
      <c r="E34" s="394">
        <f t="shared" si="0"/>
        <v>21167.4</v>
      </c>
      <c r="F34" s="394"/>
      <c r="G34" s="395">
        <v>122300</v>
      </c>
      <c r="H34" s="395">
        <v>27313.649999999998</v>
      </c>
      <c r="I34" s="395">
        <v>10395.5</v>
      </c>
      <c r="J34" s="394">
        <f t="shared" si="1"/>
        <v>37709.149999999994</v>
      </c>
      <c r="K34" s="394"/>
      <c r="L34" s="394">
        <v>185800</v>
      </c>
      <c r="M34" s="394">
        <v>38457.9</v>
      </c>
      <c r="N34" s="394">
        <v>15793</v>
      </c>
      <c r="O34" s="394">
        <v>54250.9</v>
      </c>
      <c r="P34" s="394">
        <v>0</v>
      </c>
      <c r="Q34" s="394">
        <v>249200</v>
      </c>
      <c r="R34" s="394">
        <v>49584.6</v>
      </c>
      <c r="S34" s="394">
        <v>21182</v>
      </c>
      <c r="T34" s="394">
        <v>70766.6</v>
      </c>
      <c r="U34" s="508" t="str">
        <f t="shared" si="2"/>
        <v>Bellinzona</v>
      </c>
    </row>
    <row r="35" spans="1:21" ht="18.9" customHeight="1">
      <c r="A35" s="24" t="str">
        <f>'Page 9'!$A$37</f>
        <v>Lausanne</v>
      </c>
      <c r="B35" s="395">
        <v>61200</v>
      </c>
      <c r="C35" s="395">
        <v>13575.69</v>
      </c>
      <c r="D35" s="395">
        <v>5202</v>
      </c>
      <c r="E35" s="394">
        <f t="shared" si="0"/>
        <v>18777.690000000002</v>
      </c>
      <c r="F35" s="394"/>
      <c r="G35" s="395">
        <v>122400</v>
      </c>
      <c r="H35" s="395">
        <v>27151.38</v>
      </c>
      <c r="I35" s="395">
        <v>10404</v>
      </c>
      <c r="J35" s="394">
        <f t="shared" si="1"/>
        <v>37555.380000000005</v>
      </c>
      <c r="K35" s="394"/>
      <c r="L35" s="394">
        <v>183700</v>
      </c>
      <c r="M35" s="394">
        <v>40749.2525</v>
      </c>
      <c r="N35" s="394">
        <v>15614.5</v>
      </c>
      <c r="O35" s="394">
        <v>56363.7525</v>
      </c>
      <c r="P35" s="394">
        <v>0</v>
      </c>
      <c r="Q35" s="394">
        <v>244900</v>
      </c>
      <c r="R35" s="394">
        <v>54324.9425</v>
      </c>
      <c r="S35" s="394">
        <v>20816.5</v>
      </c>
      <c r="T35" s="394">
        <v>75141.4425</v>
      </c>
      <c r="U35" s="508" t="str">
        <f t="shared" si="2"/>
        <v>Lausanne</v>
      </c>
    </row>
    <row r="36" spans="1:21" ht="18.9" customHeight="1">
      <c r="A36" s="24" t="str">
        <f>'Page 9'!$A$38</f>
        <v>Sion</v>
      </c>
      <c r="B36" s="395">
        <v>62300</v>
      </c>
      <c r="C36" s="395">
        <v>12421.55</v>
      </c>
      <c r="D36" s="395">
        <v>5295.5</v>
      </c>
      <c r="E36" s="394">
        <f t="shared" si="0"/>
        <v>17717.05</v>
      </c>
      <c r="F36" s="394"/>
      <c r="G36" s="395">
        <v>128800</v>
      </c>
      <c r="H36" s="395">
        <v>20271.6</v>
      </c>
      <c r="I36" s="395">
        <v>10948</v>
      </c>
      <c r="J36" s="394">
        <f t="shared" si="1"/>
        <v>31219.6</v>
      </c>
      <c r="K36" s="394"/>
      <c r="L36" s="394">
        <v>191400</v>
      </c>
      <c r="M36" s="394">
        <v>32344</v>
      </c>
      <c r="N36" s="394">
        <v>16269</v>
      </c>
      <c r="O36" s="394">
        <v>48613</v>
      </c>
      <c r="P36" s="394">
        <v>0</v>
      </c>
      <c r="Q36" s="394">
        <v>254000</v>
      </c>
      <c r="R36" s="394">
        <v>44416.4</v>
      </c>
      <c r="S36" s="394">
        <v>21590</v>
      </c>
      <c r="T36" s="394">
        <v>66006.4</v>
      </c>
      <c r="U36" s="508" t="str">
        <f t="shared" si="2"/>
        <v>Sion</v>
      </c>
    </row>
    <row r="37" spans="1:21" ht="18.9" customHeight="1">
      <c r="A37" s="24" t="str">
        <f>'Page 9'!$A$39</f>
        <v>Neuchâtel</v>
      </c>
      <c r="B37" s="395">
        <v>63300</v>
      </c>
      <c r="C37" s="395">
        <v>11394</v>
      </c>
      <c r="D37" s="395">
        <v>5380</v>
      </c>
      <c r="E37" s="394">
        <f t="shared" si="0"/>
        <v>16774</v>
      </c>
      <c r="F37" s="394"/>
      <c r="G37" s="395">
        <v>126500</v>
      </c>
      <c r="H37" s="395">
        <v>22770</v>
      </c>
      <c r="I37" s="395">
        <v>10752</v>
      </c>
      <c r="J37" s="394">
        <f t="shared" si="1"/>
        <v>33522</v>
      </c>
      <c r="K37" s="394"/>
      <c r="L37" s="394">
        <v>189700</v>
      </c>
      <c r="M37" s="394">
        <v>34146</v>
      </c>
      <c r="N37" s="394">
        <v>16124</v>
      </c>
      <c r="O37" s="394">
        <v>50270</v>
      </c>
      <c r="P37" s="394">
        <v>0</v>
      </c>
      <c r="Q37" s="394">
        <v>253000</v>
      </c>
      <c r="R37" s="394">
        <v>45540</v>
      </c>
      <c r="S37" s="394">
        <v>21505</v>
      </c>
      <c r="T37" s="394">
        <v>67045</v>
      </c>
      <c r="U37" s="508" t="str">
        <f t="shared" si="2"/>
        <v>Neuchâtel</v>
      </c>
    </row>
    <row r="38" spans="1:21" ht="18.9" customHeight="1">
      <c r="A38" s="24" t="s">
        <v>153</v>
      </c>
      <c r="B38" s="395">
        <v>59400</v>
      </c>
      <c r="C38" s="395">
        <v>15518.5</v>
      </c>
      <c r="D38" s="395">
        <v>5049</v>
      </c>
      <c r="E38" s="394">
        <f t="shared" si="0"/>
        <v>20567.5</v>
      </c>
      <c r="F38" s="394"/>
      <c r="G38" s="395">
        <v>120100</v>
      </c>
      <c r="H38" s="395">
        <v>29710.2</v>
      </c>
      <c r="I38" s="395">
        <v>10208.5</v>
      </c>
      <c r="J38" s="394">
        <f t="shared" si="1"/>
        <v>39918.7</v>
      </c>
      <c r="K38" s="394"/>
      <c r="L38" s="395">
        <v>180800</v>
      </c>
      <c r="M38" s="395">
        <v>43901.8</v>
      </c>
      <c r="N38" s="395">
        <v>15368</v>
      </c>
      <c r="O38" s="394">
        <f>M38+N38</f>
        <v>59269.8</v>
      </c>
      <c r="P38" s="496"/>
      <c r="Q38" s="395">
        <v>241400</v>
      </c>
      <c r="R38" s="395">
        <v>58070.100000000006</v>
      </c>
      <c r="S38" s="395">
        <v>20519</v>
      </c>
      <c r="T38" s="394">
        <f>R38+S38</f>
        <v>78589.1</v>
      </c>
      <c r="U38" s="508" t="str">
        <f t="shared" si="2"/>
        <v>Geneva 4)</v>
      </c>
    </row>
    <row r="39" spans="1:21" ht="18.9" customHeight="1">
      <c r="A39" s="24" t="str">
        <f>'Page 9'!$A$41</f>
        <v>Delémont</v>
      </c>
      <c r="B39" s="395">
        <v>57100</v>
      </c>
      <c r="C39" s="395">
        <v>18002.600000000002</v>
      </c>
      <c r="D39" s="395">
        <v>4853.5</v>
      </c>
      <c r="E39" s="394">
        <f t="shared" si="0"/>
        <v>22856.100000000002</v>
      </c>
      <c r="F39" s="394"/>
      <c r="G39" s="395">
        <v>120200</v>
      </c>
      <c r="H39" s="395">
        <v>29557.699999999997</v>
      </c>
      <c r="I39" s="395">
        <v>10217</v>
      </c>
      <c r="J39" s="394">
        <f t="shared" si="1"/>
        <v>39774.7</v>
      </c>
      <c r="K39" s="394"/>
      <c r="L39" s="394">
        <v>183300</v>
      </c>
      <c r="M39" s="394">
        <v>41112.75</v>
      </c>
      <c r="N39" s="394">
        <v>15580.5</v>
      </c>
      <c r="O39" s="394">
        <v>56693.25</v>
      </c>
      <c r="P39" s="394">
        <v>0</v>
      </c>
      <c r="Q39" s="394">
        <v>246400</v>
      </c>
      <c r="R39" s="394">
        <v>52667.8</v>
      </c>
      <c r="S39" s="394">
        <v>20944</v>
      </c>
      <c r="T39" s="394">
        <v>73611.8</v>
      </c>
      <c r="U39" s="508" t="str">
        <f t="shared" si="2"/>
        <v>Delémont</v>
      </c>
    </row>
    <row r="40" spans="1:21" ht="18.9" customHeight="1">
      <c r="A40" s="235"/>
      <c r="B40" s="236"/>
      <c r="C40" s="236"/>
      <c r="D40" s="236"/>
      <c r="E40" s="236"/>
      <c r="F40" s="236"/>
      <c r="G40" s="236"/>
      <c r="H40" s="236"/>
      <c r="I40" s="236"/>
      <c r="J40" s="236"/>
      <c r="K40" s="236"/>
      <c r="L40" s="394"/>
      <c r="M40" s="394"/>
      <c r="N40" s="394"/>
      <c r="O40" s="394"/>
      <c r="P40" s="394"/>
      <c r="Q40" s="394"/>
      <c r="R40" s="394"/>
      <c r="S40" s="394"/>
      <c r="T40" s="394"/>
      <c r="U40" s="508"/>
    </row>
    <row r="41" spans="1:21" ht="18.9" customHeight="1">
      <c r="A41" s="237"/>
      <c r="B41" s="1030" t="s">
        <v>161</v>
      </c>
      <c r="C41" s="1031"/>
      <c r="D41" s="1031"/>
      <c r="E41" s="1032"/>
      <c r="F41" s="257"/>
      <c r="G41" s="1030" t="s">
        <v>162</v>
      </c>
      <c r="H41" s="1031"/>
      <c r="I41" s="1031"/>
      <c r="J41" s="1032"/>
      <c r="K41" s="257"/>
      <c r="L41" s="1030" t="s">
        <v>163</v>
      </c>
      <c r="M41" s="1031"/>
      <c r="N41" s="1031"/>
      <c r="O41" s="1032"/>
      <c r="P41" s="257"/>
      <c r="Q41" s="1030" t="s">
        <v>164</v>
      </c>
      <c r="R41" s="1031"/>
      <c r="S41" s="1031"/>
      <c r="T41" s="1032"/>
      <c r="U41" s="508"/>
    </row>
    <row r="42" spans="1:21" ht="18.9" customHeight="1">
      <c r="A42" s="24" t="str">
        <f>'Page 9'!$A$16</f>
        <v>Zurich</v>
      </c>
      <c r="B42" s="394">
        <v>312600</v>
      </c>
      <c r="C42" s="394">
        <v>60846</v>
      </c>
      <c r="D42" s="394">
        <v>26571</v>
      </c>
      <c r="E42" s="394">
        <f aca="true" t="shared" si="3" ref="E42:E67">C42+D42</f>
        <v>87417</v>
      </c>
      <c r="F42" s="394"/>
      <c r="G42" s="394">
        <v>470200</v>
      </c>
      <c r="H42" s="394">
        <v>89787</v>
      </c>
      <c r="I42" s="394">
        <v>39967</v>
      </c>
      <c r="J42" s="394">
        <f aca="true" t="shared" si="4" ref="J42:J67">H42+I42</f>
        <v>129754</v>
      </c>
      <c r="K42" s="394"/>
      <c r="L42" s="394">
        <v>627900</v>
      </c>
      <c r="M42" s="394">
        <v>118746</v>
      </c>
      <c r="N42" s="394">
        <v>53371</v>
      </c>
      <c r="O42" s="394">
        <v>172117</v>
      </c>
      <c r="P42" s="394">
        <v>0</v>
      </c>
      <c r="Q42" s="394">
        <v>785500</v>
      </c>
      <c r="R42" s="394">
        <v>147686</v>
      </c>
      <c r="S42" s="394">
        <v>66767</v>
      </c>
      <c r="T42" s="394">
        <v>214453</v>
      </c>
      <c r="U42" s="508" t="str">
        <f t="shared" si="2"/>
        <v>Zurich</v>
      </c>
    </row>
    <row r="43" spans="1:21" s="226" customFormat="1" ht="18.9" customHeight="1">
      <c r="A43" s="24" t="str">
        <f>'Page 9'!$A$17</f>
        <v>Berne</v>
      </c>
      <c r="B43" s="395">
        <v>316200</v>
      </c>
      <c r="C43" s="395">
        <v>56862.5</v>
      </c>
      <c r="D43" s="395">
        <v>26877</v>
      </c>
      <c r="E43" s="394">
        <f t="shared" si="3"/>
        <v>83739.5</v>
      </c>
      <c r="F43" s="394"/>
      <c r="G43" s="395">
        <v>472900</v>
      </c>
      <c r="H43" s="395">
        <v>86823.05</v>
      </c>
      <c r="I43" s="395">
        <v>40196.5</v>
      </c>
      <c r="J43" s="394">
        <f t="shared" si="4"/>
        <v>127019.55</v>
      </c>
      <c r="K43" s="394"/>
      <c r="L43" s="394">
        <v>629600</v>
      </c>
      <c r="M43" s="394">
        <v>116783.6</v>
      </c>
      <c r="N43" s="394">
        <v>53516</v>
      </c>
      <c r="O43" s="394">
        <v>170299.6</v>
      </c>
      <c r="P43" s="394">
        <v>0</v>
      </c>
      <c r="Q43" s="394">
        <v>786300</v>
      </c>
      <c r="R43" s="394">
        <v>146744.15000000002</v>
      </c>
      <c r="S43" s="394">
        <v>66835.5</v>
      </c>
      <c r="T43" s="394">
        <v>213579.65000000002</v>
      </c>
      <c r="U43" s="508" t="str">
        <f t="shared" si="2"/>
        <v>Berne</v>
      </c>
    </row>
    <row r="44" spans="1:21" s="226" customFormat="1" ht="18.9" customHeight="1">
      <c r="A44" s="24" t="str">
        <f>'Page 9'!$A$18</f>
        <v>Lucerne</v>
      </c>
      <c r="B44" s="395">
        <v>348600</v>
      </c>
      <c r="C44" s="395">
        <v>21801.5</v>
      </c>
      <c r="D44" s="395">
        <v>29631</v>
      </c>
      <c r="E44" s="394">
        <f t="shared" si="3"/>
        <v>51432.5</v>
      </c>
      <c r="F44" s="394"/>
      <c r="G44" s="395">
        <v>524400</v>
      </c>
      <c r="H44" s="395">
        <v>31031</v>
      </c>
      <c r="I44" s="395">
        <v>44574</v>
      </c>
      <c r="J44" s="394">
        <f t="shared" si="4"/>
        <v>75605</v>
      </c>
      <c r="K44" s="394"/>
      <c r="L44" s="394">
        <v>700200</v>
      </c>
      <c r="M44" s="394">
        <v>40260.5</v>
      </c>
      <c r="N44" s="394">
        <v>59517</v>
      </c>
      <c r="O44" s="394">
        <v>99777.5</v>
      </c>
      <c r="P44" s="394">
        <v>0</v>
      </c>
      <c r="Q44" s="394">
        <v>876100</v>
      </c>
      <c r="R44" s="394">
        <v>49495.25</v>
      </c>
      <c r="S44" s="394">
        <v>74468.5</v>
      </c>
      <c r="T44" s="394">
        <v>123963.75</v>
      </c>
      <c r="U44" s="508" t="str">
        <f t="shared" si="2"/>
        <v>Lucerne</v>
      </c>
    </row>
    <row r="45" spans="1:21" s="226" customFormat="1" ht="18.9" customHeight="1">
      <c r="A45" s="24" t="str">
        <f>'Page 9'!$A$19</f>
        <v>Altdorf</v>
      </c>
      <c r="B45" s="395">
        <v>339500</v>
      </c>
      <c r="C45" s="395">
        <v>31587.0532</v>
      </c>
      <c r="D45" s="395">
        <v>28857.5</v>
      </c>
      <c r="E45" s="394">
        <f t="shared" si="3"/>
        <v>60444.553199999995</v>
      </c>
      <c r="F45" s="394"/>
      <c r="G45" s="395">
        <v>509300</v>
      </c>
      <c r="H45" s="395">
        <v>47375.328880000015</v>
      </c>
      <c r="I45" s="395">
        <v>43290.5</v>
      </c>
      <c r="J45" s="394">
        <f t="shared" si="4"/>
        <v>90665.82888000002</v>
      </c>
      <c r="K45" s="394"/>
      <c r="L45" s="394">
        <v>679100</v>
      </c>
      <c r="M45" s="394">
        <v>63163.60456</v>
      </c>
      <c r="N45" s="394">
        <v>57723.5</v>
      </c>
      <c r="O45" s="394">
        <v>120887.10456</v>
      </c>
      <c r="P45" s="394">
        <v>0</v>
      </c>
      <c r="Q45" s="394">
        <v>848900</v>
      </c>
      <c r="R45" s="394">
        <v>78951.88024000001</v>
      </c>
      <c r="S45" s="394">
        <v>72156.5</v>
      </c>
      <c r="T45" s="394">
        <v>151108.38024000003</v>
      </c>
      <c r="U45" s="508" t="str">
        <f t="shared" si="2"/>
        <v>Altdorf</v>
      </c>
    </row>
    <row r="46" spans="1:21" s="226" customFormat="1" ht="18.9" customHeight="1">
      <c r="A46" s="24" t="str">
        <f>'Page 9'!$A$20</f>
        <v>Schwyz</v>
      </c>
      <c r="B46" s="395">
        <v>344200</v>
      </c>
      <c r="C46" s="395">
        <v>26563.649999999998</v>
      </c>
      <c r="D46" s="395">
        <v>29257</v>
      </c>
      <c r="E46" s="394">
        <f t="shared" si="3"/>
        <v>55820.649999999994</v>
      </c>
      <c r="F46" s="394"/>
      <c r="G46" s="395">
        <v>516300</v>
      </c>
      <c r="H46" s="395">
        <v>39845.45</v>
      </c>
      <c r="I46" s="395">
        <v>43885.5</v>
      </c>
      <c r="J46" s="394">
        <f t="shared" si="4"/>
        <v>83730.95</v>
      </c>
      <c r="K46" s="394"/>
      <c r="L46" s="394">
        <v>688400</v>
      </c>
      <c r="M46" s="394">
        <v>53127.25</v>
      </c>
      <c r="N46" s="394">
        <v>58514</v>
      </c>
      <c r="O46" s="394">
        <v>111641.25</v>
      </c>
      <c r="P46" s="394">
        <v>0</v>
      </c>
      <c r="Q46" s="394">
        <v>860400</v>
      </c>
      <c r="R46" s="394">
        <v>66401.35</v>
      </c>
      <c r="S46" s="394">
        <v>73134</v>
      </c>
      <c r="T46" s="394">
        <v>139535.35</v>
      </c>
      <c r="U46" s="508" t="str">
        <f t="shared" si="2"/>
        <v>Schwyz</v>
      </c>
    </row>
    <row r="47" spans="1:21" s="226" customFormat="1" ht="18.9" customHeight="1">
      <c r="A47" s="24" t="str">
        <f>'Page 9'!$A$21</f>
        <v>Sarnen</v>
      </c>
      <c r="B47" s="395">
        <v>345852</v>
      </c>
      <c r="C47" s="395">
        <v>24751.100000000002</v>
      </c>
      <c r="D47" s="395">
        <v>29397</v>
      </c>
      <c r="E47" s="394">
        <f t="shared" si="3"/>
        <v>54148.100000000006</v>
      </c>
      <c r="F47" s="394"/>
      <c r="G47" s="395">
        <v>520524</v>
      </c>
      <c r="H47" s="395">
        <v>35231.45</v>
      </c>
      <c r="I47" s="395">
        <v>44245</v>
      </c>
      <c r="J47" s="394">
        <f t="shared" si="4"/>
        <v>79476.45</v>
      </c>
      <c r="K47" s="394"/>
      <c r="L47" s="394">
        <v>695196</v>
      </c>
      <c r="M47" s="394">
        <v>45711.75</v>
      </c>
      <c r="N47" s="394">
        <v>59092</v>
      </c>
      <c r="O47" s="394">
        <v>104803.75</v>
      </c>
      <c r="P47" s="394">
        <v>0</v>
      </c>
      <c r="Q47" s="394">
        <v>869869</v>
      </c>
      <c r="R47" s="394">
        <v>56192.15</v>
      </c>
      <c r="S47" s="394">
        <v>73939</v>
      </c>
      <c r="T47" s="394">
        <v>130131.15</v>
      </c>
      <c r="U47" s="508" t="str">
        <f t="shared" si="2"/>
        <v>Sarnen</v>
      </c>
    </row>
    <row r="48" spans="1:21" s="226" customFormat="1" ht="18.9" customHeight="1">
      <c r="A48" s="24" t="str">
        <f>'Page 9'!$A$22</f>
        <v>Stans</v>
      </c>
      <c r="B48" s="395">
        <v>349170</v>
      </c>
      <c r="C48" s="395">
        <v>21150</v>
      </c>
      <c r="D48" s="395">
        <v>29679</v>
      </c>
      <c r="E48" s="394">
        <f t="shared" si="3"/>
        <v>50829</v>
      </c>
      <c r="F48" s="394"/>
      <c r="G48" s="395">
        <v>523842</v>
      </c>
      <c r="H48" s="395">
        <v>31631</v>
      </c>
      <c r="I48" s="395">
        <v>44527</v>
      </c>
      <c r="J48" s="394">
        <f t="shared" si="4"/>
        <v>76158</v>
      </c>
      <c r="K48" s="394"/>
      <c r="L48" s="394">
        <v>698515</v>
      </c>
      <c r="M48" s="394">
        <v>42111</v>
      </c>
      <c r="N48" s="394">
        <v>59374</v>
      </c>
      <c r="O48" s="394">
        <v>101485</v>
      </c>
      <c r="P48" s="394">
        <v>0</v>
      </c>
      <c r="Q48" s="394">
        <v>873188</v>
      </c>
      <c r="R48" s="394">
        <v>52591</v>
      </c>
      <c r="S48" s="394">
        <v>74221</v>
      </c>
      <c r="T48" s="394">
        <v>126812</v>
      </c>
      <c r="U48" s="508" t="str">
        <f t="shared" si="2"/>
        <v>Stans</v>
      </c>
    </row>
    <row r="49" spans="1:21" s="226" customFormat="1" ht="18.9" customHeight="1">
      <c r="A49" s="24" t="str">
        <f>'Page 9'!$A$23</f>
        <v>Glarus</v>
      </c>
      <c r="B49" s="395">
        <v>334200</v>
      </c>
      <c r="C49" s="395">
        <v>37438</v>
      </c>
      <c r="D49" s="395">
        <v>28407</v>
      </c>
      <c r="E49" s="394">
        <f t="shared" si="3"/>
        <v>65845</v>
      </c>
      <c r="F49" s="394"/>
      <c r="G49" s="395">
        <v>501200</v>
      </c>
      <c r="H49" s="395">
        <v>56146</v>
      </c>
      <c r="I49" s="395">
        <v>42602</v>
      </c>
      <c r="J49" s="394">
        <f t="shared" si="4"/>
        <v>98748</v>
      </c>
      <c r="K49" s="394"/>
      <c r="L49" s="394">
        <v>668300</v>
      </c>
      <c r="M49" s="394">
        <v>74865</v>
      </c>
      <c r="N49" s="394">
        <v>56805</v>
      </c>
      <c r="O49" s="394">
        <v>131670</v>
      </c>
      <c r="P49" s="394">
        <v>0</v>
      </c>
      <c r="Q49" s="394">
        <v>835400</v>
      </c>
      <c r="R49" s="394">
        <v>93584</v>
      </c>
      <c r="S49" s="394">
        <v>71009</v>
      </c>
      <c r="T49" s="394">
        <v>164593</v>
      </c>
      <c r="U49" s="508" t="str">
        <f t="shared" si="2"/>
        <v>Glarus</v>
      </c>
    </row>
    <row r="50" spans="1:21" s="226" customFormat="1" ht="18.9" customHeight="1">
      <c r="A50" s="24" t="str">
        <f>'Page 9'!$A$24</f>
        <v>Zug</v>
      </c>
      <c r="B50" s="395">
        <v>342400</v>
      </c>
      <c r="C50" s="395">
        <v>28499</v>
      </c>
      <c r="D50" s="395">
        <v>29104</v>
      </c>
      <c r="E50" s="394">
        <f t="shared" si="3"/>
        <v>57603</v>
      </c>
      <c r="F50" s="394"/>
      <c r="G50" s="395">
        <v>512200</v>
      </c>
      <c r="H50" s="395">
        <v>44293</v>
      </c>
      <c r="I50" s="395">
        <v>43537</v>
      </c>
      <c r="J50" s="394">
        <f t="shared" si="4"/>
        <v>87830</v>
      </c>
      <c r="K50" s="394"/>
      <c r="L50" s="394">
        <v>682000</v>
      </c>
      <c r="M50" s="394">
        <v>60086</v>
      </c>
      <c r="N50" s="394">
        <v>57970</v>
      </c>
      <c r="O50" s="394">
        <v>118056</v>
      </c>
      <c r="P50" s="394">
        <v>0</v>
      </c>
      <c r="Q50" s="394">
        <v>851700</v>
      </c>
      <c r="R50" s="394">
        <v>75871</v>
      </c>
      <c r="S50" s="394">
        <v>72394.5</v>
      </c>
      <c r="T50" s="394">
        <v>148265.5</v>
      </c>
      <c r="U50" s="508" t="str">
        <f t="shared" si="2"/>
        <v>Zug</v>
      </c>
    </row>
    <row r="51" spans="1:21" s="226" customFormat="1" ht="18.9" customHeight="1">
      <c r="A51" s="24" t="str">
        <f>'Page 9'!$A$25</f>
        <v>Fribourg</v>
      </c>
      <c r="B51" s="395">
        <v>316700</v>
      </c>
      <c r="C51" s="395">
        <v>56413.8</v>
      </c>
      <c r="D51" s="395">
        <v>26919.5</v>
      </c>
      <c r="E51" s="394">
        <f t="shared" si="3"/>
        <v>83333.3</v>
      </c>
      <c r="F51" s="394"/>
      <c r="G51" s="395">
        <v>477400</v>
      </c>
      <c r="H51" s="395">
        <v>81998.05</v>
      </c>
      <c r="I51" s="395">
        <v>40579</v>
      </c>
      <c r="J51" s="394">
        <f t="shared" si="4"/>
        <v>122577.05</v>
      </c>
      <c r="K51" s="394"/>
      <c r="L51" s="394">
        <v>638200</v>
      </c>
      <c r="M51" s="394">
        <v>107598.25</v>
      </c>
      <c r="N51" s="394">
        <v>54247</v>
      </c>
      <c r="O51" s="394">
        <v>161845.25</v>
      </c>
      <c r="P51" s="394">
        <v>0</v>
      </c>
      <c r="Q51" s="394">
        <v>798900</v>
      </c>
      <c r="R51" s="394">
        <v>133182.45</v>
      </c>
      <c r="S51" s="394">
        <v>67906.5</v>
      </c>
      <c r="T51" s="394">
        <v>201088.95</v>
      </c>
      <c r="U51" s="508" t="str">
        <f t="shared" si="2"/>
        <v>Fribourg</v>
      </c>
    </row>
    <row r="52" spans="1:21" s="226" customFormat="1" ht="18.9" customHeight="1">
      <c r="A52" s="24" t="str">
        <f>'Page 9'!$A$26</f>
        <v>Solothurn</v>
      </c>
      <c r="B52" s="395">
        <v>318900</v>
      </c>
      <c r="C52" s="395">
        <v>54058.9</v>
      </c>
      <c r="D52" s="395">
        <v>27106.5</v>
      </c>
      <c r="E52" s="394">
        <f t="shared" si="3"/>
        <v>81165.4</v>
      </c>
      <c r="F52" s="394"/>
      <c r="G52" s="395">
        <v>475200</v>
      </c>
      <c r="H52" s="395">
        <v>84482.70000000001</v>
      </c>
      <c r="I52" s="395">
        <v>40392</v>
      </c>
      <c r="J52" s="394">
        <f t="shared" si="4"/>
        <v>124874.70000000001</v>
      </c>
      <c r="K52" s="394"/>
      <c r="L52" s="394">
        <v>631400</v>
      </c>
      <c r="M52" s="394">
        <v>114887</v>
      </c>
      <c r="N52" s="394">
        <v>53669</v>
      </c>
      <c r="O52" s="394">
        <v>168556</v>
      </c>
      <c r="P52" s="394">
        <v>0</v>
      </c>
      <c r="Q52" s="394">
        <v>787700</v>
      </c>
      <c r="R52" s="394">
        <v>145310.8</v>
      </c>
      <c r="S52" s="394">
        <v>66954.5</v>
      </c>
      <c r="T52" s="394">
        <v>212265.3</v>
      </c>
      <c r="U52" s="508" t="str">
        <f t="shared" si="2"/>
        <v>Solothurn</v>
      </c>
    </row>
    <row r="53" spans="1:21" s="226" customFormat="1" ht="18.9" customHeight="1">
      <c r="A53" s="24" t="str">
        <f>'Page 9'!$A$27</f>
        <v>Basel</v>
      </c>
      <c r="B53" s="395">
        <v>301900</v>
      </c>
      <c r="C53" s="395">
        <v>72389.5</v>
      </c>
      <c r="D53" s="395">
        <v>25661.5</v>
      </c>
      <c r="E53" s="394">
        <f t="shared" si="3"/>
        <v>98051</v>
      </c>
      <c r="F53" s="394"/>
      <c r="G53" s="395">
        <v>457000</v>
      </c>
      <c r="H53" s="395">
        <v>104185</v>
      </c>
      <c r="I53" s="395">
        <v>38845</v>
      </c>
      <c r="J53" s="394">
        <f t="shared" si="4"/>
        <v>143030</v>
      </c>
      <c r="K53" s="394"/>
      <c r="L53" s="394">
        <v>612000</v>
      </c>
      <c r="M53" s="394">
        <v>135960</v>
      </c>
      <c r="N53" s="394">
        <v>52020</v>
      </c>
      <c r="O53" s="394">
        <v>187980</v>
      </c>
      <c r="P53" s="394">
        <v>0</v>
      </c>
      <c r="Q53" s="394">
        <v>767100</v>
      </c>
      <c r="R53" s="394">
        <v>167755.5</v>
      </c>
      <c r="S53" s="394">
        <v>65203.5</v>
      </c>
      <c r="T53" s="394">
        <v>232959</v>
      </c>
      <c r="U53" s="508" t="str">
        <f t="shared" si="2"/>
        <v>Basel</v>
      </c>
    </row>
    <row r="54" spans="1:21" s="226" customFormat="1" ht="18.9" customHeight="1">
      <c r="A54" s="24" t="str">
        <f>'Page 9'!$A$28</f>
        <v>Liestal</v>
      </c>
      <c r="B54" s="395">
        <v>317800</v>
      </c>
      <c r="C54" s="395">
        <v>55132.8</v>
      </c>
      <c r="D54" s="395">
        <v>27013</v>
      </c>
      <c r="E54" s="394">
        <f t="shared" si="3"/>
        <v>82145.8</v>
      </c>
      <c r="F54" s="394"/>
      <c r="G54" s="395">
        <v>476400</v>
      </c>
      <c r="H54" s="395">
        <v>83046.4</v>
      </c>
      <c r="I54" s="395">
        <v>40494</v>
      </c>
      <c r="J54" s="394">
        <f t="shared" si="4"/>
        <v>123540.4</v>
      </c>
      <c r="K54" s="394"/>
      <c r="L54" s="394">
        <v>635000</v>
      </c>
      <c r="M54" s="394">
        <v>110960</v>
      </c>
      <c r="N54" s="394">
        <v>53975</v>
      </c>
      <c r="O54" s="394">
        <v>164935</v>
      </c>
      <c r="P54" s="394">
        <v>0</v>
      </c>
      <c r="Q54" s="394">
        <v>793600</v>
      </c>
      <c r="R54" s="394">
        <v>138873.6</v>
      </c>
      <c r="S54" s="394">
        <v>67456</v>
      </c>
      <c r="T54" s="394">
        <v>206329.6</v>
      </c>
      <c r="U54" s="508" t="str">
        <f t="shared" si="2"/>
        <v>Liestal</v>
      </c>
    </row>
    <row r="55" spans="1:21" s="226" customFormat="1" ht="18.9" customHeight="1">
      <c r="A55" s="24" t="str">
        <f>'Page 9'!$A$29</f>
        <v>Schaffhausen</v>
      </c>
      <c r="B55" s="395">
        <v>332600</v>
      </c>
      <c r="C55" s="395">
        <v>39123</v>
      </c>
      <c r="D55" s="395">
        <v>28271</v>
      </c>
      <c r="E55" s="394">
        <f t="shared" si="3"/>
        <v>67394</v>
      </c>
      <c r="F55" s="394"/>
      <c r="G55" s="395">
        <v>500700</v>
      </c>
      <c r="H55" s="395">
        <v>56774</v>
      </c>
      <c r="I55" s="395">
        <v>42560</v>
      </c>
      <c r="J55" s="394">
        <f t="shared" si="4"/>
        <v>99334</v>
      </c>
      <c r="K55" s="394"/>
      <c r="L55" s="394">
        <v>668700</v>
      </c>
      <c r="M55" s="394">
        <v>74414</v>
      </c>
      <c r="N55" s="394">
        <v>56840</v>
      </c>
      <c r="O55" s="394">
        <v>131254</v>
      </c>
      <c r="P55" s="394">
        <v>0</v>
      </c>
      <c r="Q55" s="394">
        <v>836800</v>
      </c>
      <c r="R55" s="394">
        <v>92064</v>
      </c>
      <c r="S55" s="394">
        <v>71128</v>
      </c>
      <c r="T55" s="394">
        <v>163192</v>
      </c>
      <c r="U55" s="508" t="str">
        <f t="shared" si="2"/>
        <v>Schaffhausen</v>
      </c>
    </row>
    <row r="56" spans="1:21" s="226" customFormat="1" ht="18.9" customHeight="1">
      <c r="A56" s="24" t="str">
        <f>'Page 9'!$A$30</f>
        <v>Herisau</v>
      </c>
      <c r="B56" s="395">
        <v>348100</v>
      </c>
      <c r="C56" s="395">
        <v>22286</v>
      </c>
      <c r="D56" s="395">
        <v>29588.5</v>
      </c>
      <c r="E56" s="394">
        <f t="shared" si="3"/>
        <v>51874.5</v>
      </c>
      <c r="F56" s="394"/>
      <c r="G56" s="395">
        <v>522800</v>
      </c>
      <c r="H56" s="395">
        <v>32768</v>
      </c>
      <c r="I56" s="395">
        <v>44438</v>
      </c>
      <c r="J56" s="394">
        <f t="shared" si="4"/>
        <v>77206</v>
      </c>
      <c r="K56" s="394"/>
      <c r="L56" s="394">
        <v>697500</v>
      </c>
      <c r="M56" s="394">
        <v>43250</v>
      </c>
      <c r="N56" s="394">
        <v>59287.5</v>
      </c>
      <c r="O56" s="394">
        <v>102537.5</v>
      </c>
      <c r="P56" s="394">
        <v>0</v>
      </c>
      <c r="Q56" s="394">
        <v>872100</v>
      </c>
      <c r="R56" s="394">
        <v>53726</v>
      </c>
      <c r="S56" s="394">
        <v>74128.5</v>
      </c>
      <c r="T56" s="394">
        <v>127854.5</v>
      </c>
      <c r="U56" s="508" t="str">
        <f t="shared" si="2"/>
        <v>Herisau</v>
      </c>
    </row>
    <row r="57" spans="1:21" s="226" customFormat="1" ht="18.9" customHeight="1">
      <c r="A57" s="24" t="str">
        <f>'Page 9'!$A$31</f>
        <v>Appenzell</v>
      </c>
      <c r="B57" s="395">
        <v>343400</v>
      </c>
      <c r="C57" s="395">
        <v>27472</v>
      </c>
      <c r="D57" s="395">
        <v>29189</v>
      </c>
      <c r="E57" s="394">
        <f t="shared" si="3"/>
        <v>56661</v>
      </c>
      <c r="F57" s="394"/>
      <c r="G57" s="395">
        <v>515000</v>
      </c>
      <c r="H57" s="395">
        <v>41200</v>
      </c>
      <c r="I57" s="395">
        <v>43775</v>
      </c>
      <c r="J57" s="394">
        <f t="shared" si="4"/>
        <v>84975</v>
      </c>
      <c r="K57" s="394"/>
      <c r="L57" s="394">
        <v>686700</v>
      </c>
      <c r="M57" s="394">
        <v>54936</v>
      </c>
      <c r="N57" s="394">
        <v>58369.5</v>
      </c>
      <c r="O57" s="394">
        <v>113305.5</v>
      </c>
      <c r="P57" s="394">
        <v>0</v>
      </c>
      <c r="Q57" s="394">
        <v>858400</v>
      </c>
      <c r="R57" s="394">
        <v>68672</v>
      </c>
      <c r="S57" s="394">
        <v>72964</v>
      </c>
      <c r="T57" s="394">
        <v>141636</v>
      </c>
      <c r="U57" s="508" t="str">
        <f t="shared" si="2"/>
        <v>Appenzell</v>
      </c>
    </row>
    <row r="58" spans="1:21" s="226" customFormat="1" ht="18.9" customHeight="1">
      <c r="A58" s="24" t="str">
        <f>'Page 9'!$A$32</f>
        <v>St. Gall</v>
      </c>
      <c r="B58" s="395">
        <v>332500</v>
      </c>
      <c r="C58" s="395">
        <v>39277</v>
      </c>
      <c r="D58" s="395">
        <v>28262.5</v>
      </c>
      <c r="E58" s="394">
        <f t="shared" si="3"/>
        <v>67539.5</v>
      </c>
      <c r="F58" s="394"/>
      <c r="G58" s="395">
        <v>498700</v>
      </c>
      <c r="H58" s="395">
        <v>58909</v>
      </c>
      <c r="I58" s="395">
        <v>42389.5</v>
      </c>
      <c r="J58" s="394">
        <f t="shared" si="4"/>
        <v>101298.5</v>
      </c>
      <c r="K58" s="394"/>
      <c r="L58" s="394">
        <v>664900</v>
      </c>
      <c r="M58" s="394">
        <v>78541</v>
      </c>
      <c r="N58" s="394">
        <v>56516.5</v>
      </c>
      <c r="O58" s="394">
        <v>135057.5</v>
      </c>
      <c r="P58" s="394">
        <v>0</v>
      </c>
      <c r="Q58" s="394">
        <v>831200</v>
      </c>
      <c r="R58" s="394">
        <v>98186</v>
      </c>
      <c r="S58" s="394">
        <v>70652</v>
      </c>
      <c r="T58" s="394">
        <v>168838</v>
      </c>
      <c r="U58" s="508" t="str">
        <f t="shared" si="2"/>
        <v>St. Gall</v>
      </c>
    </row>
    <row r="59" spans="1:21" s="226" customFormat="1" ht="18.9" customHeight="1">
      <c r="A59" s="24" t="str">
        <f>'Page 9'!$A$33</f>
        <v>Chur</v>
      </c>
      <c r="B59" s="395">
        <v>325300</v>
      </c>
      <c r="C59" s="395">
        <v>47121</v>
      </c>
      <c r="D59" s="395">
        <v>27650.5</v>
      </c>
      <c r="E59" s="394">
        <f t="shared" si="3"/>
        <v>74771.5</v>
      </c>
      <c r="F59" s="394"/>
      <c r="G59" s="395">
        <v>491900</v>
      </c>
      <c r="H59" s="395">
        <v>66317</v>
      </c>
      <c r="I59" s="395">
        <v>41811.5</v>
      </c>
      <c r="J59" s="394">
        <f t="shared" si="4"/>
        <v>108128.5</v>
      </c>
      <c r="K59" s="394"/>
      <c r="L59" s="394">
        <v>658500</v>
      </c>
      <c r="M59" s="394">
        <v>85514</v>
      </c>
      <c r="N59" s="394">
        <v>55972.5</v>
      </c>
      <c r="O59" s="394">
        <v>141486.5</v>
      </c>
      <c r="P59" s="394">
        <v>0</v>
      </c>
      <c r="Q59" s="394">
        <v>825200</v>
      </c>
      <c r="R59" s="394">
        <v>104721</v>
      </c>
      <c r="S59" s="394">
        <v>70142</v>
      </c>
      <c r="T59" s="394">
        <v>174863</v>
      </c>
      <c r="U59" s="508" t="str">
        <f t="shared" si="2"/>
        <v>Chur</v>
      </c>
    </row>
    <row r="60" spans="1:21" s="226" customFormat="1" ht="18.9" customHeight="1">
      <c r="A60" s="24" t="str">
        <f>'Page 9'!$A$34</f>
        <v>Aarau</v>
      </c>
      <c r="B60" s="395">
        <v>330504</v>
      </c>
      <c r="C60" s="395">
        <v>41402</v>
      </c>
      <c r="D60" s="395">
        <v>28093</v>
      </c>
      <c r="E60" s="394">
        <f t="shared" si="3"/>
        <v>69495</v>
      </c>
      <c r="F60" s="394"/>
      <c r="G60" s="395">
        <v>492763</v>
      </c>
      <c r="H60" s="395">
        <v>65352</v>
      </c>
      <c r="I60" s="395">
        <v>41885</v>
      </c>
      <c r="J60" s="394">
        <f t="shared" si="4"/>
        <v>107237</v>
      </c>
      <c r="K60" s="394"/>
      <c r="L60" s="394">
        <v>655022</v>
      </c>
      <c r="M60" s="394">
        <v>89301</v>
      </c>
      <c r="N60" s="394">
        <v>55677</v>
      </c>
      <c r="O60" s="394">
        <v>144978</v>
      </c>
      <c r="P60" s="394">
        <v>0</v>
      </c>
      <c r="Q60" s="394">
        <v>817280</v>
      </c>
      <c r="R60" s="394">
        <v>113251</v>
      </c>
      <c r="S60" s="394">
        <v>69469</v>
      </c>
      <c r="T60" s="394">
        <v>182720</v>
      </c>
      <c r="U60" s="508" t="str">
        <f t="shared" si="2"/>
        <v>Aarau</v>
      </c>
    </row>
    <row r="61" spans="1:21" s="226" customFormat="1" ht="18.9" customHeight="1">
      <c r="A61" s="24" t="str">
        <f>'Page 9'!$A$35</f>
        <v>Frauenfeld</v>
      </c>
      <c r="B61" s="395">
        <v>334280.44999999995</v>
      </c>
      <c r="C61" s="395">
        <v>37305.700000000004</v>
      </c>
      <c r="D61" s="395">
        <v>28413.850000000002</v>
      </c>
      <c r="E61" s="394">
        <f t="shared" si="3"/>
        <v>65719.55</v>
      </c>
      <c r="F61" s="394"/>
      <c r="G61" s="395">
        <v>501420.7</v>
      </c>
      <c r="H61" s="395">
        <v>55958.549999999996</v>
      </c>
      <c r="I61" s="395">
        <v>42620.75</v>
      </c>
      <c r="J61" s="394">
        <f t="shared" si="4"/>
        <v>98579.29999999999</v>
      </c>
      <c r="K61" s="394"/>
      <c r="L61" s="394">
        <v>668560.8999999999</v>
      </c>
      <c r="M61" s="394">
        <v>74611.40000000001</v>
      </c>
      <c r="N61" s="394">
        <v>56827.700000000004</v>
      </c>
      <c r="O61" s="394">
        <v>131439.1</v>
      </c>
      <c r="P61" s="394">
        <v>0</v>
      </c>
      <c r="Q61" s="394">
        <v>835701.15</v>
      </c>
      <c r="R61" s="394">
        <v>93264.25</v>
      </c>
      <c r="S61" s="394">
        <v>71034.6</v>
      </c>
      <c r="T61" s="394">
        <v>164298.85</v>
      </c>
      <c r="U61" s="508" t="str">
        <f t="shared" si="2"/>
        <v>Frauenfeld</v>
      </c>
    </row>
    <row r="62" spans="1:21" s="226" customFormat="1" ht="18.9" customHeight="1">
      <c r="A62" s="24" t="str">
        <f>'Page 9'!$A$36</f>
        <v>Bellinzona</v>
      </c>
      <c r="B62" s="395">
        <v>312700</v>
      </c>
      <c r="C62" s="395">
        <v>60728.850000000006</v>
      </c>
      <c r="D62" s="395">
        <v>26579.5</v>
      </c>
      <c r="E62" s="394">
        <f t="shared" si="3"/>
        <v>87308.35</v>
      </c>
      <c r="F62" s="394"/>
      <c r="G62" s="395">
        <v>471400</v>
      </c>
      <c r="H62" s="395">
        <v>88580.7</v>
      </c>
      <c r="I62" s="395">
        <v>40069</v>
      </c>
      <c r="J62" s="394">
        <f t="shared" si="4"/>
        <v>128649.7</v>
      </c>
      <c r="K62" s="394"/>
      <c r="L62" s="394">
        <v>630000</v>
      </c>
      <c r="M62" s="394">
        <v>116415</v>
      </c>
      <c r="N62" s="394">
        <v>53550</v>
      </c>
      <c r="O62" s="394">
        <v>169965</v>
      </c>
      <c r="P62" s="394">
        <v>0</v>
      </c>
      <c r="Q62" s="394">
        <v>788700</v>
      </c>
      <c r="R62" s="394">
        <v>144266.85</v>
      </c>
      <c r="S62" s="394">
        <v>67039.5</v>
      </c>
      <c r="T62" s="394">
        <v>211306.35</v>
      </c>
      <c r="U62" s="508" t="str">
        <f t="shared" si="2"/>
        <v>Bellinzona</v>
      </c>
    </row>
    <row r="63" spans="1:21" s="226" customFormat="1" ht="18.9" customHeight="1">
      <c r="A63" s="24" t="str">
        <f>'Page 9'!$A$37</f>
        <v>Lausanne</v>
      </c>
      <c r="B63" s="395">
        <v>306100</v>
      </c>
      <c r="C63" s="395">
        <v>67900.63249999999</v>
      </c>
      <c r="D63" s="395">
        <v>26018.5</v>
      </c>
      <c r="E63" s="394">
        <f t="shared" si="3"/>
        <v>93919.13249999999</v>
      </c>
      <c r="F63" s="394"/>
      <c r="G63" s="395">
        <v>459100</v>
      </c>
      <c r="H63" s="395">
        <v>101839.8575</v>
      </c>
      <c r="I63" s="395">
        <v>39023.5</v>
      </c>
      <c r="J63" s="394">
        <f t="shared" si="4"/>
        <v>140863.35749999998</v>
      </c>
      <c r="K63" s="394"/>
      <c r="L63" s="394">
        <v>612200</v>
      </c>
      <c r="M63" s="394">
        <v>135801.26499999998</v>
      </c>
      <c r="N63" s="394">
        <v>52037</v>
      </c>
      <c r="O63" s="394">
        <v>187838.26499999998</v>
      </c>
      <c r="P63" s="394">
        <v>0</v>
      </c>
      <c r="Q63" s="394">
        <v>765200</v>
      </c>
      <c r="R63" s="394">
        <v>169740.49</v>
      </c>
      <c r="S63" s="394">
        <v>65042</v>
      </c>
      <c r="T63" s="394">
        <v>234782.49</v>
      </c>
      <c r="U63" s="508" t="str">
        <f t="shared" si="2"/>
        <v>Lausanne</v>
      </c>
    </row>
    <row r="64" spans="1:21" s="226" customFormat="1" ht="18.9" customHeight="1">
      <c r="A64" s="24" t="str">
        <f>'Page 9'!$A$38</f>
        <v>Sion</v>
      </c>
      <c r="B64" s="395">
        <v>316600</v>
      </c>
      <c r="C64" s="395">
        <v>56488.8</v>
      </c>
      <c r="D64" s="395">
        <v>26911</v>
      </c>
      <c r="E64" s="394">
        <f t="shared" si="3"/>
        <v>83399.8</v>
      </c>
      <c r="F64" s="394"/>
      <c r="G64" s="395">
        <v>473100</v>
      </c>
      <c r="H64" s="395">
        <v>86669.84999999999</v>
      </c>
      <c r="I64" s="395">
        <v>40213.5</v>
      </c>
      <c r="J64" s="394">
        <f t="shared" si="4"/>
        <v>126883.34999999999</v>
      </c>
      <c r="K64" s="394"/>
      <c r="L64" s="394">
        <v>629600</v>
      </c>
      <c r="M64" s="394">
        <v>116850.84999999999</v>
      </c>
      <c r="N64" s="394">
        <v>53516</v>
      </c>
      <c r="O64" s="394">
        <v>170366.84999999998</v>
      </c>
      <c r="P64" s="394">
        <v>0</v>
      </c>
      <c r="Q64" s="394">
        <v>786100</v>
      </c>
      <c r="R64" s="394">
        <v>147031.9</v>
      </c>
      <c r="S64" s="394">
        <v>66818.5</v>
      </c>
      <c r="T64" s="394">
        <v>213850.4</v>
      </c>
      <c r="U64" s="508" t="str">
        <f t="shared" si="2"/>
        <v>Sion</v>
      </c>
    </row>
    <row r="65" spans="1:21" s="226" customFormat="1" ht="18.9" customHeight="1">
      <c r="A65" s="24" t="str">
        <f>'Page 9'!$A$39</f>
        <v>Neuchâtel</v>
      </c>
      <c r="B65" s="395">
        <v>316200</v>
      </c>
      <c r="C65" s="395">
        <v>56916</v>
      </c>
      <c r="D65" s="395">
        <v>26877</v>
      </c>
      <c r="E65" s="394">
        <f t="shared" si="3"/>
        <v>83793</v>
      </c>
      <c r="F65" s="394"/>
      <c r="G65" s="395">
        <v>474300</v>
      </c>
      <c r="H65" s="395">
        <v>85374</v>
      </c>
      <c r="I65" s="395">
        <v>40315</v>
      </c>
      <c r="J65" s="394">
        <f t="shared" si="4"/>
        <v>125689</v>
      </c>
      <c r="K65" s="394"/>
      <c r="L65" s="394">
        <v>632400</v>
      </c>
      <c r="M65" s="394">
        <v>113832</v>
      </c>
      <c r="N65" s="394">
        <v>53754</v>
      </c>
      <c r="O65" s="394">
        <v>167586</v>
      </c>
      <c r="P65" s="394">
        <v>0</v>
      </c>
      <c r="Q65" s="394">
        <v>790500</v>
      </c>
      <c r="R65" s="394">
        <v>142290</v>
      </c>
      <c r="S65" s="394">
        <v>67192</v>
      </c>
      <c r="T65" s="394">
        <v>209482</v>
      </c>
      <c r="U65" s="508" t="str">
        <f t="shared" si="2"/>
        <v>Neuchâtel</v>
      </c>
    </row>
    <row r="66" spans="1:21" s="226" customFormat="1" ht="18.9" customHeight="1">
      <c r="A66" s="24" t="s">
        <v>153</v>
      </c>
      <c r="B66" s="395">
        <v>302100</v>
      </c>
      <c r="C66" s="395">
        <v>72261.8</v>
      </c>
      <c r="D66" s="395">
        <v>25678.5</v>
      </c>
      <c r="E66" s="394">
        <f t="shared" si="3"/>
        <v>97940.3</v>
      </c>
      <c r="F66" s="394"/>
      <c r="G66" s="395">
        <v>453700</v>
      </c>
      <c r="H66" s="395">
        <v>107705.90000000001</v>
      </c>
      <c r="I66" s="395">
        <v>38564.5</v>
      </c>
      <c r="J66" s="394">
        <f t="shared" si="4"/>
        <v>146270.40000000002</v>
      </c>
      <c r="K66" s="394"/>
      <c r="L66" s="395">
        <v>605400</v>
      </c>
      <c r="M66" s="395">
        <v>143173.3</v>
      </c>
      <c r="N66" s="395">
        <v>51459</v>
      </c>
      <c r="O66" s="394">
        <f>M66+N66</f>
        <v>194632.3</v>
      </c>
      <c r="P66" s="496"/>
      <c r="Q66" s="395">
        <v>757000</v>
      </c>
      <c r="R66" s="395">
        <v>178617.4</v>
      </c>
      <c r="S66" s="395">
        <v>64345</v>
      </c>
      <c r="T66" s="394">
        <f>R66+S66</f>
        <v>242962.4</v>
      </c>
      <c r="U66" s="508" t="str">
        <f t="shared" si="2"/>
        <v>Geneva 4)</v>
      </c>
    </row>
    <row r="67" spans="1:21" s="226" customFormat="1" ht="18.9" customHeight="1">
      <c r="A67" s="24" t="str">
        <f>'Page 9'!$A$41</f>
        <v>Delémont</v>
      </c>
      <c r="B67" s="395">
        <v>309400</v>
      </c>
      <c r="C67" s="395">
        <v>64204.55</v>
      </c>
      <c r="D67" s="395">
        <v>26299</v>
      </c>
      <c r="E67" s="394">
        <f t="shared" si="3"/>
        <v>90503.55</v>
      </c>
      <c r="F67" s="394"/>
      <c r="G67" s="395">
        <v>467200</v>
      </c>
      <c r="H67" s="395">
        <v>93101.34999999999</v>
      </c>
      <c r="I67" s="395">
        <v>39712</v>
      </c>
      <c r="J67" s="394">
        <f t="shared" si="4"/>
        <v>132813.34999999998</v>
      </c>
      <c r="K67" s="394"/>
      <c r="L67" s="394">
        <v>624900</v>
      </c>
      <c r="M67" s="394">
        <v>121979.84999999999</v>
      </c>
      <c r="N67" s="394">
        <v>53116.5</v>
      </c>
      <c r="O67" s="394">
        <v>175096.34999999998</v>
      </c>
      <c r="P67" s="394">
        <v>0</v>
      </c>
      <c r="Q67" s="394">
        <v>782600</v>
      </c>
      <c r="R67" s="394">
        <v>150858.3</v>
      </c>
      <c r="S67" s="394">
        <v>66521</v>
      </c>
      <c r="T67" s="394">
        <v>217379.3</v>
      </c>
      <c r="U67" s="508" t="str">
        <f t="shared" si="2"/>
        <v>Delémont</v>
      </c>
    </row>
    <row r="68" spans="1:16" ht="18.9" customHeight="1">
      <c r="A68" s="218"/>
      <c r="B68" s="238"/>
      <c r="C68" s="238"/>
      <c r="D68" s="238"/>
      <c r="E68" s="238"/>
      <c r="F68" s="238"/>
      <c r="G68" s="238"/>
      <c r="H68" s="238"/>
      <c r="I68" s="238"/>
      <c r="J68" s="238"/>
      <c r="K68" s="238"/>
      <c r="P68" s="238"/>
    </row>
    <row r="69" spans="1:218" ht="18.9" customHeight="1">
      <c r="A69" s="239"/>
      <c r="B69" s="228"/>
      <c r="C69" s="228"/>
      <c r="E69" s="231"/>
      <c r="F69" s="231"/>
      <c r="G69" s="228"/>
      <c r="H69" s="228"/>
      <c r="I69" s="228"/>
      <c r="J69" s="228"/>
      <c r="K69" s="231"/>
      <c r="L69" s="229"/>
      <c r="M69" s="229"/>
      <c r="N69" s="229"/>
      <c r="O69" s="229"/>
      <c r="P69" s="231"/>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9"/>
      <c r="FV69" s="229"/>
      <c r="FW69" s="229"/>
      <c r="FX69" s="229"/>
      <c r="FY69" s="229"/>
      <c r="FZ69" s="229"/>
      <c r="GA69" s="229"/>
      <c r="GB69" s="229"/>
      <c r="GC69" s="229"/>
      <c r="GD69" s="229"/>
      <c r="GE69" s="229"/>
      <c r="GF69" s="229"/>
      <c r="GG69" s="229"/>
      <c r="GH69" s="229"/>
      <c r="GI69" s="229"/>
      <c r="GJ69" s="229"/>
      <c r="GK69" s="229"/>
      <c r="GL69" s="229"/>
      <c r="GM69" s="229"/>
      <c r="GN69" s="229"/>
      <c r="GO69" s="229"/>
      <c r="GP69" s="229"/>
      <c r="GQ69" s="229"/>
      <c r="GR69" s="229"/>
      <c r="GS69" s="229"/>
      <c r="GT69" s="229"/>
      <c r="GU69" s="229"/>
      <c r="GV69" s="229"/>
      <c r="GW69" s="229"/>
      <c r="GX69" s="229"/>
      <c r="GY69" s="229"/>
      <c r="GZ69" s="229"/>
      <c r="HA69" s="229"/>
      <c r="HB69" s="229"/>
      <c r="HC69" s="229"/>
      <c r="HD69" s="229"/>
      <c r="HE69" s="229"/>
      <c r="HF69" s="229"/>
      <c r="HG69" s="229"/>
      <c r="HH69" s="229"/>
      <c r="HI69" s="229"/>
      <c r="HJ69" s="229"/>
    </row>
    <row r="70" spans="1:16" ht="18.9" customHeight="1">
      <c r="A70" s="239" t="str">
        <f>'Pages 58-59'!A70</f>
        <v>1)  Commercial, industrial, or bank corporations, without shareholding</v>
      </c>
      <c r="B70" s="230"/>
      <c r="C70" s="230"/>
      <c r="E70" s="231"/>
      <c r="F70" s="231"/>
      <c r="G70" s="230"/>
      <c r="H70" s="230"/>
      <c r="I70" s="230"/>
      <c r="J70" s="230"/>
      <c r="K70" s="231"/>
      <c r="P70" s="231"/>
    </row>
    <row r="71" spans="1:16" ht="18.9" customHeight="1">
      <c r="A71" s="239" t="str">
        <f>'Pages 58-59'!A71</f>
        <v>2)  Including church tax</v>
      </c>
      <c r="B71" s="230"/>
      <c r="C71" s="230"/>
      <c r="E71" s="231"/>
      <c r="F71" s="231"/>
      <c r="G71" s="230"/>
      <c r="H71" s="230"/>
      <c r="I71" s="230"/>
      <c r="J71" s="230"/>
      <c r="K71" s="231"/>
      <c r="P71" s="231"/>
    </row>
    <row r="72" spans="1:16" ht="18.9" customHeight="1">
      <c r="A72" s="239" t="str">
        <f>'Pages 58-59'!A72</f>
        <v>3)  Net profit before deducting the taxes paid during the business year</v>
      </c>
      <c r="B72" s="230"/>
      <c r="C72" s="230"/>
      <c r="E72" s="231"/>
      <c r="F72" s="231"/>
      <c r="G72" s="230"/>
      <c r="H72" s="230"/>
      <c r="I72" s="230"/>
      <c r="J72" s="230"/>
      <c r="K72" s="231"/>
      <c r="P72" s="231"/>
    </row>
    <row r="73" spans="1:16" ht="18.9" customHeight="1">
      <c r="A73" s="239" t="str">
        <f>'Pages 58-59'!A73</f>
        <v>4)  Without commercial tax</v>
      </c>
      <c r="B73" s="230"/>
      <c r="C73" s="230"/>
      <c r="D73" s="230"/>
      <c r="E73" s="231"/>
      <c r="F73" s="231"/>
      <c r="G73" s="230"/>
      <c r="H73" s="230"/>
      <c r="I73" s="230"/>
      <c r="J73" s="230"/>
      <c r="K73" s="231"/>
      <c r="P73" s="231"/>
    </row>
    <row r="74" spans="1:16" ht="18.9" customHeight="1">
      <c r="A74" s="231"/>
      <c r="B74" s="230"/>
      <c r="C74" s="230"/>
      <c r="D74" s="230"/>
      <c r="E74" s="231"/>
      <c r="F74" s="231"/>
      <c r="G74" s="230"/>
      <c r="H74" s="230"/>
      <c r="I74" s="230"/>
      <c r="J74" s="230"/>
      <c r="K74" s="231"/>
      <c r="P74" s="231"/>
    </row>
    <row r="75" spans="1:16" ht="18.9" customHeight="1">
      <c r="A75" s="218"/>
      <c r="B75" s="238"/>
      <c r="C75" s="238"/>
      <c r="D75" s="238"/>
      <c r="E75" s="238"/>
      <c r="F75" s="238"/>
      <c r="G75" s="238"/>
      <c r="H75" s="238"/>
      <c r="I75" s="238"/>
      <c r="J75" s="238"/>
      <c r="K75" s="238"/>
      <c r="P75" s="238"/>
    </row>
    <row r="76" spans="2:16" ht="18.9" customHeight="1">
      <c r="B76" s="232"/>
      <c r="C76" s="232"/>
      <c r="D76" s="232"/>
      <c r="E76" s="232"/>
      <c r="F76" s="232"/>
      <c r="G76" s="232"/>
      <c r="H76" s="232"/>
      <c r="I76" s="232"/>
      <c r="J76" s="232"/>
      <c r="K76" s="232"/>
      <c r="P76" s="232"/>
    </row>
    <row r="77" spans="2:16" ht="18.9" customHeight="1">
      <c r="B77" s="232"/>
      <c r="C77" s="232"/>
      <c r="D77" s="232"/>
      <c r="E77" s="232"/>
      <c r="F77" s="232"/>
      <c r="G77" s="232"/>
      <c r="H77" s="232"/>
      <c r="I77" s="232"/>
      <c r="J77" s="232"/>
      <c r="K77" s="232"/>
      <c r="P77" s="232"/>
    </row>
    <row r="78" spans="2:16" ht="18.9" customHeight="1">
      <c r="B78" s="232"/>
      <c r="C78" s="232"/>
      <c r="D78" s="232"/>
      <c r="E78" s="232"/>
      <c r="F78" s="232"/>
      <c r="G78" s="232"/>
      <c r="H78" s="232"/>
      <c r="I78" s="232"/>
      <c r="J78" s="232"/>
      <c r="K78" s="232"/>
      <c r="P78" s="232"/>
    </row>
    <row r="79" spans="2:16" ht="18.9" customHeight="1">
      <c r="B79" s="232"/>
      <c r="C79" s="232"/>
      <c r="D79" s="232"/>
      <c r="E79" s="232"/>
      <c r="F79" s="232"/>
      <c r="G79" s="232"/>
      <c r="H79" s="232"/>
      <c r="I79" s="232"/>
      <c r="J79" s="232"/>
      <c r="K79" s="232"/>
      <c r="P79" s="232"/>
    </row>
    <row r="80" spans="2:16" ht="18.9" customHeight="1">
      <c r="B80" s="232"/>
      <c r="C80" s="232"/>
      <c r="D80" s="232"/>
      <c r="E80" s="232"/>
      <c r="F80" s="232"/>
      <c r="G80" s="232"/>
      <c r="H80" s="232"/>
      <c r="I80" s="232"/>
      <c r="J80" s="232"/>
      <c r="K80" s="232"/>
      <c r="P80" s="232"/>
    </row>
    <row r="81" spans="2:16" ht="18.9" customHeight="1">
      <c r="B81" s="232"/>
      <c r="C81" s="232"/>
      <c r="D81" s="232"/>
      <c r="E81" s="232"/>
      <c r="F81" s="232"/>
      <c r="G81" s="232"/>
      <c r="H81" s="232"/>
      <c r="I81" s="232"/>
      <c r="J81" s="232"/>
      <c r="K81" s="232"/>
      <c r="P81" s="232"/>
    </row>
    <row r="82" spans="2:16" ht="18.9" customHeight="1">
      <c r="B82" s="232"/>
      <c r="C82" s="232"/>
      <c r="D82" s="232"/>
      <c r="E82" s="232"/>
      <c r="F82" s="232"/>
      <c r="G82" s="232"/>
      <c r="H82" s="232"/>
      <c r="I82" s="232"/>
      <c r="J82" s="232"/>
      <c r="K82" s="232"/>
      <c r="P82" s="232"/>
    </row>
    <row r="83" spans="2:16" ht="18.9" customHeight="1">
      <c r="B83" s="232"/>
      <c r="C83" s="232"/>
      <c r="D83" s="232"/>
      <c r="E83" s="232"/>
      <c r="F83" s="232"/>
      <c r="G83" s="232"/>
      <c r="H83" s="232"/>
      <c r="I83" s="232"/>
      <c r="J83" s="232"/>
      <c r="K83" s="232"/>
      <c r="P83" s="232"/>
    </row>
    <row r="84" spans="2:16" ht="18.9" customHeight="1">
      <c r="B84" s="232"/>
      <c r="C84" s="232"/>
      <c r="D84" s="232"/>
      <c r="E84" s="232"/>
      <c r="F84" s="232"/>
      <c r="G84" s="232"/>
      <c r="H84" s="232"/>
      <c r="I84" s="232"/>
      <c r="J84" s="232"/>
      <c r="K84" s="232"/>
      <c r="P84" s="232"/>
    </row>
    <row r="85" spans="2:16" ht="18.9" customHeight="1">
      <c r="B85" s="232"/>
      <c r="C85" s="232"/>
      <c r="D85" s="232"/>
      <c r="E85" s="232"/>
      <c r="F85" s="232"/>
      <c r="G85" s="232"/>
      <c r="H85" s="232"/>
      <c r="I85" s="232"/>
      <c r="J85" s="232"/>
      <c r="K85" s="232"/>
      <c r="P85" s="232"/>
    </row>
    <row r="86" spans="2:16" ht="18.9" customHeight="1">
      <c r="B86" s="232"/>
      <c r="C86" s="232"/>
      <c r="D86" s="232"/>
      <c r="E86" s="232"/>
      <c r="F86" s="232"/>
      <c r="G86" s="232"/>
      <c r="H86" s="232"/>
      <c r="I86" s="232"/>
      <c r="J86" s="232"/>
      <c r="K86" s="232"/>
      <c r="P86" s="232"/>
    </row>
    <row r="87" spans="2:16" ht="18.9" customHeight="1">
      <c r="B87" s="232"/>
      <c r="C87" s="232"/>
      <c r="D87" s="232"/>
      <c r="E87" s="232"/>
      <c r="F87" s="232"/>
      <c r="G87" s="232"/>
      <c r="H87" s="232"/>
      <c r="I87" s="232"/>
      <c r="J87" s="232"/>
      <c r="K87" s="232"/>
      <c r="P87" s="232"/>
    </row>
    <row r="88" spans="2:16" ht="18.9" customHeight="1">
      <c r="B88" s="232"/>
      <c r="C88" s="232"/>
      <c r="D88" s="232"/>
      <c r="E88" s="232"/>
      <c r="F88" s="232"/>
      <c r="G88" s="232"/>
      <c r="H88" s="232"/>
      <c r="I88" s="232"/>
      <c r="J88" s="232"/>
      <c r="K88" s="232"/>
      <c r="P88" s="232"/>
    </row>
    <row r="89" spans="2:16" ht="12.75">
      <c r="B89" s="232"/>
      <c r="C89" s="232"/>
      <c r="D89" s="232"/>
      <c r="E89" s="232"/>
      <c r="F89" s="232"/>
      <c r="G89" s="232"/>
      <c r="H89" s="232"/>
      <c r="I89" s="232"/>
      <c r="J89" s="232"/>
      <c r="K89" s="232"/>
      <c r="P89" s="232"/>
    </row>
    <row r="90" spans="2:16" ht="12.75">
      <c r="B90" s="232"/>
      <c r="C90" s="232"/>
      <c r="D90" s="232"/>
      <c r="E90" s="232"/>
      <c r="F90" s="232"/>
      <c r="G90" s="232"/>
      <c r="H90" s="232"/>
      <c r="I90" s="232"/>
      <c r="J90" s="232"/>
      <c r="K90" s="232"/>
      <c r="P90" s="232"/>
    </row>
    <row r="91" spans="2:16" ht="12.75">
      <c r="B91" s="232"/>
      <c r="C91" s="232"/>
      <c r="D91" s="232"/>
      <c r="E91" s="232"/>
      <c r="F91" s="232"/>
      <c r="G91" s="232"/>
      <c r="H91" s="232"/>
      <c r="I91" s="232"/>
      <c r="J91" s="232"/>
      <c r="K91" s="232"/>
      <c r="P91" s="232"/>
    </row>
    <row r="92" spans="2:16" ht="12.75">
      <c r="B92" s="232"/>
      <c r="C92" s="232"/>
      <c r="D92" s="232"/>
      <c r="E92" s="232"/>
      <c r="F92" s="232"/>
      <c r="G92" s="232"/>
      <c r="H92" s="232"/>
      <c r="I92" s="232"/>
      <c r="J92" s="232"/>
      <c r="K92" s="232"/>
      <c r="P92" s="232"/>
    </row>
    <row r="93" spans="2:16" ht="12.75">
      <c r="B93" s="232"/>
      <c r="C93" s="232"/>
      <c r="D93" s="232"/>
      <c r="E93" s="232"/>
      <c r="F93" s="232"/>
      <c r="G93" s="232"/>
      <c r="H93" s="232"/>
      <c r="I93" s="232"/>
      <c r="J93" s="232"/>
      <c r="K93" s="232"/>
      <c r="P93" s="232"/>
    </row>
    <row r="94" spans="2:16" ht="12.75">
      <c r="B94" s="232"/>
      <c r="C94" s="232"/>
      <c r="D94" s="232"/>
      <c r="E94" s="232"/>
      <c r="F94" s="232"/>
      <c r="G94" s="232"/>
      <c r="H94" s="232"/>
      <c r="I94" s="232"/>
      <c r="J94" s="232"/>
      <c r="K94" s="232"/>
      <c r="P94" s="232"/>
    </row>
    <row r="95" spans="2:16" ht="12.75">
      <c r="B95" s="232"/>
      <c r="C95" s="232"/>
      <c r="D95" s="232"/>
      <c r="E95" s="232"/>
      <c r="F95" s="232"/>
      <c r="G95" s="232"/>
      <c r="H95" s="232"/>
      <c r="I95" s="232"/>
      <c r="J95" s="232"/>
      <c r="K95" s="232"/>
      <c r="P95" s="232"/>
    </row>
    <row r="96" spans="2:16" ht="12.75">
      <c r="B96" s="232"/>
      <c r="C96" s="232"/>
      <c r="D96" s="232"/>
      <c r="E96" s="232"/>
      <c r="F96" s="232"/>
      <c r="G96" s="232"/>
      <c r="H96" s="232"/>
      <c r="I96" s="232"/>
      <c r="J96" s="232"/>
      <c r="K96" s="232"/>
      <c r="P96" s="232"/>
    </row>
    <row r="97" spans="2:16" ht="12.75">
      <c r="B97" s="232"/>
      <c r="C97" s="232"/>
      <c r="D97" s="232"/>
      <c r="E97" s="232"/>
      <c r="F97" s="232"/>
      <c r="G97" s="232"/>
      <c r="H97" s="232"/>
      <c r="I97" s="232"/>
      <c r="J97" s="232"/>
      <c r="K97" s="232"/>
      <c r="P97" s="232"/>
    </row>
    <row r="98" spans="2:16" ht="12.75">
      <c r="B98" s="232"/>
      <c r="C98" s="232"/>
      <c r="D98" s="232"/>
      <c r="E98" s="232"/>
      <c r="F98" s="232"/>
      <c r="G98" s="232"/>
      <c r="H98" s="232"/>
      <c r="I98" s="232"/>
      <c r="J98" s="232"/>
      <c r="K98" s="232"/>
      <c r="P98" s="232"/>
    </row>
    <row r="99" spans="2:16" ht="12.75">
      <c r="B99" s="232"/>
      <c r="C99" s="232"/>
      <c r="D99" s="232"/>
      <c r="E99" s="232"/>
      <c r="F99" s="232"/>
      <c r="G99" s="232"/>
      <c r="H99" s="232"/>
      <c r="I99" s="232"/>
      <c r="J99" s="232"/>
      <c r="K99" s="232"/>
      <c r="P99" s="232"/>
    </row>
    <row r="100" spans="2:16" ht="12.75">
      <c r="B100" s="232"/>
      <c r="C100" s="232"/>
      <c r="D100" s="232"/>
      <c r="E100" s="232"/>
      <c r="F100" s="232"/>
      <c r="G100" s="232"/>
      <c r="H100" s="232"/>
      <c r="I100" s="232"/>
      <c r="J100" s="232"/>
      <c r="K100" s="232"/>
      <c r="P100" s="232"/>
    </row>
    <row r="101" spans="2:16" ht="12.75">
      <c r="B101" s="232"/>
      <c r="C101" s="232"/>
      <c r="D101" s="232"/>
      <c r="E101" s="232"/>
      <c r="F101" s="232"/>
      <c r="G101" s="232"/>
      <c r="H101" s="232"/>
      <c r="I101" s="232"/>
      <c r="J101" s="232"/>
      <c r="K101" s="232"/>
      <c r="P101" s="232"/>
    </row>
    <row r="102" spans="2:16" ht="12.75">
      <c r="B102" s="232"/>
      <c r="C102" s="232"/>
      <c r="D102" s="232"/>
      <c r="E102" s="232"/>
      <c r="F102" s="232"/>
      <c r="G102" s="232"/>
      <c r="H102" s="232"/>
      <c r="I102" s="232"/>
      <c r="J102" s="232"/>
      <c r="K102" s="232"/>
      <c r="P102" s="232"/>
    </row>
    <row r="103" spans="2:16" ht="12.75">
      <c r="B103" s="232"/>
      <c r="C103" s="232"/>
      <c r="D103" s="232"/>
      <c r="E103" s="232"/>
      <c r="F103" s="232"/>
      <c r="G103" s="232"/>
      <c r="H103" s="232"/>
      <c r="I103" s="232"/>
      <c r="J103" s="232"/>
      <c r="K103" s="232"/>
      <c r="P103" s="232"/>
    </row>
    <row r="104" spans="2:16" ht="12.75">
      <c r="B104" s="232"/>
      <c r="C104" s="232"/>
      <c r="D104" s="232"/>
      <c r="E104" s="232"/>
      <c r="F104" s="232"/>
      <c r="G104" s="232"/>
      <c r="H104" s="232"/>
      <c r="I104" s="232"/>
      <c r="J104" s="232"/>
      <c r="K104" s="232"/>
      <c r="P104" s="232"/>
    </row>
    <row r="105" spans="2:16" ht="12.75">
      <c r="B105" s="232"/>
      <c r="C105" s="232"/>
      <c r="D105" s="232"/>
      <c r="E105" s="232"/>
      <c r="F105" s="232"/>
      <c r="G105" s="232"/>
      <c r="H105" s="232"/>
      <c r="I105" s="232"/>
      <c r="J105" s="232"/>
      <c r="K105" s="232"/>
      <c r="P105" s="232"/>
    </row>
    <row r="106" spans="2:16" ht="12.75">
      <c r="B106" s="232"/>
      <c r="C106" s="232"/>
      <c r="D106" s="232"/>
      <c r="E106" s="232"/>
      <c r="F106" s="232"/>
      <c r="G106" s="232"/>
      <c r="H106" s="232"/>
      <c r="I106" s="232"/>
      <c r="J106" s="232"/>
      <c r="K106" s="232"/>
      <c r="P106" s="232"/>
    </row>
    <row r="107" spans="2:16" ht="12.75">
      <c r="B107" s="232"/>
      <c r="C107" s="232"/>
      <c r="D107" s="232"/>
      <c r="E107" s="232"/>
      <c r="F107" s="232"/>
      <c r="G107" s="232"/>
      <c r="H107" s="232"/>
      <c r="I107" s="232"/>
      <c r="J107" s="232"/>
      <c r="K107" s="232"/>
      <c r="P107" s="232"/>
    </row>
    <row r="108" spans="2:16" ht="12.75">
      <c r="B108" s="232"/>
      <c r="C108" s="232"/>
      <c r="D108" s="232"/>
      <c r="E108" s="232"/>
      <c r="F108" s="232"/>
      <c r="G108" s="232"/>
      <c r="H108" s="232"/>
      <c r="I108" s="232"/>
      <c r="J108" s="232"/>
      <c r="K108" s="232"/>
      <c r="P108" s="232"/>
    </row>
    <row r="109" spans="2:16" ht="12.75">
      <c r="B109" s="232"/>
      <c r="C109" s="232"/>
      <c r="D109" s="232"/>
      <c r="E109" s="232"/>
      <c r="F109" s="232"/>
      <c r="G109" s="232"/>
      <c r="H109" s="232"/>
      <c r="I109" s="232"/>
      <c r="J109" s="232"/>
      <c r="K109" s="232"/>
      <c r="P109" s="232"/>
    </row>
    <row r="110" spans="2:16" ht="12.75">
      <c r="B110" s="232"/>
      <c r="C110" s="232"/>
      <c r="D110" s="232"/>
      <c r="E110" s="232"/>
      <c r="F110" s="232"/>
      <c r="G110" s="232"/>
      <c r="H110" s="232"/>
      <c r="I110" s="232"/>
      <c r="J110" s="232"/>
      <c r="K110" s="232"/>
      <c r="P110" s="232"/>
    </row>
    <row r="111" spans="2:16" ht="12.75">
      <c r="B111" s="232"/>
      <c r="C111" s="232"/>
      <c r="D111" s="232"/>
      <c r="E111" s="232"/>
      <c r="F111" s="232"/>
      <c r="G111" s="232"/>
      <c r="H111" s="232"/>
      <c r="I111" s="232"/>
      <c r="J111" s="232"/>
      <c r="K111" s="232"/>
      <c r="P111" s="232"/>
    </row>
    <row r="112" spans="2:16" ht="12.75">
      <c r="B112" s="232"/>
      <c r="C112" s="232"/>
      <c r="D112" s="232"/>
      <c r="E112" s="232"/>
      <c r="F112" s="232"/>
      <c r="G112" s="232"/>
      <c r="H112" s="232"/>
      <c r="I112" s="232"/>
      <c r="J112" s="232"/>
      <c r="K112" s="232"/>
      <c r="P112" s="232"/>
    </row>
    <row r="113" spans="2:16" ht="12.75">
      <c r="B113" s="232"/>
      <c r="C113" s="232"/>
      <c r="D113" s="232"/>
      <c r="E113" s="232"/>
      <c r="F113" s="232"/>
      <c r="G113" s="232"/>
      <c r="H113" s="232"/>
      <c r="I113" s="232"/>
      <c r="J113" s="232"/>
      <c r="K113" s="232"/>
      <c r="P113" s="232"/>
    </row>
    <row r="114" spans="2:16" ht="12.75">
      <c r="B114" s="232"/>
      <c r="C114" s="232"/>
      <c r="D114" s="232"/>
      <c r="E114" s="232"/>
      <c r="F114" s="232"/>
      <c r="G114" s="232"/>
      <c r="H114" s="232"/>
      <c r="I114" s="232"/>
      <c r="J114" s="232"/>
      <c r="K114" s="232"/>
      <c r="P114" s="232"/>
    </row>
    <row r="115" spans="2:16" ht="12.75">
      <c r="B115" s="232"/>
      <c r="C115" s="232"/>
      <c r="D115" s="232"/>
      <c r="E115" s="232"/>
      <c r="F115" s="232"/>
      <c r="G115" s="232"/>
      <c r="H115" s="232"/>
      <c r="I115" s="232"/>
      <c r="J115" s="232"/>
      <c r="K115" s="232"/>
      <c r="P115" s="232"/>
    </row>
    <row r="116" spans="2:16" ht="12.75">
      <c r="B116" s="232"/>
      <c r="C116" s="232"/>
      <c r="D116" s="232"/>
      <c r="E116" s="232"/>
      <c r="F116" s="232"/>
      <c r="G116" s="232"/>
      <c r="H116" s="232"/>
      <c r="I116" s="232"/>
      <c r="J116" s="232"/>
      <c r="K116" s="232"/>
      <c r="P116" s="232"/>
    </row>
    <row r="117" spans="2:16" ht="12.75">
      <c r="B117" s="232"/>
      <c r="C117" s="232"/>
      <c r="D117" s="232"/>
      <c r="E117" s="232"/>
      <c r="F117" s="232"/>
      <c r="G117" s="232"/>
      <c r="H117" s="232"/>
      <c r="I117" s="232"/>
      <c r="J117" s="232"/>
      <c r="K117" s="232"/>
      <c r="P117" s="232"/>
    </row>
    <row r="118" spans="2:16" ht="12.75">
      <c r="B118" s="232"/>
      <c r="C118" s="232"/>
      <c r="D118" s="232"/>
      <c r="E118" s="232"/>
      <c r="F118" s="232"/>
      <c r="G118" s="232"/>
      <c r="H118" s="232"/>
      <c r="I118" s="232"/>
      <c r="J118" s="232"/>
      <c r="K118" s="232"/>
      <c r="P118" s="232"/>
    </row>
    <row r="119" spans="2:16" ht="12.75">
      <c r="B119" s="232"/>
      <c r="C119" s="232"/>
      <c r="D119" s="232"/>
      <c r="E119" s="232"/>
      <c r="F119" s="232"/>
      <c r="G119" s="232"/>
      <c r="H119" s="232"/>
      <c r="I119" s="232"/>
      <c r="J119" s="232"/>
      <c r="K119" s="232"/>
      <c r="P119" s="232"/>
    </row>
    <row r="120" spans="2:16" ht="12.75">
      <c r="B120" s="232"/>
      <c r="C120" s="232"/>
      <c r="D120" s="232"/>
      <c r="E120" s="232"/>
      <c r="F120" s="232"/>
      <c r="G120" s="232"/>
      <c r="H120" s="232"/>
      <c r="I120" s="232"/>
      <c r="J120" s="232"/>
      <c r="K120" s="232"/>
      <c r="P120" s="232"/>
    </row>
    <row r="121" spans="2:16" ht="12.75">
      <c r="B121" s="232"/>
      <c r="C121" s="232"/>
      <c r="D121" s="232"/>
      <c r="E121" s="232"/>
      <c r="F121" s="232"/>
      <c r="G121" s="232"/>
      <c r="H121" s="232"/>
      <c r="I121" s="232"/>
      <c r="J121" s="232"/>
      <c r="K121" s="232"/>
      <c r="P121" s="232"/>
    </row>
    <row r="122" spans="2:16" ht="12.75">
      <c r="B122" s="232"/>
      <c r="C122" s="232"/>
      <c r="D122" s="232"/>
      <c r="E122" s="232"/>
      <c r="F122" s="232"/>
      <c r="G122" s="232"/>
      <c r="H122" s="232"/>
      <c r="I122" s="232"/>
      <c r="J122" s="232"/>
      <c r="K122" s="232"/>
      <c r="P122" s="232"/>
    </row>
    <row r="123" spans="2:16" ht="12.75">
      <c r="B123" s="232"/>
      <c r="C123" s="232"/>
      <c r="D123" s="232"/>
      <c r="E123" s="232"/>
      <c r="F123" s="232"/>
      <c r="G123" s="232"/>
      <c r="H123" s="232"/>
      <c r="I123" s="232"/>
      <c r="J123" s="232"/>
      <c r="K123" s="232"/>
      <c r="P123" s="232"/>
    </row>
    <row r="124" spans="2:16" ht="12.75">
      <c r="B124" s="232"/>
      <c r="C124" s="232"/>
      <c r="D124" s="232"/>
      <c r="E124" s="232"/>
      <c r="F124" s="232"/>
      <c r="G124" s="232"/>
      <c r="H124" s="232"/>
      <c r="I124" s="232"/>
      <c r="J124" s="232"/>
      <c r="K124" s="232"/>
      <c r="P124" s="232"/>
    </row>
    <row r="125" spans="2:16" ht="12.75">
      <c r="B125" s="232"/>
      <c r="C125" s="232"/>
      <c r="D125" s="232"/>
      <c r="E125" s="232"/>
      <c r="F125" s="232"/>
      <c r="G125" s="232"/>
      <c r="H125" s="232"/>
      <c r="I125" s="232"/>
      <c r="J125" s="232"/>
      <c r="K125" s="232"/>
      <c r="P125" s="232"/>
    </row>
    <row r="126" spans="2:16" ht="12.75">
      <c r="B126" s="232"/>
      <c r="C126" s="232"/>
      <c r="D126" s="232"/>
      <c r="E126" s="232"/>
      <c r="F126" s="232"/>
      <c r="G126" s="232"/>
      <c r="H126" s="232"/>
      <c r="I126" s="232"/>
      <c r="J126" s="232"/>
      <c r="K126" s="232"/>
      <c r="P126" s="232"/>
    </row>
    <row r="127" spans="2:16" ht="12.75">
      <c r="B127" s="232"/>
      <c r="C127" s="232"/>
      <c r="D127" s="232"/>
      <c r="E127" s="232"/>
      <c r="F127" s="232"/>
      <c r="G127" s="232"/>
      <c r="H127" s="232"/>
      <c r="I127" s="232"/>
      <c r="J127" s="232"/>
      <c r="K127" s="232"/>
      <c r="P127" s="232"/>
    </row>
  </sheetData>
  <mergeCells count="12">
    <mergeCell ref="L41:O41"/>
    <mergeCell ref="Q41:T41"/>
    <mergeCell ref="M7:O7"/>
    <mergeCell ref="R7:T7"/>
    <mergeCell ref="L13:O13"/>
    <mergeCell ref="Q13:T13"/>
    <mergeCell ref="C7:E7"/>
    <mergeCell ref="H7:J7"/>
    <mergeCell ref="B41:E41"/>
    <mergeCell ref="G41:J41"/>
    <mergeCell ref="B13:E13"/>
    <mergeCell ref="G13:J13"/>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4" r:id="rId1"/>
  <headerFooter alignWithMargins="0">
    <oddHeader>&amp;C&amp;"Helvetica,Fett"&amp;12 2010</oddHeader>
    <oddFooter>&amp;C&amp;"Helvetica,Standard" Eidg. Steuerverwaltung  -  Administration fédérale des contributions  -  Amministrazione federale delle contribuzioni&amp;R60 - 61</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H58"/>
  <sheetViews>
    <sheetView zoomScale="75" zoomScaleNormal="75" workbookViewId="0" topLeftCell="A1"/>
  </sheetViews>
  <sheetFormatPr defaultColWidth="10.28125" defaultRowHeight="12.75"/>
  <cols>
    <col min="1" max="1" width="27.57421875" style="219" customWidth="1"/>
    <col min="2" max="5" width="17.421875" style="219" customWidth="1"/>
    <col min="6" max="7" width="17.8515625" style="219" customWidth="1"/>
    <col min="8" max="8" width="19.28125" style="219" customWidth="1"/>
    <col min="9" max="16384" width="10.28125" style="219" customWidth="1"/>
  </cols>
  <sheetData>
    <row r="1" spans="1:8" ht="18.9" customHeight="1">
      <c r="A1" s="217" t="str">
        <f>'Pages 58-59'!$A$1</f>
        <v>Corporations 1)</v>
      </c>
      <c r="B1" s="217"/>
      <c r="C1" s="217"/>
      <c r="D1" s="217"/>
      <c r="E1" s="217"/>
      <c r="F1" s="217"/>
      <c r="G1" s="218"/>
      <c r="H1" s="218"/>
    </row>
    <row r="2" spans="1:8" ht="18.9" customHeight="1">
      <c r="A2" s="217"/>
      <c r="B2" s="217"/>
      <c r="C2" s="217"/>
      <c r="D2" s="217"/>
      <c r="E2" s="217"/>
      <c r="F2" s="217"/>
      <c r="G2" s="218"/>
      <c r="H2" s="218"/>
    </row>
    <row r="3" spans="1:8" ht="18.9" customHeight="1">
      <c r="A3" s="542" t="s">
        <v>239</v>
      </c>
      <c r="B3" s="217"/>
      <c r="C3" s="217"/>
      <c r="D3" s="217"/>
      <c r="E3" s="217"/>
      <c r="F3" s="217"/>
      <c r="G3" s="218"/>
      <c r="H3" s="218"/>
    </row>
    <row r="4" spans="1:8" ht="18.75" customHeight="1">
      <c r="A4" s="381"/>
      <c r="B4" s="217"/>
      <c r="C4" s="217"/>
      <c r="D4" s="217"/>
      <c r="E4" s="217"/>
      <c r="F4" s="217"/>
      <c r="G4" s="218"/>
      <c r="H4" s="218"/>
    </row>
    <row r="5" spans="1:8" ht="18.9" customHeight="1">
      <c r="A5" s="218"/>
      <c r="B5" s="218"/>
      <c r="C5" s="218"/>
      <c r="D5" s="218"/>
      <c r="E5" s="218"/>
      <c r="F5" s="218"/>
      <c r="G5" s="218"/>
      <c r="H5" s="218"/>
    </row>
    <row r="6" spans="2:8" ht="18.9" customHeight="1" thickBot="1">
      <c r="B6" s="218"/>
      <c r="C6" s="218"/>
      <c r="D6" s="218"/>
      <c r="E6" s="218"/>
      <c r="F6" s="218"/>
      <c r="G6" s="218"/>
      <c r="H6" s="218"/>
    </row>
    <row r="7" spans="1:8" ht="18.9" customHeight="1" thickBot="1">
      <c r="A7" s="220">
        <v>29</v>
      </c>
      <c r="B7" s="1037" t="s">
        <v>167</v>
      </c>
      <c r="C7" s="1038"/>
      <c r="D7" s="1038"/>
      <c r="E7" s="1038"/>
      <c r="F7" s="1038"/>
      <c r="G7" s="1038"/>
      <c r="H7" s="1039"/>
    </row>
    <row r="8" spans="1:8" ht="18.9" customHeight="1">
      <c r="A8" s="23" t="str">
        <f>'Pages 10-11'!$A$6</f>
        <v>Cantonal capitals</v>
      </c>
      <c r="B8" s="278">
        <v>100000</v>
      </c>
      <c r="C8" s="278">
        <v>500000</v>
      </c>
      <c r="D8" s="278">
        <v>1000000</v>
      </c>
      <c r="E8" s="278">
        <v>5000000</v>
      </c>
      <c r="F8" s="278">
        <v>10000000</v>
      </c>
      <c r="G8" s="278">
        <v>50000000</v>
      </c>
      <c r="H8" s="278">
        <v>100000000</v>
      </c>
    </row>
    <row r="9" spans="1:8" ht="18.9" customHeight="1">
      <c r="A9" s="222"/>
      <c r="B9" s="275"/>
      <c r="C9" s="275"/>
      <c r="D9" s="275"/>
      <c r="E9" s="275"/>
      <c r="F9" s="275"/>
      <c r="G9" s="275"/>
      <c r="H9" s="275"/>
    </row>
    <row r="10" spans="2:8" ht="18.9" customHeight="1">
      <c r="B10" s="1040" t="str">
        <f>'Pages 10-11'!B9:M9</f>
        <v xml:space="preserve">Tax burden in Swiss francs </v>
      </c>
      <c r="C10" s="1041"/>
      <c r="D10" s="1041"/>
      <c r="E10" s="1041"/>
      <c r="F10" s="1041"/>
      <c r="G10" s="1041"/>
      <c r="H10" s="1042"/>
    </row>
    <row r="11" spans="1:8" ht="18.9" customHeight="1">
      <c r="A11" s="24" t="str">
        <f>'Page 9'!$A$16</f>
        <v>Zurich</v>
      </c>
      <c r="B11" s="396">
        <v>172</v>
      </c>
      <c r="C11" s="396">
        <v>861</v>
      </c>
      <c r="D11" s="396">
        <v>1722</v>
      </c>
      <c r="E11" s="396">
        <v>8608</v>
      </c>
      <c r="F11" s="396">
        <v>17216</v>
      </c>
      <c r="G11" s="396">
        <v>86078</v>
      </c>
      <c r="H11" s="396">
        <v>172155</v>
      </c>
    </row>
    <row r="12" spans="1:8" ht="18.9" customHeight="1">
      <c r="A12" s="24" t="str">
        <f>'Page 9'!$A$17</f>
        <v>Berne</v>
      </c>
      <c r="B12" s="396">
        <v>144</v>
      </c>
      <c r="C12" s="396">
        <v>719</v>
      </c>
      <c r="D12" s="396">
        <v>1438</v>
      </c>
      <c r="E12" s="396">
        <v>7188</v>
      </c>
      <c r="F12" s="396">
        <v>14376</v>
      </c>
      <c r="G12" s="396">
        <v>71879</v>
      </c>
      <c r="H12" s="396">
        <v>143757</v>
      </c>
    </row>
    <row r="13" spans="1:8" ht="18.9" customHeight="1">
      <c r="A13" s="24" t="str">
        <f>'Page 9'!$A$18</f>
        <v>Lucerne</v>
      </c>
      <c r="B13" s="396">
        <v>175</v>
      </c>
      <c r="C13" s="396">
        <v>875</v>
      </c>
      <c r="D13" s="396">
        <v>1750</v>
      </c>
      <c r="E13" s="396">
        <v>8750</v>
      </c>
      <c r="F13" s="396">
        <v>17500</v>
      </c>
      <c r="G13" s="396">
        <v>87500</v>
      </c>
      <c r="H13" s="396">
        <v>175000</v>
      </c>
    </row>
    <row r="14" spans="1:8" ht="18.9" customHeight="1">
      <c r="A14" s="24" t="str">
        <f>'Page 9'!$A$19</f>
        <v>Altdorf</v>
      </c>
      <c r="B14" s="396">
        <v>1</v>
      </c>
      <c r="C14" s="396">
        <v>5</v>
      </c>
      <c r="D14" s="396">
        <v>10</v>
      </c>
      <c r="E14" s="396">
        <v>50</v>
      </c>
      <c r="F14" s="396">
        <v>100</v>
      </c>
      <c r="G14" s="396">
        <v>500</v>
      </c>
      <c r="H14" s="396">
        <v>1000</v>
      </c>
    </row>
    <row r="15" spans="1:8" ht="18.9" customHeight="1">
      <c r="A15" s="24" t="str">
        <f>'Page 9'!$A$20</f>
        <v>Schwyz</v>
      </c>
      <c r="B15" s="396">
        <v>137</v>
      </c>
      <c r="C15" s="396">
        <v>686</v>
      </c>
      <c r="D15" s="396">
        <v>1372</v>
      </c>
      <c r="E15" s="396">
        <v>6860</v>
      </c>
      <c r="F15" s="396">
        <v>13720</v>
      </c>
      <c r="G15" s="396">
        <v>68600</v>
      </c>
      <c r="H15" s="396">
        <v>137200</v>
      </c>
    </row>
    <row r="16" spans="1:8" ht="18.9" customHeight="1">
      <c r="A16" s="24" t="str">
        <f>'Page 9'!$A$21</f>
        <v>Sarnen</v>
      </c>
      <c r="B16" s="396">
        <v>500</v>
      </c>
      <c r="C16" s="396">
        <v>1000</v>
      </c>
      <c r="D16" s="396">
        <v>2000</v>
      </c>
      <c r="E16" s="396">
        <v>10000</v>
      </c>
      <c r="F16" s="396">
        <v>20000</v>
      </c>
      <c r="G16" s="396">
        <v>100000</v>
      </c>
      <c r="H16" s="396">
        <v>200000</v>
      </c>
    </row>
    <row r="17" spans="1:8" ht="18.9" customHeight="1">
      <c r="A17" s="24" t="str">
        <f>'Page 9'!$A$22</f>
        <v>Stans</v>
      </c>
      <c r="B17" s="396">
        <v>500</v>
      </c>
      <c r="C17" s="396">
        <v>500</v>
      </c>
      <c r="D17" s="396">
        <v>500</v>
      </c>
      <c r="E17" s="396">
        <v>500</v>
      </c>
      <c r="F17" s="396">
        <v>1000</v>
      </c>
      <c r="G17" s="396">
        <v>5000</v>
      </c>
      <c r="H17" s="396">
        <v>10000</v>
      </c>
    </row>
    <row r="18" spans="1:8" ht="18.9" customHeight="1">
      <c r="A18" s="24" t="str">
        <f>'Page 9'!$A$23</f>
        <v>Glarus</v>
      </c>
      <c r="B18" s="396">
        <v>249</v>
      </c>
      <c r="C18" s="396">
        <v>1245</v>
      </c>
      <c r="D18" s="396">
        <v>2489</v>
      </c>
      <c r="E18" s="396">
        <v>12447</v>
      </c>
      <c r="F18" s="396">
        <v>24894</v>
      </c>
      <c r="G18" s="396">
        <v>124470</v>
      </c>
      <c r="H18" s="396">
        <v>248940</v>
      </c>
    </row>
    <row r="19" spans="1:8" ht="18.9" customHeight="1">
      <c r="A19" s="24" t="str">
        <f>'Page 9'!$A$24</f>
        <v>Zug</v>
      </c>
      <c r="B19" s="396">
        <v>74</v>
      </c>
      <c r="C19" s="396">
        <v>372</v>
      </c>
      <c r="D19" s="396">
        <v>744</v>
      </c>
      <c r="E19" s="396">
        <v>3721</v>
      </c>
      <c r="F19" s="396">
        <v>7441</v>
      </c>
      <c r="G19" s="396">
        <v>37205</v>
      </c>
      <c r="H19" s="396">
        <v>74411</v>
      </c>
    </row>
    <row r="20" spans="1:8" ht="18.9" customHeight="1">
      <c r="A20" s="24" t="str">
        <f>'Page 9'!$A$25</f>
        <v>Fribourg</v>
      </c>
      <c r="B20" s="396">
        <v>300</v>
      </c>
      <c r="C20" s="396">
        <v>1498</v>
      </c>
      <c r="D20" s="396">
        <v>2997</v>
      </c>
      <c r="E20" s="396">
        <v>14984</v>
      </c>
      <c r="F20" s="396">
        <v>29968</v>
      </c>
      <c r="G20" s="396">
        <v>149840</v>
      </c>
      <c r="H20" s="396">
        <v>299680</v>
      </c>
    </row>
    <row r="21" spans="1:8" ht="18.9" customHeight="1">
      <c r="A21" s="24" t="str">
        <f>'Page 9'!$A$26</f>
        <v>Solothurn</v>
      </c>
      <c r="B21" s="396">
        <v>183</v>
      </c>
      <c r="C21" s="396">
        <v>916</v>
      </c>
      <c r="D21" s="396">
        <v>1832</v>
      </c>
      <c r="E21" s="396">
        <v>9160</v>
      </c>
      <c r="F21" s="396">
        <v>18320</v>
      </c>
      <c r="G21" s="396">
        <v>91600</v>
      </c>
      <c r="H21" s="396">
        <v>183200</v>
      </c>
    </row>
    <row r="22" spans="1:8" ht="18.9" customHeight="1">
      <c r="A22" s="24" t="str">
        <f>'Page 9'!$A$27</f>
        <v>Basel</v>
      </c>
      <c r="B22" s="396">
        <v>525</v>
      </c>
      <c r="C22" s="396">
        <v>2625</v>
      </c>
      <c r="D22" s="396">
        <v>5250</v>
      </c>
      <c r="E22" s="396">
        <v>26250</v>
      </c>
      <c r="F22" s="396">
        <v>52500</v>
      </c>
      <c r="G22" s="396">
        <v>262500</v>
      </c>
      <c r="H22" s="396">
        <v>525000</v>
      </c>
    </row>
    <row r="23" spans="1:8" ht="18.9" customHeight="1">
      <c r="A23" s="24" t="str">
        <f>'Page 9'!$A$28</f>
        <v>Liestal</v>
      </c>
      <c r="B23" s="396">
        <v>380</v>
      </c>
      <c r="C23" s="396">
        <v>1900</v>
      </c>
      <c r="D23" s="396">
        <v>3800</v>
      </c>
      <c r="E23" s="396">
        <v>19000</v>
      </c>
      <c r="F23" s="396">
        <v>38000</v>
      </c>
      <c r="G23" s="396">
        <v>190000</v>
      </c>
      <c r="H23" s="396">
        <v>380000</v>
      </c>
    </row>
    <row r="24" spans="1:8" ht="18.9" customHeight="1">
      <c r="A24" s="24" t="str">
        <f>'Page 9'!$A$29</f>
        <v>Schaffhausen</v>
      </c>
      <c r="B24" s="396">
        <v>210</v>
      </c>
      <c r="C24" s="396">
        <v>1050</v>
      </c>
      <c r="D24" s="396">
        <v>2100</v>
      </c>
      <c r="E24" s="396">
        <v>10500</v>
      </c>
      <c r="F24" s="396">
        <v>21000</v>
      </c>
      <c r="G24" s="396">
        <v>105000</v>
      </c>
      <c r="H24" s="396">
        <v>210000</v>
      </c>
    </row>
    <row r="25" spans="1:8" ht="18.9" customHeight="1">
      <c r="A25" s="24" t="str">
        <f>'Page 9'!$A$30</f>
        <v>Herisau</v>
      </c>
      <c r="B25" s="396">
        <v>300</v>
      </c>
      <c r="C25" s="396">
        <v>350</v>
      </c>
      <c r="D25" s="396">
        <v>700</v>
      </c>
      <c r="E25" s="396">
        <v>3500</v>
      </c>
      <c r="F25" s="396">
        <v>7000</v>
      </c>
      <c r="G25" s="396">
        <v>35000</v>
      </c>
      <c r="H25" s="396">
        <v>70000</v>
      </c>
    </row>
    <row r="26" spans="1:8" ht="18.9" customHeight="1">
      <c r="A26" s="24" t="str">
        <f>'Page 9'!$A$31</f>
        <v>Appenzell</v>
      </c>
      <c r="B26" s="396">
        <v>500</v>
      </c>
      <c r="C26" s="396">
        <v>500</v>
      </c>
      <c r="D26" s="396">
        <v>499.99999999999994</v>
      </c>
      <c r="E26" s="396">
        <v>2499.9999999999995</v>
      </c>
      <c r="F26" s="396">
        <v>4999.999999999999</v>
      </c>
      <c r="G26" s="396">
        <v>24999.999999999996</v>
      </c>
      <c r="H26" s="396">
        <v>49999.99999999999</v>
      </c>
    </row>
    <row r="27" spans="1:8" ht="18.9" customHeight="1">
      <c r="A27" s="24" t="str">
        <f>'Page 9'!$A$32</f>
        <v>St. Gall</v>
      </c>
      <c r="B27" s="396">
        <v>63</v>
      </c>
      <c r="C27" s="396">
        <v>315</v>
      </c>
      <c r="D27" s="396">
        <v>630</v>
      </c>
      <c r="E27" s="396">
        <v>3150</v>
      </c>
      <c r="F27" s="396">
        <v>6300</v>
      </c>
      <c r="G27" s="396">
        <v>31500</v>
      </c>
      <c r="H27" s="396">
        <v>63000</v>
      </c>
    </row>
    <row r="28" spans="1:8" ht="18.9" customHeight="1">
      <c r="A28" s="24" t="str">
        <f>'Page 9'!$A$33</f>
        <v>Chur</v>
      </c>
      <c r="B28" s="396">
        <v>481.85</v>
      </c>
      <c r="C28" s="396">
        <v>2409.25</v>
      </c>
      <c r="D28" s="396">
        <v>4818.5</v>
      </c>
      <c r="E28" s="396">
        <v>24092.500000000004</v>
      </c>
      <c r="F28" s="396">
        <v>49957.37</v>
      </c>
      <c r="G28" s="396">
        <v>259457.37000000002</v>
      </c>
      <c r="H28" s="396">
        <v>521332.37000000005</v>
      </c>
    </row>
    <row r="29" spans="1:8" ht="18.9" customHeight="1">
      <c r="A29" s="24" t="str">
        <f>'Page 9'!$A$34</f>
        <v>Aarau</v>
      </c>
      <c r="B29" s="396">
        <v>820</v>
      </c>
      <c r="C29" s="396">
        <v>1025</v>
      </c>
      <c r="D29" s="396">
        <v>2050</v>
      </c>
      <c r="E29" s="396">
        <v>10250</v>
      </c>
      <c r="F29" s="396">
        <v>20500</v>
      </c>
      <c r="G29" s="396">
        <v>102500</v>
      </c>
      <c r="H29" s="396">
        <v>205000</v>
      </c>
    </row>
    <row r="30" spans="1:8" ht="18.9" customHeight="1">
      <c r="A30" s="24" t="str">
        <f>'Page 9'!$A$35</f>
        <v>Frauenfeld</v>
      </c>
      <c r="B30" s="396">
        <v>279</v>
      </c>
      <c r="C30" s="396">
        <v>419</v>
      </c>
      <c r="D30" s="396">
        <v>837</v>
      </c>
      <c r="E30" s="396">
        <v>4185</v>
      </c>
      <c r="F30" s="396">
        <v>8370</v>
      </c>
      <c r="G30" s="396">
        <v>41850</v>
      </c>
      <c r="H30" s="396">
        <v>83700</v>
      </c>
    </row>
    <row r="31" spans="1:8" ht="18.9" customHeight="1">
      <c r="A31" s="24" t="str">
        <f>'Page 9'!$A$36</f>
        <v>Bellinzona</v>
      </c>
      <c r="B31" s="396">
        <v>293</v>
      </c>
      <c r="C31" s="396">
        <v>1463</v>
      </c>
      <c r="D31" s="396">
        <v>2925</v>
      </c>
      <c r="E31" s="396">
        <v>14625</v>
      </c>
      <c r="F31" s="396">
        <v>29250</v>
      </c>
      <c r="G31" s="396">
        <v>146250</v>
      </c>
      <c r="H31" s="396">
        <v>292500</v>
      </c>
    </row>
    <row r="32" spans="1:8" ht="18.9" customHeight="1">
      <c r="A32" s="24" t="str">
        <f>'Page 9'!$A$37</f>
        <v>Lausanne</v>
      </c>
      <c r="B32" s="396">
        <v>70.05</v>
      </c>
      <c r="C32" s="396">
        <v>350.25</v>
      </c>
      <c r="D32" s="396">
        <v>700.5</v>
      </c>
      <c r="E32" s="396">
        <v>3502.5</v>
      </c>
      <c r="F32" s="396">
        <v>7005</v>
      </c>
      <c r="G32" s="396">
        <v>35025</v>
      </c>
      <c r="H32" s="396">
        <v>70050</v>
      </c>
    </row>
    <row r="33" spans="1:8" ht="18.9" customHeight="1">
      <c r="A33" s="24" t="str">
        <f>'Page 9'!$A$38</f>
        <v>Sion</v>
      </c>
      <c r="B33" s="396">
        <v>203</v>
      </c>
      <c r="C33" s="396">
        <v>1015</v>
      </c>
      <c r="D33" s="396">
        <v>3553</v>
      </c>
      <c r="E33" s="396">
        <v>23853</v>
      </c>
      <c r="F33" s="396">
        <v>49228</v>
      </c>
      <c r="G33" s="396">
        <v>252228</v>
      </c>
      <c r="H33" s="396">
        <v>505978</v>
      </c>
    </row>
    <row r="34" spans="1:8" ht="18.9" customHeight="1">
      <c r="A34" s="24" t="str">
        <f>'Page 9'!$A$39</f>
        <v>Neuchâtel</v>
      </c>
      <c r="B34" s="396">
        <v>500</v>
      </c>
      <c r="C34" s="396">
        <v>2500</v>
      </c>
      <c r="D34" s="396">
        <v>5000</v>
      </c>
      <c r="E34" s="396">
        <v>25000</v>
      </c>
      <c r="F34" s="396">
        <v>50000</v>
      </c>
      <c r="G34" s="396">
        <v>250000</v>
      </c>
      <c r="H34" s="396">
        <v>500000</v>
      </c>
    </row>
    <row r="35" spans="1:8" ht="18.9" customHeight="1">
      <c r="A35" s="24" t="str">
        <f>'Page 9'!$A$40</f>
        <v>Geneva</v>
      </c>
      <c r="B35" s="396">
        <v>401</v>
      </c>
      <c r="C35" s="396">
        <v>2005</v>
      </c>
      <c r="D35" s="396">
        <v>4010</v>
      </c>
      <c r="E35" s="396">
        <v>20052</v>
      </c>
      <c r="F35" s="396">
        <v>40104</v>
      </c>
      <c r="G35" s="396">
        <v>200520</v>
      </c>
      <c r="H35" s="396">
        <v>401040</v>
      </c>
    </row>
    <row r="36" spans="1:8" ht="18.9" customHeight="1">
      <c r="A36" s="24" t="str">
        <f>'Page 9'!$A$41</f>
        <v>Delémont</v>
      </c>
      <c r="B36" s="396">
        <v>377</v>
      </c>
      <c r="C36" s="396">
        <v>1887</v>
      </c>
      <c r="D36" s="396">
        <v>3773</v>
      </c>
      <c r="E36" s="396">
        <v>18866</v>
      </c>
      <c r="F36" s="396">
        <v>37731</v>
      </c>
      <c r="G36" s="396">
        <v>188657</v>
      </c>
      <c r="H36" s="396">
        <v>377314</v>
      </c>
    </row>
    <row r="37" ht="18.9" customHeight="1"/>
    <row r="38" ht="18.9" customHeight="1">
      <c r="A38" s="224" t="s">
        <v>165</v>
      </c>
    </row>
    <row r="39" ht="18.9" customHeight="1">
      <c r="A39" s="224"/>
    </row>
    <row r="40" spans="1:8" ht="18.9" customHeight="1">
      <c r="A40" s="276"/>
      <c r="B40" s="226"/>
      <c r="C40" s="226"/>
      <c r="D40" s="226"/>
      <c r="E40" s="226"/>
      <c r="F40" s="226"/>
      <c r="G40" s="226"/>
      <c r="H40" s="226"/>
    </row>
    <row r="41" spans="1:8" ht="18.9" customHeight="1">
      <c r="A41" s="277"/>
      <c r="B41" s="218"/>
      <c r="C41" s="218"/>
      <c r="D41" s="218"/>
      <c r="E41" s="218"/>
      <c r="F41" s="218"/>
      <c r="G41" s="218"/>
      <c r="H41" s="218"/>
    </row>
    <row r="42" spans="1:8" ht="18.9" customHeight="1">
      <c r="A42" s="218"/>
      <c r="B42" s="218"/>
      <c r="C42" s="218"/>
      <c r="D42" s="218"/>
      <c r="E42" s="218"/>
      <c r="F42" s="218"/>
      <c r="G42" s="218"/>
      <c r="H42" s="218"/>
    </row>
    <row r="43" spans="1:8" ht="18.9" customHeight="1">
      <c r="A43" s="218"/>
      <c r="B43" s="218"/>
      <c r="C43" s="218"/>
      <c r="D43" s="218"/>
      <c r="E43" s="218"/>
      <c r="F43" s="218"/>
      <c r="G43" s="218"/>
      <c r="H43" s="218"/>
    </row>
    <row r="44" ht="18.9" customHeight="1"/>
    <row r="45" spans="1:8" ht="18.9" customHeight="1">
      <c r="A45" s="218"/>
      <c r="B45" s="218"/>
      <c r="C45" s="218"/>
      <c r="D45" s="218"/>
      <c r="E45" s="218"/>
      <c r="F45" s="218"/>
      <c r="G45" s="218"/>
      <c r="H45" s="218"/>
    </row>
    <row r="46" spans="1:8" ht="18.9" customHeight="1">
      <c r="A46" s="218"/>
      <c r="B46" s="218"/>
      <c r="C46" s="218"/>
      <c r="D46" s="218"/>
      <c r="E46" s="218"/>
      <c r="F46" s="218"/>
      <c r="G46" s="218"/>
      <c r="H46" s="218"/>
    </row>
    <row r="47" spans="1:8" ht="18.9" customHeight="1">
      <c r="A47" s="218"/>
      <c r="B47" s="218"/>
      <c r="C47" s="218"/>
      <c r="D47" s="218"/>
      <c r="E47" s="218"/>
      <c r="F47" s="218"/>
      <c r="G47" s="218"/>
      <c r="H47" s="218"/>
    </row>
    <row r="48" spans="1:8" ht="18.9" customHeight="1">
      <c r="A48" s="218"/>
      <c r="B48" s="218"/>
      <c r="C48" s="218"/>
      <c r="D48" s="218"/>
      <c r="E48" s="218"/>
      <c r="F48" s="218"/>
      <c r="G48" s="218"/>
      <c r="H48" s="218"/>
    </row>
    <row r="49" spans="1:8" ht="12.75">
      <c r="A49" s="218"/>
      <c r="B49" s="218"/>
      <c r="C49" s="218"/>
      <c r="D49" s="218"/>
      <c r="E49" s="218"/>
      <c r="F49" s="218"/>
      <c r="G49" s="218"/>
      <c r="H49" s="218"/>
    </row>
    <row r="50" spans="1:8" ht="12.75">
      <c r="A50" s="218"/>
      <c r="B50" s="218"/>
      <c r="C50" s="218"/>
      <c r="D50" s="218"/>
      <c r="E50" s="218"/>
      <c r="F50" s="218"/>
      <c r="G50" s="218"/>
      <c r="H50" s="218"/>
    </row>
    <row r="51" spans="1:8" ht="12.75">
      <c r="A51" s="218"/>
      <c r="B51" s="218"/>
      <c r="C51" s="218"/>
      <c r="D51" s="218"/>
      <c r="E51" s="218"/>
      <c r="F51" s="218"/>
      <c r="G51" s="218"/>
      <c r="H51" s="218"/>
    </row>
    <row r="52" spans="1:8" ht="12.75">
      <c r="A52" s="218"/>
      <c r="B52" s="218"/>
      <c r="C52" s="218"/>
      <c r="D52" s="218"/>
      <c r="E52" s="218"/>
      <c r="F52" s="218"/>
      <c r="G52" s="218"/>
      <c r="H52" s="218"/>
    </row>
    <row r="53" spans="1:8" ht="12.75">
      <c r="A53" s="218"/>
      <c r="B53" s="218"/>
      <c r="C53" s="218"/>
      <c r="D53" s="218"/>
      <c r="E53" s="218"/>
      <c r="F53" s="218"/>
      <c r="G53" s="218"/>
      <c r="H53" s="218"/>
    </row>
    <row r="54" spans="1:8" ht="12.75">
      <c r="A54" s="218"/>
      <c r="B54" s="218"/>
      <c r="C54" s="218"/>
      <c r="D54" s="218"/>
      <c r="E54" s="218"/>
      <c r="F54" s="218"/>
      <c r="G54" s="218"/>
      <c r="H54" s="218"/>
    </row>
    <row r="55" spans="1:8" ht="12.75">
      <c r="A55" s="218"/>
      <c r="B55" s="218"/>
      <c r="C55" s="218"/>
      <c r="D55" s="218"/>
      <c r="E55" s="218"/>
      <c r="F55" s="218"/>
      <c r="G55" s="218"/>
      <c r="H55" s="218"/>
    </row>
    <row r="56" spans="1:8" ht="12.75">
      <c r="A56" s="218"/>
      <c r="B56" s="218"/>
      <c r="C56" s="218"/>
      <c r="D56" s="218"/>
      <c r="E56" s="218"/>
      <c r="F56" s="218"/>
      <c r="G56" s="218"/>
      <c r="H56" s="218"/>
    </row>
    <row r="57" spans="1:8" ht="12.75">
      <c r="A57" s="218"/>
      <c r="B57" s="218"/>
      <c r="C57" s="218"/>
      <c r="D57" s="218"/>
      <c r="E57" s="218"/>
      <c r="F57" s="218"/>
      <c r="G57" s="218"/>
      <c r="H57" s="218"/>
    </row>
    <row r="58" spans="1:8" ht="12.75">
      <c r="A58" s="218"/>
      <c r="B58" s="218"/>
      <c r="C58" s="218"/>
      <c r="D58" s="218"/>
      <c r="E58" s="218"/>
      <c r="F58" s="218"/>
      <c r="G58" s="218"/>
      <c r="H58" s="218"/>
    </row>
  </sheetData>
  <mergeCells count="2">
    <mergeCell ref="B7:H7"/>
    <mergeCell ref="B10:H10"/>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4" r:id="rId1"/>
  <headerFooter alignWithMargins="0">
    <oddHeader>&amp;C&amp;"Helvetica,Fett"&amp;12 2010</oddHeader>
    <oddFooter>&amp;L62&amp;C&amp;"Helvetica,Standard" Eidg. Steuerverwaltung  -  Administration fédérale des contributions  -  Amministrazione federale delle contribuzioni</oddFooter>
  </headerFooter>
</worksheet>
</file>

<file path=xl/worksheets/sheet4.xml><?xml version="1.0" encoding="utf-8"?>
<worksheet xmlns="http://schemas.openxmlformats.org/spreadsheetml/2006/main" xmlns:r="http://schemas.openxmlformats.org/officeDocument/2006/relationships">
  <dimension ref="A1:Z118"/>
  <sheetViews>
    <sheetView zoomScale="75" zoomScaleNormal="75" workbookViewId="0" topLeftCell="A1"/>
  </sheetViews>
  <sheetFormatPr defaultColWidth="12.7109375" defaultRowHeight="12.75"/>
  <cols>
    <col min="1" max="1" width="32.7109375" style="17" customWidth="1"/>
    <col min="2" max="4" width="11.7109375" style="19" customWidth="1"/>
    <col min="5" max="5" width="12.28125" style="19" customWidth="1"/>
    <col min="6" max="6" width="12.8515625" style="19" customWidth="1"/>
    <col min="7" max="7" width="13.00390625" style="19" customWidth="1"/>
    <col min="8" max="8" width="12.421875" style="19" customWidth="1"/>
    <col min="9" max="9" width="12.28125" style="19" customWidth="1"/>
    <col min="10" max="10" width="12.421875" style="19" customWidth="1"/>
    <col min="11" max="11" width="12.57421875" style="19" customWidth="1"/>
    <col min="12" max="13" width="12.421875" style="19" customWidth="1"/>
    <col min="14" max="22" width="12.7109375" style="19" customWidth="1"/>
    <col min="23" max="23" width="15.28125" style="19" bestFit="1" customWidth="1"/>
    <col min="24" max="25" width="15.28125" style="19" customWidth="1"/>
    <col min="26" max="26" width="34.421875" style="19" bestFit="1" customWidth="1"/>
    <col min="27" max="16384" width="12.7109375" style="19" customWidth="1"/>
  </cols>
  <sheetData>
    <row r="1" spans="1:14" ht="20.25" customHeight="1">
      <c r="A1" s="17" t="str">
        <f>'Page 9'!$A$1</f>
        <v>Single person</v>
      </c>
      <c r="B1" s="20"/>
      <c r="C1" s="20"/>
      <c r="D1" s="20"/>
      <c r="E1" s="20"/>
      <c r="F1" s="20"/>
      <c r="G1" s="20"/>
      <c r="H1" s="20"/>
      <c r="I1" s="20"/>
      <c r="J1" s="20"/>
      <c r="K1" s="20"/>
      <c r="L1" s="20"/>
      <c r="M1" s="20"/>
      <c r="N1" s="17" t="str">
        <f>$A$1</f>
        <v>Single person</v>
      </c>
    </row>
    <row r="2" ht="18.9" customHeight="1"/>
    <row r="3" spans="1:14" ht="20.1" customHeight="1">
      <c r="A3" s="22" t="str">
        <f>'Page 9'!A6</f>
        <v>Cantonal, municipal and church tax burden on gross earned income</v>
      </c>
      <c r="N3" s="22" t="str">
        <f>$A$3</f>
        <v>Cantonal, municipal and church tax burden on gross earned income</v>
      </c>
    </row>
    <row r="4" spans="1:26" ht="18.9" customHeight="1">
      <c r="A4" s="22"/>
      <c r="Z4" s="33"/>
    </row>
    <row r="5" spans="1:26" ht="16.5" customHeight="1" thickBot="1">
      <c r="A5" s="22">
        <v>2</v>
      </c>
      <c r="B5" s="17"/>
      <c r="C5" s="17"/>
      <c r="D5" s="17"/>
      <c r="E5" s="17"/>
      <c r="F5" s="17"/>
      <c r="G5" s="17"/>
      <c r="H5" s="17"/>
      <c r="I5" s="17"/>
      <c r="J5" s="17"/>
      <c r="K5" s="17"/>
      <c r="L5" s="17"/>
      <c r="M5" s="17"/>
      <c r="Z5" s="33">
        <f>A5</f>
        <v>2</v>
      </c>
    </row>
    <row r="6" spans="1:26" ht="19.5" customHeight="1" thickBot="1">
      <c r="A6" s="23" t="str">
        <f>'Page 9'!$A$11</f>
        <v>Cantonal capitals</v>
      </c>
      <c r="B6" s="868" t="s">
        <v>100</v>
      </c>
      <c r="C6" s="869"/>
      <c r="D6" s="869"/>
      <c r="E6" s="869"/>
      <c r="F6" s="869"/>
      <c r="G6" s="869"/>
      <c r="H6" s="869"/>
      <c r="I6" s="869"/>
      <c r="J6" s="869"/>
      <c r="K6" s="869"/>
      <c r="L6" s="869"/>
      <c r="M6" s="870"/>
      <c r="N6" s="868" t="str">
        <f>$B$6</f>
        <v xml:space="preserve">Gross earned income in Swiss francs </v>
      </c>
      <c r="O6" s="869"/>
      <c r="P6" s="869"/>
      <c r="Q6" s="869"/>
      <c r="R6" s="869"/>
      <c r="S6" s="869"/>
      <c r="T6" s="869"/>
      <c r="U6" s="869"/>
      <c r="V6" s="869"/>
      <c r="W6" s="869"/>
      <c r="X6" s="869"/>
      <c r="Y6" s="870"/>
      <c r="Z6" s="528" t="str">
        <f aca="true" t="shared" si="0" ref="Z6:Z67">A6</f>
        <v>Cantonal capitals</v>
      </c>
    </row>
    <row r="7" spans="1:26" ht="18.9" customHeight="1">
      <c r="A7" s="23" t="str">
        <f>'Page 9'!$A$13</f>
        <v>Confederation</v>
      </c>
      <c r="B7" s="37">
        <v>12500</v>
      </c>
      <c r="C7" s="37">
        <v>15000</v>
      </c>
      <c r="D7" s="37">
        <v>17500</v>
      </c>
      <c r="E7" s="37">
        <v>20000</v>
      </c>
      <c r="F7" s="37">
        <v>25000</v>
      </c>
      <c r="G7" s="37">
        <v>30000</v>
      </c>
      <c r="H7" s="37">
        <v>35000</v>
      </c>
      <c r="I7" s="37">
        <v>40000</v>
      </c>
      <c r="J7" s="37">
        <v>45000</v>
      </c>
      <c r="K7" s="37">
        <v>50000</v>
      </c>
      <c r="L7" s="37">
        <v>60000</v>
      </c>
      <c r="M7" s="37">
        <v>70000</v>
      </c>
      <c r="N7" s="37">
        <v>80000</v>
      </c>
      <c r="O7" s="37">
        <v>90000</v>
      </c>
      <c r="P7" s="37">
        <v>100000</v>
      </c>
      <c r="Q7" s="37">
        <v>125000</v>
      </c>
      <c r="R7" s="37">
        <v>150000</v>
      </c>
      <c r="S7" s="37">
        <v>175000</v>
      </c>
      <c r="T7" s="37">
        <v>200000</v>
      </c>
      <c r="U7" s="37">
        <v>250000</v>
      </c>
      <c r="V7" s="37">
        <v>300000</v>
      </c>
      <c r="W7" s="37">
        <v>400000</v>
      </c>
      <c r="X7" s="37">
        <v>500000</v>
      </c>
      <c r="Y7" s="37">
        <v>1000000</v>
      </c>
      <c r="Z7" s="528" t="str">
        <f t="shared" si="0"/>
        <v>Confederation</v>
      </c>
    </row>
    <row r="8" spans="1:26" ht="18.9" customHeight="1" thickBot="1">
      <c r="A8" s="23"/>
      <c r="B8" s="33"/>
      <c r="C8" s="33"/>
      <c r="D8" s="33"/>
      <c r="E8" s="33"/>
      <c r="F8" s="33"/>
      <c r="G8" s="33"/>
      <c r="H8" s="33"/>
      <c r="I8" s="33"/>
      <c r="J8" s="33"/>
      <c r="K8" s="33"/>
      <c r="L8" s="33"/>
      <c r="M8" s="33"/>
      <c r="Z8" s="528"/>
    </row>
    <row r="9" spans="1:26" ht="20.1" customHeight="1" thickBot="1">
      <c r="A9" s="23"/>
      <c r="B9" s="874" t="s">
        <v>101</v>
      </c>
      <c r="C9" s="875"/>
      <c r="D9" s="875"/>
      <c r="E9" s="875"/>
      <c r="F9" s="875"/>
      <c r="G9" s="875"/>
      <c r="H9" s="875"/>
      <c r="I9" s="875"/>
      <c r="J9" s="875"/>
      <c r="K9" s="875"/>
      <c r="L9" s="875"/>
      <c r="M9" s="876"/>
      <c r="N9" s="874" t="str">
        <f>$B$9</f>
        <v xml:space="preserve">Tax burden in Swiss francs </v>
      </c>
      <c r="O9" s="875"/>
      <c r="P9" s="875"/>
      <c r="Q9" s="875"/>
      <c r="R9" s="875"/>
      <c r="S9" s="875"/>
      <c r="T9" s="875"/>
      <c r="U9" s="875"/>
      <c r="V9" s="875"/>
      <c r="W9" s="875"/>
      <c r="X9" s="875"/>
      <c r="Y9" s="876"/>
      <c r="Z9" s="33"/>
    </row>
    <row r="10" spans="1:26" ht="18.9" customHeight="1">
      <c r="A10" s="24" t="str">
        <f>'Page 9'!$A$16</f>
        <v>Zurich</v>
      </c>
      <c r="B10" s="386">
        <v>88.4</v>
      </c>
      <c r="C10" s="386">
        <v>194.20000000000002</v>
      </c>
      <c r="D10" s="386">
        <v>320.7</v>
      </c>
      <c r="E10" s="386">
        <v>472.5</v>
      </c>
      <c r="F10" s="386">
        <v>792.2</v>
      </c>
      <c r="G10" s="386">
        <v>1197</v>
      </c>
      <c r="H10" s="386">
        <v>1640.9</v>
      </c>
      <c r="I10" s="386">
        <v>2146.9</v>
      </c>
      <c r="J10" s="386">
        <v>2689.7</v>
      </c>
      <c r="K10" s="386">
        <v>3255.5</v>
      </c>
      <c r="L10" s="386">
        <v>4596.400000000001</v>
      </c>
      <c r="M10" s="386">
        <v>6061.5</v>
      </c>
      <c r="N10" s="14">
        <v>7662.3</v>
      </c>
      <c r="O10" s="14">
        <v>9286.100000000002</v>
      </c>
      <c r="P10" s="14">
        <v>11066.300000000001</v>
      </c>
      <c r="Q10" s="14">
        <v>15537.5</v>
      </c>
      <c r="R10" s="14">
        <v>20445.7</v>
      </c>
      <c r="S10" s="14">
        <v>25905.9</v>
      </c>
      <c r="T10" s="14">
        <v>31547.800000000003</v>
      </c>
      <c r="U10" s="14">
        <v>43484.8</v>
      </c>
      <c r="V10" s="14">
        <v>55920.9</v>
      </c>
      <c r="W10" s="14">
        <v>82771.09999999999</v>
      </c>
      <c r="X10" s="14">
        <v>109651.2</v>
      </c>
      <c r="Y10" s="14">
        <v>243962.00000000003</v>
      </c>
      <c r="Z10" s="33" t="str">
        <f t="shared" si="0"/>
        <v>Zurich</v>
      </c>
    </row>
    <row r="11" spans="1:26" ht="18.9" customHeight="1">
      <c r="A11" s="24" t="str">
        <f>'Page 9'!$A$17</f>
        <v>Berne</v>
      </c>
      <c r="B11" s="14">
        <v>0</v>
      </c>
      <c r="C11" s="14">
        <v>0</v>
      </c>
      <c r="D11" s="14">
        <v>130.60000000000002</v>
      </c>
      <c r="E11" s="14">
        <v>303.05</v>
      </c>
      <c r="F11" s="14">
        <v>805.4</v>
      </c>
      <c r="G11" s="14">
        <v>1425.3999999999999</v>
      </c>
      <c r="H11" s="14">
        <v>2028.2000000000003</v>
      </c>
      <c r="I11" s="14">
        <v>2755.1</v>
      </c>
      <c r="J11" s="14">
        <v>3668.35</v>
      </c>
      <c r="K11" s="14">
        <v>4621.35</v>
      </c>
      <c r="L11" s="14">
        <v>6460.05</v>
      </c>
      <c r="M11" s="14">
        <v>8354.800000000001</v>
      </c>
      <c r="N11" s="14">
        <v>10249.45</v>
      </c>
      <c r="O11" s="14">
        <v>12278.15</v>
      </c>
      <c r="P11" s="14">
        <v>14407.000000000002</v>
      </c>
      <c r="Q11" s="14">
        <v>20041.6</v>
      </c>
      <c r="R11" s="14">
        <v>26072.55</v>
      </c>
      <c r="S11" s="14">
        <v>32267.350000000002</v>
      </c>
      <c r="T11" s="14">
        <v>38570.25</v>
      </c>
      <c r="U11" s="14">
        <v>51604.55</v>
      </c>
      <c r="V11" s="14">
        <v>64933.950000000004</v>
      </c>
      <c r="W11" s="14">
        <v>92170.25</v>
      </c>
      <c r="X11" s="14">
        <v>119695.4</v>
      </c>
      <c r="Y11" s="14">
        <v>259285.85</v>
      </c>
      <c r="Z11" s="33" t="str">
        <f t="shared" si="0"/>
        <v>Berne</v>
      </c>
    </row>
    <row r="12" spans="1:26" ht="18.9" customHeight="1">
      <c r="A12" s="24" t="str">
        <f>'Page 9'!$A$18</f>
        <v>Lucerne</v>
      </c>
      <c r="B12" s="14">
        <v>50</v>
      </c>
      <c r="C12" s="14">
        <v>83.30000000000001</v>
      </c>
      <c r="D12" s="14">
        <v>153.3</v>
      </c>
      <c r="E12" s="14">
        <v>265.3</v>
      </c>
      <c r="F12" s="14">
        <v>751.8000000000001</v>
      </c>
      <c r="G12" s="14">
        <v>1380</v>
      </c>
      <c r="H12" s="14">
        <v>2129</v>
      </c>
      <c r="I12" s="14">
        <v>2864</v>
      </c>
      <c r="J12" s="14">
        <v>3616.5</v>
      </c>
      <c r="K12" s="14">
        <v>4351.5</v>
      </c>
      <c r="L12" s="14">
        <v>5839</v>
      </c>
      <c r="M12" s="14">
        <v>7344</v>
      </c>
      <c r="N12" s="14">
        <v>8866.5</v>
      </c>
      <c r="O12" s="14">
        <v>10371.5</v>
      </c>
      <c r="P12" s="14">
        <v>11876.5</v>
      </c>
      <c r="Q12" s="14">
        <v>15664.400000000001</v>
      </c>
      <c r="R12" s="14">
        <v>19633.399999999998</v>
      </c>
      <c r="S12" s="14">
        <v>23749.4</v>
      </c>
      <c r="T12" s="14">
        <v>27989.650000000005</v>
      </c>
      <c r="U12" s="14">
        <v>36972.40000000001</v>
      </c>
      <c r="V12" s="14">
        <v>46026.200000000004</v>
      </c>
      <c r="W12" s="14">
        <v>64255.6</v>
      </c>
      <c r="X12" s="14">
        <v>82505.29999999999</v>
      </c>
      <c r="Y12" s="14">
        <v>173692.90000000002</v>
      </c>
      <c r="Z12" s="33" t="str">
        <f t="shared" si="0"/>
        <v>Lucerne</v>
      </c>
    </row>
    <row r="13" spans="1:26" ht="18.9" customHeight="1">
      <c r="A13" s="24" t="str">
        <f>'Page 9'!$A$19</f>
        <v>Altdorf</v>
      </c>
      <c r="B13" s="14">
        <v>100</v>
      </c>
      <c r="C13" s="14">
        <v>100</v>
      </c>
      <c r="D13" s="14">
        <v>100</v>
      </c>
      <c r="E13" s="14">
        <v>265.539</v>
      </c>
      <c r="F13" s="14">
        <v>927.695</v>
      </c>
      <c r="G13" s="14">
        <v>1604.9</v>
      </c>
      <c r="H13" s="14">
        <v>2267.056</v>
      </c>
      <c r="I13" s="14">
        <v>2944.2610000000004</v>
      </c>
      <c r="J13" s="14">
        <v>3546.221</v>
      </c>
      <c r="K13" s="14">
        <v>4148.1810000000005</v>
      </c>
      <c r="L13" s="14">
        <v>5382.1990000000005</v>
      </c>
      <c r="M13" s="14">
        <v>6691.462</v>
      </c>
      <c r="N13" s="14">
        <v>8000.725</v>
      </c>
      <c r="O13" s="14">
        <v>9294.939</v>
      </c>
      <c r="P13" s="14">
        <v>10589.153</v>
      </c>
      <c r="Q13" s="14">
        <v>13839.737000000001</v>
      </c>
      <c r="R13" s="14">
        <v>17090.321</v>
      </c>
      <c r="S13" s="14">
        <v>20461.296999999995</v>
      </c>
      <c r="T13" s="14">
        <v>23817.224000000002</v>
      </c>
      <c r="U13" s="14">
        <v>30544.126999999997</v>
      </c>
      <c r="V13" s="14">
        <v>37255.98100000001</v>
      </c>
      <c r="W13" s="14">
        <v>50769.983</v>
      </c>
      <c r="X13" s="14">
        <v>64299.034</v>
      </c>
      <c r="Y13" s="14">
        <v>131899.142</v>
      </c>
      <c r="Z13" s="33" t="str">
        <f t="shared" si="0"/>
        <v>Altdorf</v>
      </c>
    </row>
    <row r="14" spans="1:26" ht="18.9" customHeight="1">
      <c r="A14" s="24" t="str">
        <f>'Page 9'!$A$20</f>
        <v>Schwyz</v>
      </c>
      <c r="B14" s="14">
        <v>145.79999999999998</v>
      </c>
      <c r="C14" s="14">
        <v>249.5</v>
      </c>
      <c r="D14" s="14">
        <v>375.6</v>
      </c>
      <c r="E14" s="14">
        <v>514.5</v>
      </c>
      <c r="F14" s="14">
        <v>817.2</v>
      </c>
      <c r="G14" s="14">
        <v>1156.8</v>
      </c>
      <c r="H14" s="14">
        <v>1504.9</v>
      </c>
      <c r="I14" s="14">
        <v>1834.2</v>
      </c>
      <c r="J14" s="14">
        <v>2239.7999999999997</v>
      </c>
      <c r="K14" s="14">
        <v>2663.4</v>
      </c>
      <c r="L14" s="14">
        <v>3649.5</v>
      </c>
      <c r="M14" s="14">
        <v>4695.35</v>
      </c>
      <c r="N14" s="14">
        <v>5782.650000000001</v>
      </c>
      <c r="O14" s="14">
        <v>6919.700000000001</v>
      </c>
      <c r="P14" s="14">
        <v>8110.250000000001</v>
      </c>
      <c r="Q14" s="14">
        <v>11079.949999999999</v>
      </c>
      <c r="R14" s="14">
        <v>14063</v>
      </c>
      <c r="S14" s="14">
        <v>17059.399999999998</v>
      </c>
      <c r="T14" s="14">
        <v>20042.5</v>
      </c>
      <c r="U14" s="14">
        <v>26022</v>
      </c>
      <c r="V14" s="14">
        <v>31747.199999999997</v>
      </c>
      <c r="W14" s="14">
        <v>42989.75</v>
      </c>
      <c r="X14" s="14">
        <v>54244.75000000001</v>
      </c>
      <c r="Y14" s="14">
        <v>110482.29999999999</v>
      </c>
      <c r="Z14" s="33" t="str">
        <f t="shared" si="0"/>
        <v>Schwyz</v>
      </c>
    </row>
    <row r="15" spans="1:26" ht="18.9" customHeight="1">
      <c r="A15" s="24" t="str">
        <f>'Page 9'!$A$21</f>
        <v>Sarnen</v>
      </c>
      <c r="B15" s="14">
        <v>0</v>
      </c>
      <c r="C15" s="14">
        <v>0</v>
      </c>
      <c r="D15" s="14">
        <v>40.74999999999999</v>
      </c>
      <c r="E15" s="14">
        <v>339.75</v>
      </c>
      <c r="F15" s="14">
        <v>937.6999999999999</v>
      </c>
      <c r="G15" s="14">
        <v>1535.6999999999998</v>
      </c>
      <c r="H15" s="14">
        <v>2052.05</v>
      </c>
      <c r="I15" s="14">
        <v>2554.95</v>
      </c>
      <c r="J15" s="14">
        <v>3084.9</v>
      </c>
      <c r="K15" s="14">
        <v>3723.7000000000003</v>
      </c>
      <c r="L15" s="14">
        <v>5041.85</v>
      </c>
      <c r="M15" s="14">
        <v>6292.2</v>
      </c>
      <c r="N15" s="14">
        <v>7501.650000000001</v>
      </c>
      <c r="O15" s="14">
        <v>8697.599999999999</v>
      </c>
      <c r="P15" s="14">
        <v>9907.15</v>
      </c>
      <c r="Q15" s="14">
        <v>12924.050000000001</v>
      </c>
      <c r="R15" s="14">
        <v>15954.699999999999</v>
      </c>
      <c r="S15" s="14">
        <v>18998.85</v>
      </c>
      <c r="T15" s="14">
        <v>22029.35</v>
      </c>
      <c r="U15" s="14">
        <v>28104.149999999998</v>
      </c>
      <c r="V15" s="14">
        <v>34165.25</v>
      </c>
      <c r="W15" s="14">
        <v>46369.049999999996</v>
      </c>
      <c r="X15" s="14">
        <v>58586.5</v>
      </c>
      <c r="Y15" s="14">
        <v>119632.75</v>
      </c>
      <c r="Z15" s="33" t="str">
        <f t="shared" si="0"/>
        <v>Sarnen</v>
      </c>
    </row>
    <row r="16" spans="1:26" ht="18.9" customHeight="1">
      <c r="A16" s="24" t="str">
        <f>'Page 9'!$A$22</f>
        <v>Stans</v>
      </c>
      <c r="B16" s="14">
        <v>50</v>
      </c>
      <c r="C16" s="14">
        <v>95.35</v>
      </c>
      <c r="D16" s="14">
        <v>199.25</v>
      </c>
      <c r="E16" s="14">
        <v>353.8</v>
      </c>
      <c r="F16" s="14">
        <v>790.85</v>
      </c>
      <c r="G16" s="14">
        <v>1386.8</v>
      </c>
      <c r="H16" s="14">
        <v>1953.85</v>
      </c>
      <c r="I16" s="14">
        <v>2517.25</v>
      </c>
      <c r="J16" s="14">
        <v>3089.1500000000005</v>
      </c>
      <c r="K16" s="14">
        <v>3707.4</v>
      </c>
      <c r="L16" s="14">
        <v>5015.950000000001</v>
      </c>
      <c r="M16" s="14">
        <v>6375.1</v>
      </c>
      <c r="N16" s="14">
        <v>7718.3</v>
      </c>
      <c r="O16" s="14">
        <v>9061.449999999999</v>
      </c>
      <c r="P16" s="14">
        <v>10454.7</v>
      </c>
      <c r="Q16" s="14">
        <v>13924.550000000001</v>
      </c>
      <c r="R16" s="14">
        <v>17529.8</v>
      </c>
      <c r="S16" s="14">
        <v>21320.999999999996</v>
      </c>
      <c r="T16" s="14">
        <v>24850.499999999996</v>
      </c>
      <c r="U16" s="14">
        <v>31402.399999999998</v>
      </c>
      <c r="V16" s="14">
        <v>37939.600000000006</v>
      </c>
      <c r="W16" s="14">
        <v>51102.1</v>
      </c>
      <c r="X16" s="14">
        <v>64279.2</v>
      </c>
      <c r="Y16" s="14">
        <v>130120.7</v>
      </c>
      <c r="Z16" s="33" t="str">
        <f t="shared" si="0"/>
        <v>Stans</v>
      </c>
    </row>
    <row r="17" spans="1:26" ht="18.9" customHeight="1">
      <c r="A17" s="24" t="str">
        <f>'Page 9'!$A$23</f>
        <v>Glarus</v>
      </c>
      <c r="B17" s="14">
        <v>0</v>
      </c>
      <c r="C17" s="14">
        <v>130</v>
      </c>
      <c r="D17" s="14">
        <v>350</v>
      </c>
      <c r="E17" s="14">
        <v>570</v>
      </c>
      <c r="F17" s="14">
        <v>1013.75</v>
      </c>
      <c r="G17" s="14">
        <v>1632.5</v>
      </c>
      <c r="H17" s="14">
        <v>2182.5</v>
      </c>
      <c r="I17" s="14">
        <v>2765</v>
      </c>
      <c r="J17" s="14">
        <v>3398.7499999999995</v>
      </c>
      <c r="K17" s="14">
        <v>4081.25</v>
      </c>
      <c r="L17" s="14">
        <v>5462.5</v>
      </c>
      <c r="M17" s="14">
        <v>7068.75</v>
      </c>
      <c r="N17" s="14">
        <v>8700</v>
      </c>
      <c r="O17" s="14">
        <v>10312.5</v>
      </c>
      <c r="P17" s="14">
        <v>11925</v>
      </c>
      <c r="Q17" s="14">
        <v>16040</v>
      </c>
      <c r="R17" s="14">
        <v>20360</v>
      </c>
      <c r="S17" s="14">
        <v>24840</v>
      </c>
      <c r="T17" s="14">
        <v>29703.15</v>
      </c>
      <c r="U17" s="14">
        <v>39481.25</v>
      </c>
      <c r="V17" s="14">
        <v>49439.99999999999</v>
      </c>
      <c r="W17" s="14">
        <v>70767.5</v>
      </c>
      <c r="X17" s="14">
        <v>93131.24999999999</v>
      </c>
      <c r="Y17" s="14">
        <v>189061.25</v>
      </c>
      <c r="Z17" s="33" t="str">
        <f t="shared" si="0"/>
        <v>Glarus</v>
      </c>
    </row>
    <row r="18" spans="1:26" ht="18.9" customHeight="1">
      <c r="A18" s="24" t="str">
        <f>'Page 9'!$A$24</f>
        <v>Zug</v>
      </c>
      <c r="B18" s="14">
        <v>0</v>
      </c>
      <c r="C18" s="14">
        <v>24.450000000000003</v>
      </c>
      <c r="D18" s="14">
        <v>73.25</v>
      </c>
      <c r="E18" s="14">
        <v>147.24999999999997</v>
      </c>
      <c r="F18" s="14">
        <v>347.45000000000005</v>
      </c>
      <c r="G18" s="14">
        <v>567.2</v>
      </c>
      <c r="H18" s="14">
        <v>795.1500000000001</v>
      </c>
      <c r="I18" s="14">
        <v>1036.35</v>
      </c>
      <c r="J18" s="14">
        <v>1290.9499999999998</v>
      </c>
      <c r="K18" s="14">
        <v>1550.65</v>
      </c>
      <c r="L18" s="14">
        <v>2182.65</v>
      </c>
      <c r="M18" s="14">
        <v>2882.65</v>
      </c>
      <c r="N18" s="14">
        <v>3562</v>
      </c>
      <c r="O18" s="14">
        <v>4544.7</v>
      </c>
      <c r="P18" s="14">
        <v>5690.95</v>
      </c>
      <c r="Q18" s="14">
        <v>9734.35</v>
      </c>
      <c r="R18" s="14">
        <v>13366.300000000001</v>
      </c>
      <c r="S18" s="14">
        <v>16681.5</v>
      </c>
      <c r="T18" s="14">
        <v>19357.3</v>
      </c>
      <c r="U18" s="14">
        <v>24649.75</v>
      </c>
      <c r="V18" s="14">
        <v>29930.4</v>
      </c>
      <c r="W18" s="14">
        <v>40562.75</v>
      </c>
      <c r="X18" s="14">
        <v>51206.899999999994</v>
      </c>
      <c r="Y18" s="14">
        <v>104392.15</v>
      </c>
      <c r="Z18" s="33" t="str">
        <f t="shared" si="0"/>
        <v>Zug</v>
      </c>
    </row>
    <row r="19" spans="1:26" ht="18.9" customHeight="1">
      <c r="A19" s="24" t="str">
        <f>'Page 9'!$A$25</f>
        <v>Fribourg</v>
      </c>
      <c r="B19" s="14">
        <v>98.35</v>
      </c>
      <c r="C19" s="14">
        <v>218.20000000000002</v>
      </c>
      <c r="D19" s="14">
        <v>402.09999999999997</v>
      </c>
      <c r="E19" s="14">
        <v>597.75</v>
      </c>
      <c r="F19" s="14">
        <v>1318.0999999999997</v>
      </c>
      <c r="G19" s="14">
        <v>2051.75</v>
      </c>
      <c r="H19" s="14">
        <v>2638.0499999999997</v>
      </c>
      <c r="I19" s="14">
        <v>3314.8</v>
      </c>
      <c r="J19" s="14">
        <v>4136.35</v>
      </c>
      <c r="K19" s="14">
        <v>4806.7</v>
      </c>
      <c r="L19" s="14">
        <v>6759.5</v>
      </c>
      <c r="M19" s="14">
        <v>8686.4</v>
      </c>
      <c r="N19" s="14">
        <v>10759.6</v>
      </c>
      <c r="O19" s="14">
        <v>12929.249999999998</v>
      </c>
      <c r="P19" s="14">
        <v>15090.65</v>
      </c>
      <c r="Q19" s="14">
        <v>20557</v>
      </c>
      <c r="R19" s="14">
        <v>26554</v>
      </c>
      <c r="S19" s="14">
        <v>33158.4</v>
      </c>
      <c r="T19" s="14">
        <v>40006.799999999996</v>
      </c>
      <c r="U19" s="14">
        <v>53095</v>
      </c>
      <c r="V19" s="14">
        <v>64191.700000000004</v>
      </c>
      <c r="W19" s="14">
        <v>86534.34999999999</v>
      </c>
      <c r="X19" s="14">
        <v>108901.95</v>
      </c>
      <c r="Y19" s="14">
        <v>220665.15000000002</v>
      </c>
      <c r="Z19" s="33" t="str">
        <f t="shared" si="0"/>
        <v>Fribourg</v>
      </c>
    </row>
    <row r="20" spans="1:26" ht="18.9" customHeight="1">
      <c r="A20" s="24" t="str">
        <f>'Page 9'!$A$26</f>
        <v>Solothurn</v>
      </c>
      <c r="B20" s="14">
        <v>60</v>
      </c>
      <c r="C20" s="14">
        <v>217.55</v>
      </c>
      <c r="D20" s="14">
        <v>496.55</v>
      </c>
      <c r="E20" s="14">
        <v>816</v>
      </c>
      <c r="F20" s="14">
        <v>1531.5500000000002</v>
      </c>
      <c r="G20" s="14">
        <v>2292</v>
      </c>
      <c r="H20" s="14">
        <v>3053.55</v>
      </c>
      <c r="I20" s="14">
        <v>3839.5</v>
      </c>
      <c r="J20" s="14">
        <v>4692.400000000001</v>
      </c>
      <c r="K20" s="14">
        <v>5663.2</v>
      </c>
      <c r="L20" s="14">
        <v>7604.5</v>
      </c>
      <c r="M20" s="14">
        <v>9642.050000000001</v>
      </c>
      <c r="N20" s="14">
        <v>11740.8</v>
      </c>
      <c r="O20" s="14">
        <v>13866.6</v>
      </c>
      <c r="P20" s="14">
        <v>16036.05</v>
      </c>
      <c r="Q20" s="14">
        <v>21630.25</v>
      </c>
      <c r="R20" s="14">
        <v>27608.75</v>
      </c>
      <c r="S20" s="14">
        <v>33773.4</v>
      </c>
      <c r="T20" s="14">
        <v>39938.49999999999</v>
      </c>
      <c r="U20" s="14">
        <v>52268.9</v>
      </c>
      <c r="V20" s="14">
        <v>64599.100000000006</v>
      </c>
      <c r="W20" s="14">
        <v>88403.40000000001</v>
      </c>
      <c r="X20" s="14">
        <v>111045.6</v>
      </c>
      <c r="Y20" s="14">
        <v>224256.60000000003</v>
      </c>
      <c r="Z20" s="33" t="str">
        <f t="shared" si="0"/>
        <v>Solothurn</v>
      </c>
    </row>
    <row r="21" spans="1:26" ht="18.9" customHeight="1">
      <c r="A21" s="24" t="str">
        <f>'Page 9'!$A$27</f>
        <v>Basel</v>
      </c>
      <c r="B21" s="14">
        <v>0</v>
      </c>
      <c r="C21" s="14">
        <v>0</v>
      </c>
      <c r="D21" s="14">
        <v>0</v>
      </c>
      <c r="E21" s="14">
        <v>0</v>
      </c>
      <c r="F21" s="14">
        <v>0</v>
      </c>
      <c r="G21" s="14">
        <v>646.9</v>
      </c>
      <c r="H21" s="14">
        <v>1743.5</v>
      </c>
      <c r="I21" s="14">
        <v>2861.2</v>
      </c>
      <c r="J21" s="14">
        <v>3957.8</v>
      </c>
      <c r="K21" s="14">
        <v>5052.5</v>
      </c>
      <c r="L21" s="14">
        <v>7266.85</v>
      </c>
      <c r="M21" s="14">
        <v>9481.15</v>
      </c>
      <c r="N21" s="14">
        <v>11695.5</v>
      </c>
      <c r="O21" s="14">
        <v>13886.8</v>
      </c>
      <c r="P21" s="14">
        <v>16101.1</v>
      </c>
      <c r="Q21" s="14">
        <v>21624.5</v>
      </c>
      <c r="R21" s="14">
        <v>27176.5</v>
      </c>
      <c r="S21" s="14">
        <v>32751.5</v>
      </c>
      <c r="T21" s="14">
        <v>38303.5</v>
      </c>
      <c r="U21" s="14">
        <v>49430.5</v>
      </c>
      <c r="V21" s="14">
        <v>61917.6</v>
      </c>
      <c r="W21" s="14">
        <v>87137.6</v>
      </c>
      <c r="X21" s="14">
        <v>112381.5</v>
      </c>
      <c r="Y21" s="14">
        <v>238529.35</v>
      </c>
      <c r="Z21" s="33" t="str">
        <f t="shared" si="0"/>
        <v>Basel</v>
      </c>
    </row>
    <row r="22" spans="1:26" ht="18.9" customHeight="1">
      <c r="A22" s="24" t="str">
        <f>'Page 9'!$A$28</f>
        <v>Liestal</v>
      </c>
      <c r="B22" s="14">
        <v>0</v>
      </c>
      <c r="C22" s="14">
        <v>0</v>
      </c>
      <c r="D22" s="14">
        <v>0</v>
      </c>
      <c r="E22" s="14">
        <v>0</v>
      </c>
      <c r="F22" s="14">
        <v>583.55</v>
      </c>
      <c r="G22" s="14">
        <v>1150.35</v>
      </c>
      <c r="H22" s="14">
        <v>1839.4499999999998</v>
      </c>
      <c r="I22" s="14">
        <v>2631.5</v>
      </c>
      <c r="J22" s="14">
        <v>3512.8</v>
      </c>
      <c r="K22" s="14">
        <v>4472.599999999999</v>
      </c>
      <c r="L22" s="14">
        <v>6535.949999999999</v>
      </c>
      <c r="M22" s="14">
        <v>8711.050000000001</v>
      </c>
      <c r="N22" s="14">
        <v>10981.150000000001</v>
      </c>
      <c r="O22" s="14">
        <v>13333.7</v>
      </c>
      <c r="P22" s="14">
        <v>15759.35</v>
      </c>
      <c r="Q22" s="14">
        <v>22095.050000000003</v>
      </c>
      <c r="R22" s="14">
        <v>28658.8</v>
      </c>
      <c r="S22" s="14">
        <v>35290.74999999999</v>
      </c>
      <c r="T22" s="14">
        <v>41979.399999999994</v>
      </c>
      <c r="U22" s="14">
        <v>55499.350000000006</v>
      </c>
      <c r="V22" s="14">
        <v>69177.65</v>
      </c>
      <c r="W22" s="14">
        <v>97041.75</v>
      </c>
      <c r="X22" s="14">
        <v>125327.90000000001</v>
      </c>
      <c r="Y22" s="14">
        <v>270638.7</v>
      </c>
      <c r="Z22" s="33" t="str">
        <f t="shared" si="0"/>
        <v>Liestal</v>
      </c>
    </row>
    <row r="23" spans="1:26" ht="18.9" customHeight="1">
      <c r="A23" s="24" t="str">
        <f>'Page 9'!$A$29</f>
        <v>Schaffhausen</v>
      </c>
      <c r="B23" s="14">
        <v>71.15</v>
      </c>
      <c r="C23" s="14">
        <v>182.65</v>
      </c>
      <c r="D23" s="14">
        <v>345.45</v>
      </c>
      <c r="E23" s="14">
        <v>566.2</v>
      </c>
      <c r="F23" s="14">
        <v>1112.55</v>
      </c>
      <c r="G23" s="14">
        <v>1716.9</v>
      </c>
      <c r="H23" s="14">
        <v>2319</v>
      </c>
      <c r="I23" s="14">
        <v>2925.55</v>
      </c>
      <c r="J23" s="14">
        <v>3659.2</v>
      </c>
      <c r="K23" s="14">
        <v>4444.200000000001</v>
      </c>
      <c r="L23" s="14">
        <v>6152.35</v>
      </c>
      <c r="M23" s="14">
        <v>7976.5</v>
      </c>
      <c r="N23" s="14">
        <v>9916.6</v>
      </c>
      <c r="O23" s="14">
        <v>11977.1</v>
      </c>
      <c r="P23" s="14">
        <v>14086.7</v>
      </c>
      <c r="Q23" s="14">
        <v>19385.199999999997</v>
      </c>
      <c r="R23" s="14">
        <v>24683.649999999998</v>
      </c>
      <c r="S23" s="14">
        <v>30381.3</v>
      </c>
      <c r="T23" s="14">
        <v>36348.8</v>
      </c>
      <c r="U23" s="14">
        <v>47982.7</v>
      </c>
      <c r="V23" s="14">
        <v>57829.05</v>
      </c>
      <c r="W23" s="14">
        <v>77654.2</v>
      </c>
      <c r="X23" s="14">
        <v>97501.45</v>
      </c>
      <c r="Y23" s="14">
        <v>196671.30000000002</v>
      </c>
      <c r="Z23" s="33" t="str">
        <f t="shared" si="0"/>
        <v>Schaffhausen</v>
      </c>
    </row>
    <row r="24" spans="1:26" ht="18.9" customHeight="1">
      <c r="A24" s="24" t="str">
        <f>'Page 9'!$A$30</f>
        <v>Herisau</v>
      </c>
      <c r="B24" s="14">
        <v>54.7</v>
      </c>
      <c r="C24" s="14">
        <v>205.2</v>
      </c>
      <c r="D24" s="14">
        <v>433.20000000000005</v>
      </c>
      <c r="E24" s="14">
        <v>679.45</v>
      </c>
      <c r="F24" s="14">
        <v>1281.35</v>
      </c>
      <c r="G24" s="14">
        <v>1896.95</v>
      </c>
      <c r="H24" s="14">
        <v>2477.6000000000004</v>
      </c>
      <c r="I24" s="14">
        <v>3079.5000000000005</v>
      </c>
      <c r="J24" s="14">
        <v>3798.5000000000005</v>
      </c>
      <c r="K24" s="14">
        <v>4502.25</v>
      </c>
      <c r="L24" s="14">
        <v>6089.1</v>
      </c>
      <c r="M24" s="14">
        <v>7799.100000000001</v>
      </c>
      <c r="N24" s="14">
        <v>9557.75</v>
      </c>
      <c r="O24" s="14">
        <v>11330.1</v>
      </c>
      <c r="P24" s="14">
        <v>13156.349999999999</v>
      </c>
      <c r="Q24" s="14">
        <v>17875.2</v>
      </c>
      <c r="R24" s="14">
        <v>22687.5</v>
      </c>
      <c r="S24" s="14">
        <v>27624.500000000004</v>
      </c>
      <c r="T24" s="14">
        <v>32539.4</v>
      </c>
      <c r="U24" s="14">
        <v>42391.3</v>
      </c>
      <c r="V24" s="14">
        <v>51929.3</v>
      </c>
      <c r="W24" s="14">
        <v>69673.75</v>
      </c>
      <c r="X24" s="14">
        <v>87438</v>
      </c>
      <c r="Y24" s="14">
        <v>176199.90000000002</v>
      </c>
      <c r="Z24" s="33" t="str">
        <f t="shared" si="0"/>
        <v>Herisau</v>
      </c>
    </row>
    <row r="25" spans="1:26" ht="18.9" customHeight="1">
      <c r="A25" s="24" t="str">
        <f>'Page 9'!$A$31</f>
        <v>Appenzell</v>
      </c>
      <c r="B25" s="14">
        <v>201.6</v>
      </c>
      <c r="C25" s="14">
        <v>322.59999999999997</v>
      </c>
      <c r="D25" s="14">
        <v>476.20000000000005</v>
      </c>
      <c r="E25" s="14">
        <v>652.8</v>
      </c>
      <c r="F25" s="14">
        <v>1094.4</v>
      </c>
      <c r="G25" s="14">
        <v>1607</v>
      </c>
      <c r="H25" s="14">
        <v>2121.6000000000004</v>
      </c>
      <c r="I25" s="14">
        <v>2668.8</v>
      </c>
      <c r="J25" s="14">
        <v>3252.4500000000003</v>
      </c>
      <c r="K25" s="14">
        <v>3866.85</v>
      </c>
      <c r="L25" s="14">
        <v>5182.05</v>
      </c>
      <c r="M25" s="14">
        <v>6487.65</v>
      </c>
      <c r="N25" s="14">
        <v>7809.6</v>
      </c>
      <c r="O25" s="14">
        <v>9180.45</v>
      </c>
      <c r="P25" s="14">
        <v>10698.199999999999</v>
      </c>
      <c r="Q25" s="14">
        <v>14534.400000000001</v>
      </c>
      <c r="R25" s="14">
        <v>18387.8</v>
      </c>
      <c r="S25" s="14">
        <v>22184.6</v>
      </c>
      <c r="T25" s="14">
        <v>25824</v>
      </c>
      <c r="U25" s="14">
        <v>32977.95</v>
      </c>
      <c r="V25" s="14">
        <v>39828.45</v>
      </c>
      <c r="W25" s="14">
        <v>53621.8</v>
      </c>
      <c r="X25" s="14">
        <v>67430.4</v>
      </c>
      <c r="Y25" s="14">
        <v>136427.55</v>
      </c>
      <c r="Z25" s="33" t="str">
        <f t="shared" si="0"/>
        <v>Appenzell</v>
      </c>
    </row>
    <row r="26" spans="1:26" ht="18.9" customHeight="1">
      <c r="A26" s="24" t="str">
        <f>'Page 9'!$A$32</f>
        <v>St. Gall</v>
      </c>
      <c r="B26" s="14">
        <v>0</v>
      </c>
      <c r="C26" s="14">
        <v>0</v>
      </c>
      <c r="D26" s="14">
        <v>165</v>
      </c>
      <c r="E26" s="14">
        <v>363.00000000000006</v>
      </c>
      <c r="F26" s="14">
        <v>984.5000000000001</v>
      </c>
      <c r="G26" s="14">
        <v>1628</v>
      </c>
      <c r="H26" s="14">
        <v>2288</v>
      </c>
      <c r="I26" s="14">
        <v>3030.5</v>
      </c>
      <c r="J26" s="14">
        <v>3927.0000000000005</v>
      </c>
      <c r="K26" s="14">
        <v>4895</v>
      </c>
      <c r="L26" s="14">
        <v>6853</v>
      </c>
      <c r="M26" s="14">
        <v>8820.95</v>
      </c>
      <c r="N26" s="14">
        <v>11072.550000000001</v>
      </c>
      <c r="O26" s="14">
        <v>13299</v>
      </c>
      <c r="P26" s="14">
        <v>15550.7</v>
      </c>
      <c r="Q26" s="14">
        <v>21239.35</v>
      </c>
      <c r="R26" s="14">
        <v>27003.899999999998</v>
      </c>
      <c r="S26" s="14">
        <v>32794.3</v>
      </c>
      <c r="T26" s="14">
        <v>38558.8</v>
      </c>
      <c r="U26" s="14">
        <v>50113.8</v>
      </c>
      <c r="V26" s="14">
        <v>61336</v>
      </c>
      <c r="W26" s="14">
        <v>82326.75000000001</v>
      </c>
      <c r="X26" s="14">
        <v>103340.9</v>
      </c>
      <c r="Y26" s="14">
        <v>208341.4</v>
      </c>
      <c r="Z26" s="33" t="str">
        <f t="shared" si="0"/>
        <v>St. Gall</v>
      </c>
    </row>
    <row r="27" spans="1:26" ht="18.9" customHeight="1">
      <c r="A27" s="24" t="str">
        <f>'Page 9'!$A$33</f>
        <v>Chur</v>
      </c>
      <c r="B27" s="14">
        <v>0</v>
      </c>
      <c r="C27" s="14">
        <v>0</v>
      </c>
      <c r="D27" s="14">
        <v>0</v>
      </c>
      <c r="E27" s="14">
        <v>22</v>
      </c>
      <c r="F27" s="14">
        <v>406</v>
      </c>
      <c r="G27" s="14">
        <v>987</v>
      </c>
      <c r="H27" s="14">
        <v>1630</v>
      </c>
      <c r="I27" s="14">
        <v>2251</v>
      </c>
      <c r="J27" s="14">
        <v>2945</v>
      </c>
      <c r="K27" s="14">
        <v>3672</v>
      </c>
      <c r="L27" s="14">
        <v>5403</v>
      </c>
      <c r="M27" s="14">
        <v>7184</v>
      </c>
      <c r="N27" s="14">
        <v>8962</v>
      </c>
      <c r="O27" s="14">
        <v>10774</v>
      </c>
      <c r="P27" s="14">
        <v>12585</v>
      </c>
      <c r="Q27" s="14">
        <v>17192</v>
      </c>
      <c r="R27" s="14">
        <v>22211</v>
      </c>
      <c r="S27" s="14">
        <v>27253</v>
      </c>
      <c r="T27" s="14">
        <v>32274</v>
      </c>
      <c r="U27" s="14">
        <v>42355</v>
      </c>
      <c r="V27" s="14">
        <v>52485</v>
      </c>
      <c r="W27" s="14">
        <v>72963</v>
      </c>
      <c r="X27" s="14">
        <v>93672</v>
      </c>
      <c r="Y27" s="14">
        <v>196388</v>
      </c>
      <c r="Z27" s="33" t="str">
        <f t="shared" si="0"/>
        <v>Chur</v>
      </c>
    </row>
    <row r="28" spans="1:26" ht="18.9" customHeight="1">
      <c r="A28" s="24" t="str">
        <f>'Page 9'!$A$34</f>
        <v>Aarau</v>
      </c>
      <c r="B28" s="14">
        <v>0</v>
      </c>
      <c r="C28" s="14">
        <v>0</v>
      </c>
      <c r="D28" s="14">
        <v>0</v>
      </c>
      <c r="E28" s="14">
        <v>0</v>
      </c>
      <c r="F28" s="14">
        <v>215.39999999999998</v>
      </c>
      <c r="G28" s="14">
        <v>921.3000000000001</v>
      </c>
      <c r="H28" s="14">
        <v>1565.1000000000001</v>
      </c>
      <c r="I28" s="14">
        <v>2375.4</v>
      </c>
      <c r="J28" s="14">
        <v>3256.8</v>
      </c>
      <c r="K28" s="14">
        <v>4038.15</v>
      </c>
      <c r="L28" s="14">
        <v>5722.1</v>
      </c>
      <c r="M28" s="14">
        <v>7496.4</v>
      </c>
      <c r="N28" s="14">
        <v>9282.95</v>
      </c>
      <c r="O28" s="14">
        <v>11142.150000000001</v>
      </c>
      <c r="P28" s="14">
        <v>13003.7</v>
      </c>
      <c r="Q28" s="14">
        <v>17741.15</v>
      </c>
      <c r="R28" s="14">
        <v>22656.2</v>
      </c>
      <c r="S28" s="14">
        <v>27753.350000000002</v>
      </c>
      <c r="T28" s="14">
        <v>32959.8</v>
      </c>
      <c r="U28" s="14">
        <v>43627.50000000001</v>
      </c>
      <c r="V28" s="14">
        <v>54271.24999999999</v>
      </c>
      <c r="W28" s="14">
        <v>76046.09999999999</v>
      </c>
      <c r="X28" s="14">
        <v>98498.65000000001</v>
      </c>
      <c r="Y28" s="14">
        <v>210686.35000000003</v>
      </c>
      <c r="Z28" s="33" t="str">
        <f t="shared" si="0"/>
        <v>Aarau</v>
      </c>
    </row>
    <row r="29" spans="1:26" ht="18.9" customHeight="1">
      <c r="A29" s="24" t="str">
        <f>'Page 9'!$A$35</f>
        <v>Frauenfeld</v>
      </c>
      <c r="B29" s="14">
        <v>0</v>
      </c>
      <c r="C29" s="14">
        <v>0</v>
      </c>
      <c r="D29" s="14">
        <v>0</v>
      </c>
      <c r="E29" s="14">
        <v>178.60000000000002</v>
      </c>
      <c r="F29" s="14">
        <v>672.3499999999999</v>
      </c>
      <c r="G29" s="14">
        <v>1383.8</v>
      </c>
      <c r="H29" s="14">
        <v>2103.7000000000003</v>
      </c>
      <c r="I29" s="14">
        <v>2806.7</v>
      </c>
      <c r="J29" s="14">
        <v>3562.8</v>
      </c>
      <c r="K29" s="14">
        <v>4383.05</v>
      </c>
      <c r="L29" s="14">
        <v>6043.1</v>
      </c>
      <c r="M29" s="14">
        <v>7722.75</v>
      </c>
      <c r="N29" s="14">
        <v>9343.75</v>
      </c>
      <c r="O29" s="14">
        <v>10984.199999999999</v>
      </c>
      <c r="P29" s="14">
        <v>12704.25</v>
      </c>
      <c r="Q29" s="14">
        <v>17224.05</v>
      </c>
      <c r="R29" s="14">
        <v>21743.850000000002</v>
      </c>
      <c r="S29" s="14">
        <v>26431.05</v>
      </c>
      <c r="T29" s="14">
        <v>31387.5</v>
      </c>
      <c r="U29" s="14">
        <v>41364.5</v>
      </c>
      <c r="V29" s="14">
        <v>51319.3</v>
      </c>
      <c r="W29" s="14">
        <v>71362.65</v>
      </c>
      <c r="X29" s="14">
        <v>91428.3</v>
      </c>
      <c r="Y29" s="14">
        <v>191689.7</v>
      </c>
      <c r="Z29" s="33" t="str">
        <f t="shared" si="0"/>
        <v>Frauenfeld</v>
      </c>
    </row>
    <row r="30" spans="1:26" ht="18.9" customHeight="1">
      <c r="A30" s="24" t="str">
        <f>'Page 9'!$A$36</f>
        <v>Bellinzona</v>
      </c>
      <c r="B30" s="14">
        <v>20</v>
      </c>
      <c r="C30" s="14">
        <v>20</v>
      </c>
      <c r="D30" s="14">
        <v>89.35</v>
      </c>
      <c r="E30" s="14">
        <v>286.5</v>
      </c>
      <c r="F30" s="14">
        <v>699.3</v>
      </c>
      <c r="G30" s="14">
        <v>1075.25</v>
      </c>
      <c r="H30" s="14">
        <v>1413.5</v>
      </c>
      <c r="I30" s="14">
        <v>1979.25</v>
      </c>
      <c r="J30" s="14">
        <v>2673.3999999999996</v>
      </c>
      <c r="K30" s="14">
        <v>3498.9</v>
      </c>
      <c r="L30" s="14">
        <v>5295.25</v>
      </c>
      <c r="M30" s="14">
        <v>7138.75</v>
      </c>
      <c r="N30" s="14">
        <v>9064.8</v>
      </c>
      <c r="O30" s="14">
        <v>11113.95</v>
      </c>
      <c r="P30" s="14">
        <v>13137.75</v>
      </c>
      <c r="Q30" s="14">
        <v>18467.3</v>
      </c>
      <c r="R30" s="14">
        <v>24153.05</v>
      </c>
      <c r="S30" s="14">
        <v>29963.35</v>
      </c>
      <c r="T30" s="14">
        <v>35747.7</v>
      </c>
      <c r="U30" s="14">
        <v>47342.4</v>
      </c>
      <c r="V30" s="14">
        <v>59689.6</v>
      </c>
      <c r="W30" s="14">
        <v>84691.8</v>
      </c>
      <c r="X30" s="14">
        <v>110871.85</v>
      </c>
      <c r="Y30" s="14">
        <v>242928.6</v>
      </c>
      <c r="Z30" s="33" t="str">
        <f t="shared" si="0"/>
        <v>Bellinzona</v>
      </c>
    </row>
    <row r="31" spans="1:26" ht="18.9" customHeight="1">
      <c r="A31" s="24" t="str">
        <f>'Page 9'!$A$37</f>
        <v>Lausanne</v>
      </c>
      <c r="B31" s="14">
        <v>0</v>
      </c>
      <c r="C31" s="14">
        <v>0</v>
      </c>
      <c r="D31" s="14">
        <v>0</v>
      </c>
      <c r="E31" s="14">
        <v>0</v>
      </c>
      <c r="F31" s="14">
        <v>0</v>
      </c>
      <c r="G31" s="14">
        <v>140.1</v>
      </c>
      <c r="H31" s="14">
        <v>875.65</v>
      </c>
      <c r="I31" s="14">
        <v>2019.8</v>
      </c>
      <c r="J31" s="14">
        <v>3332.0499999999997</v>
      </c>
      <c r="K31" s="14">
        <v>4733.05</v>
      </c>
      <c r="L31" s="14">
        <v>7712.5</v>
      </c>
      <c r="M31" s="14">
        <v>9722.95</v>
      </c>
      <c r="N31" s="14">
        <v>11754.4</v>
      </c>
      <c r="O31" s="14">
        <v>13844.199999999999</v>
      </c>
      <c r="P31" s="14">
        <v>16027.45</v>
      </c>
      <c r="Q31" s="14">
        <v>21957.15</v>
      </c>
      <c r="R31" s="14">
        <v>28232.5</v>
      </c>
      <c r="S31" s="14">
        <v>34923.450000000004</v>
      </c>
      <c r="T31" s="14">
        <v>41896.9</v>
      </c>
      <c r="U31" s="14">
        <v>56434.6</v>
      </c>
      <c r="V31" s="14">
        <v>71746.4</v>
      </c>
      <c r="W31" s="14">
        <v>104067.45000000001</v>
      </c>
      <c r="X31" s="14">
        <v>131790</v>
      </c>
      <c r="Y31" s="14">
        <v>266550</v>
      </c>
      <c r="Z31" s="33" t="str">
        <f t="shared" si="0"/>
        <v>Lausanne</v>
      </c>
    </row>
    <row r="32" spans="1:26" ht="18.9" customHeight="1">
      <c r="A32" s="24" t="str">
        <f>'Page 9'!$A$38</f>
        <v>Sion</v>
      </c>
      <c r="B32" s="14">
        <v>34</v>
      </c>
      <c r="C32" s="14">
        <v>34</v>
      </c>
      <c r="D32" s="14">
        <v>34</v>
      </c>
      <c r="E32" s="14">
        <v>34</v>
      </c>
      <c r="F32" s="14">
        <v>697.6999999999999</v>
      </c>
      <c r="G32" s="14">
        <v>1336.35</v>
      </c>
      <c r="H32" s="14">
        <v>2033.4500000000003</v>
      </c>
      <c r="I32" s="14">
        <v>2757.1499999999996</v>
      </c>
      <c r="J32" s="14">
        <v>3443.15</v>
      </c>
      <c r="K32" s="14">
        <v>4205.25</v>
      </c>
      <c r="L32" s="14">
        <v>5881.2</v>
      </c>
      <c r="M32" s="14">
        <v>7802.199999999999</v>
      </c>
      <c r="N32" s="14">
        <v>9784.65</v>
      </c>
      <c r="O32" s="14">
        <v>11905.900000000001</v>
      </c>
      <c r="P32" s="14">
        <v>14111.350000000002</v>
      </c>
      <c r="Q32" s="14">
        <v>20398.45</v>
      </c>
      <c r="R32" s="14">
        <v>27306.1</v>
      </c>
      <c r="S32" s="14">
        <v>34483.75</v>
      </c>
      <c r="T32" s="14">
        <v>40697.5</v>
      </c>
      <c r="U32" s="14">
        <v>52215.35</v>
      </c>
      <c r="V32" s="14">
        <v>63976.65</v>
      </c>
      <c r="W32" s="14">
        <v>88640.50000000001</v>
      </c>
      <c r="X32" s="14">
        <v>111805.3</v>
      </c>
      <c r="Y32" s="14">
        <v>225613</v>
      </c>
      <c r="Z32" s="33" t="str">
        <f t="shared" si="0"/>
        <v>Sion</v>
      </c>
    </row>
    <row r="33" spans="1:26" ht="18.9" customHeight="1">
      <c r="A33" s="24" t="str">
        <f>'Page 9'!$A$39</f>
        <v>Neuchâtel</v>
      </c>
      <c r="B33" s="14">
        <v>111.36000000000001</v>
      </c>
      <c r="C33" s="14">
        <v>188.16</v>
      </c>
      <c r="D33" s="14">
        <v>337.92</v>
      </c>
      <c r="E33" s="14">
        <v>491.52</v>
      </c>
      <c r="F33" s="14">
        <v>1052.1599999999999</v>
      </c>
      <c r="G33" s="14">
        <v>1943.04</v>
      </c>
      <c r="H33" s="14">
        <v>2795.52</v>
      </c>
      <c r="I33" s="14">
        <v>3747.84</v>
      </c>
      <c r="J33" s="14">
        <v>4846.08</v>
      </c>
      <c r="K33" s="14">
        <v>5969.280000000001</v>
      </c>
      <c r="L33" s="14">
        <v>8509.44</v>
      </c>
      <c r="M33" s="14">
        <v>10953.6</v>
      </c>
      <c r="N33" s="14">
        <v>13459.2</v>
      </c>
      <c r="O33" s="14">
        <v>15936</v>
      </c>
      <c r="P33" s="14">
        <v>18577.920000000002</v>
      </c>
      <c r="Q33" s="14">
        <v>25213.440000000002</v>
      </c>
      <c r="R33" s="14">
        <v>32171.519999999997</v>
      </c>
      <c r="S33" s="14">
        <v>39482.880000000005</v>
      </c>
      <c r="T33" s="14">
        <v>47174.4</v>
      </c>
      <c r="U33" s="14">
        <v>60190.08</v>
      </c>
      <c r="V33" s="14">
        <v>72606.72</v>
      </c>
      <c r="W33" s="14">
        <v>97607.04000000001</v>
      </c>
      <c r="X33" s="14">
        <v>122635.2</v>
      </c>
      <c r="Y33" s="14">
        <v>247692.48</v>
      </c>
      <c r="Z33" s="33" t="str">
        <f t="shared" si="0"/>
        <v>Neuchâtel</v>
      </c>
    </row>
    <row r="34" spans="1:26" ht="18.9" customHeight="1">
      <c r="A34" s="24" t="str">
        <f>'Page 9'!$A$40</f>
        <v>Geneva</v>
      </c>
      <c r="B34" s="14">
        <v>25</v>
      </c>
      <c r="C34" s="14">
        <v>25</v>
      </c>
      <c r="D34" s="14">
        <v>25</v>
      </c>
      <c r="E34" s="14">
        <v>25</v>
      </c>
      <c r="F34" s="14">
        <v>25</v>
      </c>
      <c r="G34" s="14">
        <v>516.05</v>
      </c>
      <c r="H34" s="14">
        <v>1224.85</v>
      </c>
      <c r="I34" s="14">
        <v>2007.65</v>
      </c>
      <c r="J34" s="14">
        <v>2919.1499999999996</v>
      </c>
      <c r="K34" s="14">
        <v>3905.75</v>
      </c>
      <c r="L34" s="14">
        <v>5930.25</v>
      </c>
      <c r="M34" s="14">
        <v>8228.849999999999</v>
      </c>
      <c r="N34" s="14">
        <v>10554.15</v>
      </c>
      <c r="O34" s="14">
        <v>12879.45</v>
      </c>
      <c r="P34" s="14">
        <v>15269.75</v>
      </c>
      <c r="Q34" s="14">
        <v>21276.85</v>
      </c>
      <c r="R34" s="14">
        <v>27363.15</v>
      </c>
      <c r="S34" s="14">
        <v>33606.25</v>
      </c>
      <c r="T34" s="14">
        <v>39912.75</v>
      </c>
      <c r="U34" s="14">
        <v>53069.45</v>
      </c>
      <c r="V34" s="14">
        <v>66471.04999999999</v>
      </c>
      <c r="W34" s="14">
        <v>94762.8</v>
      </c>
      <c r="X34" s="14">
        <v>123692.8</v>
      </c>
      <c r="Y34" s="14">
        <v>272737.7</v>
      </c>
      <c r="Z34" s="33" t="str">
        <f t="shared" si="0"/>
        <v>Geneva</v>
      </c>
    </row>
    <row r="35" spans="1:26" ht="18.9" customHeight="1">
      <c r="A35" s="24" t="str">
        <f>'Page 9'!$A$41</f>
        <v>Delémont</v>
      </c>
      <c r="B35" s="14">
        <v>0</v>
      </c>
      <c r="C35" s="14">
        <v>163.55</v>
      </c>
      <c r="D35" s="14">
        <v>327.20000000000005</v>
      </c>
      <c r="E35" s="14">
        <v>490.7</v>
      </c>
      <c r="F35" s="14">
        <v>1042.2</v>
      </c>
      <c r="G35" s="14">
        <v>1817.0500000000002</v>
      </c>
      <c r="H35" s="14">
        <v>2574.75</v>
      </c>
      <c r="I35" s="14">
        <v>3464.45</v>
      </c>
      <c r="J35" s="14">
        <v>4432.5</v>
      </c>
      <c r="K35" s="14">
        <v>5400.599999999999</v>
      </c>
      <c r="L35" s="14">
        <v>7358.8</v>
      </c>
      <c r="M35" s="14">
        <v>9723.550000000001</v>
      </c>
      <c r="N35" s="14">
        <v>12107.5</v>
      </c>
      <c r="O35" s="14">
        <v>14464.6</v>
      </c>
      <c r="P35" s="14">
        <v>16848.449999999997</v>
      </c>
      <c r="Q35" s="14">
        <v>23387.500000000004</v>
      </c>
      <c r="R35" s="14">
        <v>30107.25</v>
      </c>
      <c r="S35" s="14">
        <v>36857.15000000001</v>
      </c>
      <c r="T35" s="14">
        <v>43576.950000000004</v>
      </c>
      <c r="U35" s="14">
        <v>57386.74999999999</v>
      </c>
      <c r="V35" s="14">
        <v>71466.25000000001</v>
      </c>
      <c r="W35" s="14">
        <v>99814.75</v>
      </c>
      <c r="X35" s="14">
        <v>128194.85</v>
      </c>
      <c r="Y35" s="14">
        <v>272070.7</v>
      </c>
      <c r="Z35" s="33"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3"/>
    </row>
    <row r="37" spans="1:26" ht="18.9" customHeight="1">
      <c r="A37" s="24" t="str">
        <f>'Page 9'!$A$43</f>
        <v>Direct federal tax</v>
      </c>
      <c r="B37" s="14">
        <v>0</v>
      </c>
      <c r="C37" s="14">
        <v>0</v>
      </c>
      <c r="D37" s="14">
        <v>0</v>
      </c>
      <c r="E37" s="14">
        <v>0</v>
      </c>
      <c r="F37" s="14">
        <v>30</v>
      </c>
      <c r="G37" s="14">
        <v>64.7</v>
      </c>
      <c r="H37" s="14">
        <v>98.6</v>
      </c>
      <c r="I37" s="14">
        <v>133.4</v>
      </c>
      <c r="J37" s="14">
        <v>172.1</v>
      </c>
      <c r="K37" s="14">
        <v>210.9</v>
      </c>
      <c r="L37" s="14">
        <v>431.7</v>
      </c>
      <c r="M37" s="14">
        <v>677.2</v>
      </c>
      <c r="N37" s="14">
        <v>935.6</v>
      </c>
      <c r="O37" s="14">
        <v>1286.1</v>
      </c>
      <c r="P37" s="14">
        <v>1837.9</v>
      </c>
      <c r="Q37" s="14">
        <v>3314.1</v>
      </c>
      <c r="R37" s="14">
        <v>5214.9</v>
      </c>
      <c r="S37" s="14">
        <v>7522.7</v>
      </c>
      <c r="T37" s="14">
        <v>9975.7</v>
      </c>
      <c r="U37" s="14">
        <v>15792.5</v>
      </c>
      <c r="V37" s="14">
        <v>21679.7</v>
      </c>
      <c r="W37" s="14">
        <v>33533.3</v>
      </c>
      <c r="X37" s="14">
        <v>45400.1</v>
      </c>
      <c r="Y37" s="14">
        <v>102396.1</v>
      </c>
      <c r="Z37" s="33" t="str">
        <f t="shared" si="0"/>
        <v>Direct federal tax</v>
      </c>
    </row>
    <row r="38" spans="1:26" ht="18.9" customHeight="1" thickBot="1">
      <c r="A38" s="34"/>
      <c r="B38" s="14"/>
      <c r="C38" s="14"/>
      <c r="D38" s="14"/>
      <c r="E38" s="14"/>
      <c r="F38" s="14"/>
      <c r="G38" s="14"/>
      <c r="H38" s="14"/>
      <c r="I38" s="14"/>
      <c r="J38" s="14"/>
      <c r="K38" s="14"/>
      <c r="L38" s="14"/>
      <c r="M38" s="14"/>
      <c r="N38" s="14"/>
      <c r="O38" s="14"/>
      <c r="P38" s="14"/>
      <c r="Q38" s="14"/>
      <c r="R38" s="14"/>
      <c r="S38" s="14"/>
      <c r="T38" s="14"/>
      <c r="U38" s="14"/>
      <c r="V38" s="14"/>
      <c r="W38" s="14"/>
      <c r="X38" s="14"/>
      <c r="Y38" s="14"/>
      <c r="Z38" s="33"/>
    </row>
    <row r="39" spans="2:26" ht="19.5" customHeight="1" thickBot="1">
      <c r="B39" s="871" t="s">
        <v>213</v>
      </c>
      <c r="C39" s="872"/>
      <c r="D39" s="872"/>
      <c r="E39" s="872"/>
      <c r="F39" s="872"/>
      <c r="G39" s="872"/>
      <c r="H39" s="872"/>
      <c r="I39" s="872"/>
      <c r="J39" s="872"/>
      <c r="K39" s="872"/>
      <c r="L39" s="872"/>
      <c r="M39" s="873"/>
      <c r="N39" s="871" t="str">
        <f>B39</f>
        <v>Tax burden in percent of gross earned income</v>
      </c>
      <c r="O39" s="872"/>
      <c r="P39" s="872"/>
      <c r="Q39" s="872"/>
      <c r="R39" s="872"/>
      <c r="S39" s="872"/>
      <c r="T39" s="872"/>
      <c r="U39" s="872"/>
      <c r="V39" s="872"/>
      <c r="W39" s="872"/>
      <c r="X39" s="872"/>
      <c r="Y39" s="873"/>
      <c r="Z39" s="33"/>
    </row>
    <row r="40" spans="1:26" ht="18.9" customHeight="1">
      <c r="A40" s="24" t="str">
        <f>'Page 9'!$A$16</f>
        <v>Zurich</v>
      </c>
      <c r="B40" s="35">
        <v>0.7072</v>
      </c>
      <c r="C40" s="35">
        <v>1.2946666666666666</v>
      </c>
      <c r="D40" s="35">
        <v>1.8325714285714285</v>
      </c>
      <c r="E40" s="35">
        <v>2.3625</v>
      </c>
      <c r="F40" s="35">
        <v>3.1688</v>
      </c>
      <c r="G40" s="35">
        <v>3.9899999999999998</v>
      </c>
      <c r="H40" s="35">
        <v>4.688285714285715</v>
      </c>
      <c r="I40" s="35">
        <v>5.36725</v>
      </c>
      <c r="J40" s="35">
        <v>5.97711111111111</v>
      </c>
      <c r="K40" s="35">
        <v>6.511</v>
      </c>
      <c r="L40" s="35">
        <v>7.660666666666667</v>
      </c>
      <c r="M40" s="35">
        <v>8.659285714285714</v>
      </c>
      <c r="N40" s="35">
        <v>9.577874999999999</v>
      </c>
      <c r="O40" s="35">
        <v>10.317888888888891</v>
      </c>
      <c r="P40" s="35">
        <v>11.066300000000002</v>
      </c>
      <c r="Q40" s="35">
        <v>12.43</v>
      </c>
      <c r="R40" s="35">
        <v>13.630466666666669</v>
      </c>
      <c r="S40" s="35">
        <v>14.80337142857143</v>
      </c>
      <c r="T40" s="35">
        <v>15.773900000000001</v>
      </c>
      <c r="U40" s="35">
        <v>17.39392</v>
      </c>
      <c r="V40" s="35">
        <v>18.6403</v>
      </c>
      <c r="W40" s="35">
        <v>20.692774999999997</v>
      </c>
      <c r="X40" s="35">
        <v>21.930239999999998</v>
      </c>
      <c r="Y40" s="35">
        <v>24.396200000000004</v>
      </c>
      <c r="Z40" s="33" t="str">
        <f t="shared" si="0"/>
        <v>Zurich</v>
      </c>
    </row>
    <row r="41" spans="1:26" ht="18.9" customHeight="1">
      <c r="A41" s="24" t="str">
        <f>'Page 9'!$A$17</f>
        <v>Berne</v>
      </c>
      <c r="B41" s="35">
        <v>0</v>
      </c>
      <c r="C41" s="35">
        <v>0</v>
      </c>
      <c r="D41" s="35">
        <v>0.7462857142857144</v>
      </c>
      <c r="E41" s="35">
        <v>1.5152500000000002</v>
      </c>
      <c r="F41" s="35">
        <v>3.2216</v>
      </c>
      <c r="G41" s="35">
        <v>4.751333333333333</v>
      </c>
      <c r="H41" s="35">
        <v>5.794857142857144</v>
      </c>
      <c r="I41" s="35">
        <v>6.88775</v>
      </c>
      <c r="J41" s="35">
        <v>8.15188888888889</v>
      </c>
      <c r="K41" s="35">
        <v>9.242700000000001</v>
      </c>
      <c r="L41" s="35">
        <v>10.76675</v>
      </c>
      <c r="M41" s="35">
        <v>11.935428571428574</v>
      </c>
      <c r="N41" s="35">
        <v>12.8118125</v>
      </c>
      <c r="O41" s="35">
        <v>13.642388888888886</v>
      </c>
      <c r="P41" s="35">
        <v>14.407000000000004</v>
      </c>
      <c r="Q41" s="35">
        <v>16.03328</v>
      </c>
      <c r="R41" s="35">
        <v>17.3817</v>
      </c>
      <c r="S41" s="35">
        <v>18.438485714285715</v>
      </c>
      <c r="T41" s="35">
        <v>19.285125</v>
      </c>
      <c r="U41" s="35">
        <v>20.641820000000003</v>
      </c>
      <c r="V41" s="35">
        <v>21.644650000000002</v>
      </c>
      <c r="W41" s="35">
        <v>23.0425625</v>
      </c>
      <c r="X41" s="35">
        <v>23.939079999999997</v>
      </c>
      <c r="Y41" s="35">
        <v>25.928584999999998</v>
      </c>
      <c r="Z41" s="33" t="str">
        <f t="shared" si="0"/>
        <v>Berne</v>
      </c>
    </row>
    <row r="42" spans="1:26" ht="18.9" customHeight="1">
      <c r="A42" s="24" t="str">
        <f>'Page 9'!$A$18</f>
        <v>Lucerne</v>
      </c>
      <c r="B42" s="35">
        <v>0.4</v>
      </c>
      <c r="C42" s="35">
        <v>0.5553333333333333</v>
      </c>
      <c r="D42" s="35">
        <v>0.876</v>
      </c>
      <c r="E42" s="35">
        <v>1.3265</v>
      </c>
      <c r="F42" s="35">
        <v>3.0072</v>
      </c>
      <c r="G42" s="35">
        <v>4.6</v>
      </c>
      <c r="H42" s="35">
        <v>6.082857142857143</v>
      </c>
      <c r="I42" s="35">
        <v>7.16</v>
      </c>
      <c r="J42" s="35">
        <v>8.036666666666667</v>
      </c>
      <c r="K42" s="35">
        <v>8.703</v>
      </c>
      <c r="L42" s="35">
        <v>9.731666666666666</v>
      </c>
      <c r="M42" s="35">
        <v>10.491428571428571</v>
      </c>
      <c r="N42" s="35">
        <v>11.083125</v>
      </c>
      <c r="O42" s="35">
        <v>11.523888888888889</v>
      </c>
      <c r="P42" s="35">
        <v>11.8765</v>
      </c>
      <c r="Q42" s="35">
        <v>12.531520000000002</v>
      </c>
      <c r="R42" s="35">
        <v>13.088933333333333</v>
      </c>
      <c r="S42" s="35">
        <v>13.571085714285717</v>
      </c>
      <c r="T42" s="35">
        <v>13.994825000000002</v>
      </c>
      <c r="U42" s="35">
        <v>14.788960000000003</v>
      </c>
      <c r="V42" s="35">
        <v>15.342066666666668</v>
      </c>
      <c r="W42" s="35">
        <v>16.0639</v>
      </c>
      <c r="X42" s="35">
        <v>16.50106</v>
      </c>
      <c r="Y42" s="35">
        <v>17.36929</v>
      </c>
      <c r="Z42" s="33" t="str">
        <f t="shared" si="0"/>
        <v>Lucerne</v>
      </c>
    </row>
    <row r="43" spans="1:26" ht="18.9" customHeight="1">
      <c r="A43" s="24" t="str">
        <f>'Page 9'!$A$19</f>
        <v>Altdorf</v>
      </c>
      <c r="B43" s="35">
        <v>0.8</v>
      </c>
      <c r="C43" s="35">
        <v>0.6666666666666667</v>
      </c>
      <c r="D43" s="35">
        <v>0.5714285714285714</v>
      </c>
      <c r="E43" s="35">
        <v>1.3276949999999998</v>
      </c>
      <c r="F43" s="35">
        <v>3.71078</v>
      </c>
      <c r="G43" s="35">
        <v>5.349666666666667</v>
      </c>
      <c r="H43" s="35">
        <v>6.477302857142857</v>
      </c>
      <c r="I43" s="35">
        <v>7.3606525000000005</v>
      </c>
      <c r="J43" s="35">
        <v>7.880491111111112</v>
      </c>
      <c r="K43" s="35">
        <v>8.296362000000002</v>
      </c>
      <c r="L43" s="35">
        <v>8.970331666666667</v>
      </c>
      <c r="M43" s="35">
        <v>9.55923142857143</v>
      </c>
      <c r="N43" s="35">
        <v>10.000906250000002</v>
      </c>
      <c r="O43" s="35">
        <v>10.32771</v>
      </c>
      <c r="P43" s="35">
        <v>10.589153</v>
      </c>
      <c r="Q43" s="35">
        <v>11.0717896</v>
      </c>
      <c r="R43" s="35">
        <v>11.393547333333332</v>
      </c>
      <c r="S43" s="35">
        <v>11.692169714285711</v>
      </c>
      <c r="T43" s="35">
        <v>11.908612</v>
      </c>
      <c r="U43" s="35">
        <v>12.2176508</v>
      </c>
      <c r="V43" s="35">
        <v>12.418660333333335</v>
      </c>
      <c r="W43" s="35">
        <v>12.692495749999999</v>
      </c>
      <c r="X43" s="35">
        <v>12.859806800000001</v>
      </c>
      <c r="Y43" s="35">
        <v>13.1899142</v>
      </c>
      <c r="Z43" s="33" t="str">
        <f t="shared" si="0"/>
        <v>Altdorf</v>
      </c>
    </row>
    <row r="44" spans="1:26" ht="18.9" customHeight="1">
      <c r="A44" s="24" t="str">
        <f>'Page 9'!$A$20</f>
        <v>Schwyz</v>
      </c>
      <c r="B44" s="35">
        <v>1.1663999999999999</v>
      </c>
      <c r="C44" s="35">
        <v>1.6633333333333333</v>
      </c>
      <c r="D44" s="35">
        <v>2.1462857142857144</v>
      </c>
      <c r="E44" s="35">
        <v>2.5725000000000002</v>
      </c>
      <c r="F44" s="35">
        <v>3.2688</v>
      </c>
      <c r="G44" s="35">
        <v>3.856</v>
      </c>
      <c r="H44" s="35">
        <v>4.299714285714286</v>
      </c>
      <c r="I44" s="35">
        <v>4.5855</v>
      </c>
      <c r="J44" s="35">
        <v>4.977333333333333</v>
      </c>
      <c r="K44" s="35">
        <v>5.3268</v>
      </c>
      <c r="L44" s="35">
        <v>6.0825</v>
      </c>
      <c r="M44" s="35">
        <v>6.707642857142858</v>
      </c>
      <c r="N44" s="35">
        <v>7.2283125</v>
      </c>
      <c r="O44" s="35">
        <v>7.688555555555557</v>
      </c>
      <c r="P44" s="35">
        <v>8.11025</v>
      </c>
      <c r="Q44" s="35">
        <v>8.863959999999999</v>
      </c>
      <c r="R44" s="35">
        <v>9.375333333333332</v>
      </c>
      <c r="S44" s="35">
        <v>9.74822857142857</v>
      </c>
      <c r="T44" s="35">
        <v>10.02125</v>
      </c>
      <c r="U44" s="35">
        <v>10.4088</v>
      </c>
      <c r="V44" s="35">
        <v>10.582399999999998</v>
      </c>
      <c r="W44" s="35">
        <v>10.7474375</v>
      </c>
      <c r="X44" s="35">
        <v>10.848950000000002</v>
      </c>
      <c r="Y44" s="35">
        <v>11.048229999999998</v>
      </c>
      <c r="Z44" s="33" t="str">
        <f t="shared" si="0"/>
        <v>Schwyz</v>
      </c>
    </row>
    <row r="45" spans="1:26" ht="18.9" customHeight="1">
      <c r="A45" s="24" t="str">
        <f>'Page 9'!$A$21</f>
        <v>Sarnen</v>
      </c>
      <c r="B45" s="35">
        <v>0</v>
      </c>
      <c r="C45" s="35">
        <v>0</v>
      </c>
      <c r="D45" s="35">
        <v>0.23285714285714282</v>
      </c>
      <c r="E45" s="35">
        <v>1.69875</v>
      </c>
      <c r="F45" s="35">
        <v>3.7508</v>
      </c>
      <c r="G45" s="35">
        <v>5.118999999999999</v>
      </c>
      <c r="H45" s="35">
        <v>5.863</v>
      </c>
      <c r="I45" s="35">
        <v>6.387375</v>
      </c>
      <c r="J45" s="35">
        <v>6.855333333333334</v>
      </c>
      <c r="K45" s="35">
        <v>7.4474</v>
      </c>
      <c r="L45" s="35">
        <v>8.403083333333335</v>
      </c>
      <c r="M45" s="35">
        <v>8.988857142857142</v>
      </c>
      <c r="N45" s="35">
        <v>9.377062500000001</v>
      </c>
      <c r="O45" s="35">
        <v>9.664</v>
      </c>
      <c r="P45" s="35">
        <v>9.90715</v>
      </c>
      <c r="Q45" s="35">
        <v>10.33924</v>
      </c>
      <c r="R45" s="35">
        <v>10.636466666666667</v>
      </c>
      <c r="S45" s="35">
        <v>10.856485714285713</v>
      </c>
      <c r="T45" s="35">
        <v>11.014674999999999</v>
      </c>
      <c r="U45" s="35">
        <v>11.24166</v>
      </c>
      <c r="V45" s="35">
        <v>11.388416666666666</v>
      </c>
      <c r="W45" s="35">
        <v>11.592262499999999</v>
      </c>
      <c r="X45" s="35">
        <v>11.7173</v>
      </c>
      <c r="Y45" s="35">
        <v>11.963275</v>
      </c>
      <c r="Z45" s="33" t="str">
        <f t="shared" si="0"/>
        <v>Sarnen</v>
      </c>
    </row>
    <row r="46" spans="1:26" ht="18.9" customHeight="1">
      <c r="A46" s="24" t="str">
        <f>'Page 9'!$A$22</f>
        <v>Stans</v>
      </c>
      <c r="B46" s="35">
        <v>0.4</v>
      </c>
      <c r="C46" s="35">
        <v>0.6356666666666667</v>
      </c>
      <c r="D46" s="35">
        <v>1.1385714285714286</v>
      </c>
      <c r="E46" s="35">
        <v>1.7690000000000001</v>
      </c>
      <c r="F46" s="35">
        <v>3.1634</v>
      </c>
      <c r="G46" s="35">
        <v>4.6226666666666665</v>
      </c>
      <c r="H46" s="35">
        <v>5.58242857142857</v>
      </c>
      <c r="I46" s="35">
        <v>6.293125</v>
      </c>
      <c r="J46" s="35">
        <v>6.864777777777779</v>
      </c>
      <c r="K46" s="35">
        <v>7.4148000000000005</v>
      </c>
      <c r="L46" s="35">
        <v>8.359916666666669</v>
      </c>
      <c r="M46" s="35">
        <v>9.107285714285714</v>
      </c>
      <c r="N46" s="35">
        <v>9.647875</v>
      </c>
      <c r="O46" s="35">
        <v>10.068277777777777</v>
      </c>
      <c r="P46" s="35">
        <v>10.4547</v>
      </c>
      <c r="Q46" s="35">
        <v>11.13964</v>
      </c>
      <c r="R46" s="35">
        <v>11.686533333333333</v>
      </c>
      <c r="S46" s="35">
        <v>12.18342857142857</v>
      </c>
      <c r="T46" s="35">
        <v>12.425249999999998</v>
      </c>
      <c r="U46" s="35">
        <v>12.560959999999998</v>
      </c>
      <c r="V46" s="35">
        <v>12.646533333333334</v>
      </c>
      <c r="W46" s="35">
        <v>12.775524999999998</v>
      </c>
      <c r="X46" s="35">
        <v>12.855839999999999</v>
      </c>
      <c r="Y46" s="35">
        <v>13.012070000000001</v>
      </c>
      <c r="Z46" s="33" t="str">
        <f t="shared" si="0"/>
        <v>Stans</v>
      </c>
    </row>
    <row r="47" spans="1:26" ht="18.9" customHeight="1">
      <c r="A47" s="24" t="str">
        <f>'Page 9'!$A$23</f>
        <v>Glarus</v>
      </c>
      <c r="B47" s="35">
        <v>0</v>
      </c>
      <c r="C47" s="35">
        <v>0.8666666666666666</v>
      </c>
      <c r="D47" s="35">
        <v>2</v>
      </c>
      <c r="E47" s="35">
        <v>2.85</v>
      </c>
      <c r="F47" s="35">
        <v>4.055000000000001</v>
      </c>
      <c r="G47" s="35">
        <v>5.441666666666666</v>
      </c>
      <c r="H47" s="35">
        <v>6.235714285714286</v>
      </c>
      <c r="I47" s="35">
        <v>6.9125000000000005</v>
      </c>
      <c r="J47" s="35">
        <v>7.552777777777776</v>
      </c>
      <c r="K47" s="35">
        <v>8.1625</v>
      </c>
      <c r="L47" s="35">
        <v>9.104166666666668</v>
      </c>
      <c r="M47" s="35">
        <v>10.098214285714285</v>
      </c>
      <c r="N47" s="35">
        <v>10.875</v>
      </c>
      <c r="O47" s="35">
        <v>11.458333333333332</v>
      </c>
      <c r="P47" s="35">
        <v>11.924999999999999</v>
      </c>
      <c r="Q47" s="35">
        <v>12.831999999999999</v>
      </c>
      <c r="R47" s="35">
        <v>13.573333333333334</v>
      </c>
      <c r="S47" s="35">
        <v>14.194285714285716</v>
      </c>
      <c r="T47" s="35">
        <v>14.851575</v>
      </c>
      <c r="U47" s="35">
        <v>15.7925</v>
      </c>
      <c r="V47" s="35">
        <v>16.479999999999997</v>
      </c>
      <c r="W47" s="35">
        <v>17.691875000000003</v>
      </c>
      <c r="X47" s="35">
        <v>18.626249999999995</v>
      </c>
      <c r="Y47" s="35">
        <v>18.906125</v>
      </c>
      <c r="Z47" s="33" t="str">
        <f t="shared" si="0"/>
        <v>Glarus</v>
      </c>
    </row>
    <row r="48" spans="1:26" ht="18.9" customHeight="1">
      <c r="A48" s="24" t="str">
        <f>'Page 9'!$A$24</f>
        <v>Zug</v>
      </c>
      <c r="B48" s="35">
        <v>0</v>
      </c>
      <c r="C48" s="35">
        <v>0.163</v>
      </c>
      <c r="D48" s="35">
        <v>0.4185714285714286</v>
      </c>
      <c r="E48" s="35">
        <v>0.7362499999999998</v>
      </c>
      <c r="F48" s="35">
        <v>1.3898000000000001</v>
      </c>
      <c r="G48" s="35">
        <v>1.890666666666667</v>
      </c>
      <c r="H48" s="35">
        <v>2.2718571428571432</v>
      </c>
      <c r="I48" s="35">
        <v>2.5908749999999996</v>
      </c>
      <c r="J48" s="35">
        <v>2.8687777777777774</v>
      </c>
      <c r="K48" s="35">
        <v>3.1013</v>
      </c>
      <c r="L48" s="35">
        <v>3.63775</v>
      </c>
      <c r="M48" s="35">
        <v>4.118071428571429</v>
      </c>
      <c r="N48" s="35">
        <v>4.452500000000001</v>
      </c>
      <c r="O48" s="35">
        <v>5.049666666666666</v>
      </c>
      <c r="P48" s="35">
        <v>5.690949999999999</v>
      </c>
      <c r="Q48" s="35">
        <v>7.78748</v>
      </c>
      <c r="R48" s="35">
        <v>8.910866666666667</v>
      </c>
      <c r="S48" s="35">
        <v>9.532285714285713</v>
      </c>
      <c r="T48" s="35">
        <v>9.67865</v>
      </c>
      <c r="U48" s="35">
        <v>9.859900000000001</v>
      </c>
      <c r="V48" s="35">
        <v>9.9768</v>
      </c>
      <c r="W48" s="35">
        <v>10.140687499999999</v>
      </c>
      <c r="X48" s="35">
        <v>10.241379999999998</v>
      </c>
      <c r="Y48" s="35">
        <v>10.439214999999999</v>
      </c>
      <c r="Z48" s="33" t="str">
        <f t="shared" si="0"/>
        <v>Zug</v>
      </c>
    </row>
    <row r="49" spans="1:26" ht="18.9" customHeight="1">
      <c r="A49" s="24" t="str">
        <f>'Page 9'!$A$25</f>
        <v>Fribourg</v>
      </c>
      <c r="B49" s="35">
        <v>0.7867999999999999</v>
      </c>
      <c r="C49" s="35">
        <v>1.4546666666666668</v>
      </c>
      <c r="D49" s="35">
        <v>2.2977142857142856</v>
      </c>
      <c r="E49" s="35">
        <v>2.98875</v>
      </c>
      <c r="F49" s="35">
        <v>5.272399999999998</v>
      </c>
      <c r="G49" s="35">
        <v>6.839166666666667</v>
      </c>
      <c r="H49" s="35">
        <v>7.537285714285713</v>
      </c>
      <c r="I49" s="35">
        <v>8.286999999999999</v>
      </c>
      <c r="J49" s="35">
        <v>9.19188888888889</v>
      </c>
      <c r="K49" s="35">
        <v>9.6134</v>
      </c>
      <c r="L49" s="35">
        <v>11.265833333333333</v>
      </c>
      <c r="M49" s="35">
        <v>12.409142857142855</v>
      </c>
      <c r="N49" s="35">
        <v>13.4495</v>
      </c>
      <c r="O49" s="35">
        <v>14.365833333333331</v>
      </c>
      <c r="P49" s="35">
        <v>15.09065</v>
      </c>
      <c r="Q49" s="35">
        <v>16.4456</v>
      </c>
      <c r="R49" s="35">
        <v>17.702666666666666</v>
      </c>
      <c r="S49" s="35">
        <v>18.947657142857143</v>
      </c>
      <c r="T49" s="35">
        <v>20.0034</v>
      </c>
      <c r="U49" s="35">
        <v>21.238</v>
      </c>
      <c r="V49" s="35">
        <v>21.397233333333336</v>
      </c>
      <c r="W49" s="35">
        <v>21.633587499999997</v>
      </c>
      <c r="X49" s="35">
        <v>21.78039</v>
      </c>
      <c r="Y49" s="35">
        <v>22.066515000000003</v>
      </c>
      <c r="Z49" s="33" t="str">
        <f t="shared" si="0"/>
        <v>Fribourg</v>
      </c>
    </row>
    <row r="50" spans="1:26" ht="18.9" customHeight="1">
      <c r="A50" s="24" t="str">
        <f>'Page 9'!$A$26</f>
        <v>Solothurn</v>
      </c>
      <c r="B50" s="35">
        <v>0.48</v>
      </c>
      <c r="C50" s="35">
        <v>1.4503333333333333</v>
      </c>
      <c r="D50" s="35">
        <v>2.8374285714285716</v>
      </c>
      <c r="E50" s="35">
        <v>4.08</v>
      </c>
      <c r="F50" s="35">
        <v>6.126200000000001</v>
      </c>
      <c r="G50" s="35">
        <v>7.64</v>
      </c>
      <c r="H50" s="35">
        <v>8.724428571428572</v>
      </c>
      <c r="I50" s="35">
        <v>9.59875</v>
      </c>
      <c r="J50" s="35">
        <v>10.427555555555557</v>
      </c>
      <c r="K50" s="35">
        <v>11.3264</v>
      </c>
      <c r="L50" s="35">
        <v>12.674166666666666</v>
      </c>
      <c r="M50" s="35">
        <v>13.774357142857143</v>
      </c>
      <c r="N50" s="35">
        <v>14.676</v>
      </c>
      <c r="O50" s="35">
        <v>15.407333333333334</v>
      </c>
      <c r="P50" s="35">
        <v>16.03605</v>
      </c>
      <c r="Q50" s="35">
        <v>17.3042</v>
      </c>
      <c r="R50" s="35">
        <v>18.405833333333334</v>
      </c>
      <c r="S50" s="35">
        <v>19.299085714285717</v>
      </c>
      <c r="T50" s="35">
        <v>19.969249999999995</v>
      </c>
      <c r="U50" s="35">
        <v>20.90756</v>
      </c>
      <c r="V50" s="35">
        <v>21.533033333333336</v>
      </c>
      <c r="W50" s="35">
        <v>22.10085</v>
      </c>
      <c r="X50" s="35">
        <v>22.209120000000002</v>
      </c>
      <c r="Y50" s="35">
        <v>22.425660000000004</v>
      </c>
      <c r="Z50" s="33" t="str">
        <f t="shared" si="0"/>
        <v>Solothurn</v>
      </c>
    </row>
    <row r="51" spans="1:26" ht="18.9" customHeight="1">
      <c r="A51" s="24" t="str">
        <f>'Page 9'!$A$27</f>
        <v>Basel</v>
      </c>
      <c r="B51" s="35">
        <v>0</v>
      </c>
      <c r="C51" s="35">
        <v>0</v>
      </c>
      <c r="D51" s="35">
        <v>0</v>
      </c>
      <c r="E51" s="35">
        <v>0</v>
      </c>
      <c r="F51" s="35">
        <v>0</v>
      </c>
      <c r="G51" s="35">
        <v>2.1563333333333334</v>
      </c>
      <c r="H51" s="35">
        <v>4.981428571428571</v>
      </c>
      <c r="I51" s="35">
        <v>7.153</v>
      </c>
      <c r="J51" s="35">
        <v>8.795111111111112</v>
      </c>
      <c r="K51" s="35">
        <v>10.105</v>
      </c>
      <c r="L51" s="35">
        <v>12.111416666666667</v>
      </c>
      <c r="M51" s="35">
        <v>13.544499999999998</v>
      </c>
      <c r="N51" s="35">
        <v>14.619375000000002</v>
      </c>
      <c r="O51" s="35">
        <v>15.429777777777776</v>
      </c>
      <c r="P51" s="35">
        <v>16.101100000000002</v>
      </c>
      <c r="Q51" s="35">
        <v>17.2996</v>
      </c>
      <c r="R51" s="35">
        <v>18.11766666666667</v>
      </c>
      <c r="S51" s="35">
        <v>18.715142857142858</v>
      </c>
      <c r="T51" s="35">
        <v>19.15175</v>
      </c>
      <c r="U51" s="35">
        <v>19.7722</v>
      </c>
      <c r="V51" s="35">
        <v>20.6392</v>
      </c>
      <c r="W51" s="35">
        <v>21.7844</v>
      </c>
      <c r="X51" s="35">
        <v>22.4763</v>
      </c>
      <c r="Y51" s="35">
        <v>23.852935</v>
      </c>
      <c r="Z51" s="33" t="str">
        <f t="shared" si="0"/>
        <v>Basel</v>
      </c>
    </row>
    <row r="52" spans="1:26" ht="18.9" customHeight="1">
      <c r="A52" s="24" t="str">
        <f>'Page 9'!$A$28</f>
        <v>Liestal</v>
      </c>
      <c r="B52" s="35">
        <v>0</v>
      </c>
      <c r="C52" s="35">
        <v>0</v>
      </c>
      <c r="D52" s="35">
        <v>0</v>
      </c>
      <c r="E52" s="35">
        <v>0</v>
      </c>
      <c r="F52" s="35">
        <v>2.3341999999999996</v>
      </c>
      <c r="G52" s="35">
        <v>3.8345</v>
      </c>
      <c r="H52" s="35">
        <v>5.255571428571428</v>
      </c>
      <c r="I52" s="35">
        <v>6.578749999999999</v>
      </c>
      <c r="J52" s="35">
        <v>7.806222222222223</v>
      </c>
      <c r="K52" s="35">
        <v>8.9452</v>
      </c>
      <c r="L52" s="35">
        <v>10.893249999999998</v>
      </c>
      <c r="M52" s="35">
        <v>12.444357142857145</v>
      </c>
      <c r="N52" s="35">
        <v>13.726437500000003</v>
      </c>
      <c r="O52" s="35">
        <v>14.815222222222225</v>
      </c>
      <c r="P52" s="35">
        <v>15.75935</v>
      </c>
      <c r="Q52" s="35">
        <v>17.67604</v>
      </c>
      <c r="R52" s="35">
        <v>19.105866666666664</v>
      </c>
      <c r="S52" s="35">
        <v>20.16614285714285</v>
      </c>
      <c r="T52" s="35">
        <v>20.989699999999996</v>
      </c>
      <c r="U52" s="35">
        <v>22.199740000000002</v>
      </c>
      <c r="V52" s="35">
        <v>23.059216666666664</v>
      </c>
      <c r="W52" s="35">
        <v>24.260437500000002</v>
      </c>
      <c r="X52" s="35">
        <v>25.065580000000004</v>
      </c>
      <c r="Y52" s="35">
        <v>27.06387</v>
      </c>
      <c r="Z52" s="33" t="str">
        <f t="shared" si="0"/>
        <v>Liestal</v>
      </c>
    </row>
    <row r="53" spans="1:26" ht="18.9" customHeight="1">
      <c r="A53" s="24" t="str">
        <f>'Page 9'!$A$29</f>
        <v>Schaffhausen</v>
      </c>
      <c r="B53" s="35">
        <v>0.5692</v>
      </c>
      <c r="C53" s="35">
        <v>1.2176666666666667</v>
      </c>
      <c r="D53" s="35">
        <v>1.974</v>
      </c>
      <c r="E53" s="35">
        <v>2.8310000000000004</v>
      </c>
      <c r="F53" s="35">
        <v>4.4502</v>
      </c>
      <c r="G53" s="35">
        <v>5.723000000000001</v>
      </c>
      <c r="H53" s="35">
        <v>6.625714285714286</v>
      </c>
      <c r="I53" s="35">
        <v>7.313875</v>
      </c>
      <c r="J53" s="35">
        <v>8.131555555555556</v>
      </c>
      <c r="K53" s="35">
        <v>8.888400000000003</v>
      </c>
      <c r="L53" s="35">
        <v>10.253916666666667</v>
      </c>
      <c r="M53" s="35">
        <v>11.395</v>
      </c>
      <c r="N53" s="35">
        <v>12.39575</v>
      </c>
      <c r="O53" s="35">
        <v>13.307888888888888</v>
      </c>
      <c r="P53" s="35">
        <v>14.086700000000002</v>
      </c>
      <c r="Q53" s="35">
        <v>15.508159999999998</v>
      </c>
      <c r="R53" s="35">
        <v>16.455766666666666</v>
      </c>
      <c r="S53" s="35">
        <v>17.360742857142856</v>
      </c>
      <c r="T53" s="35">
        <v>18.174400000000002</v>
      </c>
      <c r="U53" s="35">
        <v>19.19308</v>
      </c>
      <c r="V53" s="35">
        <v>19.27635</v>
      </c>
      <c r="W53" s="35">
        <v>19.413549999999997</v>
      </c>
      <c r="X53" s="35">
        <v>19.50029</v>
      </c>
      <c r="Y53" s="35">
        <v>19.667130000000004</v>
      </c>
      <c r="Z53" s="33" t="str">
        <f t="shared" si="0"/>
        <v>Schaffhausen</v>
      </c>
    </row>
    <row r="54" spans="1:26" ht="18.9" customHeight="1">
      <c r="A54" s="24" t="str">
        <f>'Page 9'!$A$30</f>
        <v>Herisau</v>
      </c>
      <c r="B54" s="35">
        <v>0.43760000000000004</v>
      </c>
      <c r="C54" s="35">
        <v>1.3679999999999999</v>
      </c>
      <c r="D54" s="35">
        <v>2.475428571428572</v>
      </c>
      <c r="E54" s="35">
        <v>3.39725</v>
      </c>
      <c r="F54" s="35">
        <v>5.125399999999999</v>
      </c>
      <c r="G54" s="35">
        <v>6.323166666666667</v>
      </c>
      <c r="H54" s="35">
        <v>7.078857142857144</v>
      </c>
      <c r="I54" s="35">
        <v>7.698750000000001</v>
      </c>
      <c r="J54" s="35">
        <v>8.441111111111113</v>
      </c>
      <c r="K54" s="35">
        <v>9.0045</v>
      </c>
      <c r="L54" s="35">
        <v>10.1485</v>
      </c>
      <c r="M54" s="35">
        <v>11.14157142857143</v>
      </c>
      <c r="N54" s="35">
        <v>11.9471875</v>
      </c>
      <c r="O54" s="35">
        <v>12.589</v>
      </c>
      <c r="P54" s="35">
        <v>13.156349999999998</v>
      </c>
      <c r="Q54" s="35">
        <v>14.30016</v>
      </c>
      <c r="R54" s="35">
        <v>15.125</v>
      </c>
      <c r="S54" s="35">
        <v>15.785428571428572</v>
      </c>
      <c r="T54" s="35">
        <v>16.2697</v>
      </c>
      <c r="U54" s="35">
        <v>16.95652</v>
      </c>
      <c r="V54" s="35">
        <v>17.30976666666667</v>
      </c>
      <c r="W54" s="35">
        <v>17.4184375</v>
      </c>
      <c r="X54" s="35">
        <v>17.4876</v>
      </c>
      <c r="Y54" s="35">
        <v>17.61999</v>
      </c>
      <c r="Z54" s="33" t="str">
        <f t="shared" si="0"/>
        <v>Herisau</v>
      </c>
    </row>
    <row r="55" spans="1:26" ht="18.9" customHeight="1">
      <c r="A55" s="24" t="str">
        <f>'Page 9'!$A$31</f>
        <v>Appenzell</v>
      </c>
      <c r="B55" s="35">
        <v>1.6128</v>
      </c>
      <c r="C55" s="35">
        <v>2.1506666666666665</v>
      </c>
      <c r="D55" s="35">
        <v>2.7211428571428575</v>
      </c>
      <c r="E55" s="35">
        <v>3.2639999999999993</v>
      </c>
      <c r="F55" s="35">
        <v>4.3776</v>
      </c>
      <c r="G55" s="35">
        <v>5.3566666666666665</v>
      </c>
      <c r="H55" s="35">
        <v>6.061714285714287</v>
      </c>
      <c r="I55" s="35">
        <v>6.672000000000001</v>
      </c>
      <c r="J55" s="35">
        <v>7.227666666666667</v>
      </c>
      <c r="K55" s="35">
        <v>7.733700000000001</v>
      </c>
      <c r="L55" s="35">
        <v>8.63675</v>
      </c>
      <c r="M55" s="35">
        <v>9.268071428571428</v>
      </c>
      <c r="N55" s="35">
        <v>9.762</v>
      </c>
      <c r="O55" s="35">
        <v>10.200500000000002</v>
      </c>
      <c r="P55" s="35">
        <v>10.6982</v>
      </c>
      <c r="Q55" s="35">
        <v>11.62752</v>
      </c>
      <c r="R55" s="35">
        <v>12.258533333333332</v>
      </c>
      <c r="S55" s="35">
        <v>12.676914285714286</v>
      </c>
      <c r="T55" s="35">
        <v>12.912</v>
      </c>
      <c r="U55" s="35">
        <v>13.19118</v>
      </c>
      <c r="V55" s="35">
        <v>13.276149999999998</v>
      </c>
      <c r="W55" s="35">
        <v>13.405450000000002</v>
      </c>
      <c r="X55" s="35">
        <v>13.486079999999998</v>
      </c>
      <c r="Y55" s="35">
        <v>13.642754999999998</v>
      </c>
      <c r="Z55" s="33" t="str">
        <f t="shared" si="0"/>
        <v>Appenzell</v>
      </c>
    </row>
    <row r="56" spans="1:26" ht="18.9" customHeight="1">
      <c r="A56" s="24" t="str">
        <f>'Page 9'!$A$32</f>
        <v>St. Gall</v>
      </c>
      <c r="B56" s="35">
        <v>0</v>
      </c>
      <c r="C56" s="35">
        <v>0</v>
      </c>
      <c r="D56" s="35">
        <v>0.9428571428571428</v>
      </c>
      <c r="E56" s="35">
        <v>1.8150000000000004</v>
      </c>
      <c r="F56" s="35">
        <v>3.9380000000000006</v>
      </c>
      <c r="G56" s="35">
        <v>5.426666666666667</v>
      </c>
      <c r="H56" s="35">
        <v>6.5371428571428565</v>
      </c>
      <c r="I56" s="35">
        <v>7.57625</v>
      </c>
      <c r="J56" s="35">
        <v>8.726666666666667</v>
      </c>
      <c r="K56" s="35">
        <v>9.790000000000001</v>
      </c>
      <c r="L56" s="35">
        <v>11.421666666666667</v>
      </c>
      <c r="M56" s="35">
        <v>12.601357142857145</v>
      </c>
      <c r="N56" s="35">
        <v>13.840687500000001</v>
      </c>
      <c r="O56" s="35">
        <v>14.776666666666666</v>
      </c>
      <c r="P56" s="35">
        <v>15.5507</v>
      </c>
      <c r="Q56" s="35">
        <v>16.99148</v>
      </c>
      <c r="R56" s="35">
        <v>18.002599999999997</v>
      </c>
      <c r="S56" s="35">
        <v>18.7396</v>
      </c>
      <c r="T56" s="35">
        <v>19.279400000000003</v>
      </c>
      <c r="U56" s="35">
        <v>20.04552</v>
      </c>
      <c r="V56" s="35">
        <v>20.44533333333333</v>
      </c>
      <c r="W56" s="35">
        <v>20.581687500000005</v>
      </c>
      <c r="X56" s="35">
        <v>20.66818</v>
      </c>
      <c r="Y56" s="35">
        <v>20.834139999999998</v>
      </c>
      <c r="Z56" s="33" t="str">
        <f t="shared" si="0"/>
        <v>St. Gall</v>
      </c>
    </row>
    <row r="57" spans="1:26" ht="18.9" customHeight="1">
      <c r="A57" s="24" t="str">
        <f>'Page 9'!$A$33</f>
        <v>Chur</v>
      </c>
      <c r="B57" s="35">
        <v>0</v>
      </c>
      <c r="C57" s="35">
        <v>0</v>
      </c>
      <c r="D57" s="35">
        <v>0</v>
      </c>
      <c r="E57" s="35">
        <v>0.11</v>
      </c>
      <c r="F57" s="35">
        <v>1.624</v>
      </c>
      <c r="G57" s="35">
        <v>3.29</v>
      </c>
      <c r="H57" s="35">
        <v>4.657142857142857</v>
      </c>
      <c r="I57" s="35">
        <v>5.6274999999999995</v>
      </c>
      <c r="J57" s="35">
        <v>6.544444444444444</v>
      </c>
      <c r="K57" s="35">
        <v>7.344</v>
      </c>
      <c r="L57" s="35">
        <v>9</v>
      </c>
      <c r="M57" s="35">
        <v>10.262857142857143</v>
      </c>
      <c r="N57" s="35">
        <v>11.2025</v>
      </c>
      <c r="O57" s="35">
        <v>11.971111111111112</v>
      </c>
      <c r="P57" s="35">
        <v>12.584999999999999</v>
      </c>
      <c r="Q57" s="35">
        <v>13.753599999999999</v>
      </c>
      <c r="R57" s="35">
        <v>14.807333333333334</v>
      </c>
      <c r="S57" s="35">
        <v>15.573142857142857</v>
      </c>
      <c r="T57" s="35">
        <v>16.137</v>
      </c>
      <c r="U57" s="35">
        <v>16.942</v>
      </c>
      <c r="V57" s="35">
        <v>17.495</v>
      </c>
      <c r="W57" s="35">
        <v>18.24075</v>
      </c>
      <c r="X57" s="35">
        <v>18.7344</v>
      </c>
      <c r="Y57" s="35">
        <v>19.6388</v>
      </c>
      <c r="Z57" s="33" t="str">
        <f t="shared" si="0"/>
        <v>Chur</v>
      </c>
    </row>
    <row r="58" spans="1:26" ht="18.9" customHeight="1">
      <c r="A58" s="24" t="str">
        <f>'Page 9'!$A$34</f>
        <v>Aarau</v>
      </c>
      <c r="B58" s="35">
        <v>0</v>
      </c>
      <c r="C58" s="35">
        <v>0</v>
      </c>
      <c r="D58" s="35">
        <v>0</v>
      </c>
      <c r="E58" s="35">
        <v>0</v>
      </c>
      <c r="F58" s="35">
        <v>0.8615999999999999</v>
      </c>
      <c r="G58" s="35">
        <v>3.071</v>
      </c>
      <c r="H58" s="35">
        <v>4.4717142857142855</v>
      </c>
      <c r="I58" s="35">
        <v>5.9385</v>
      </c>
      <c r="J58" s="35">
        <v>7.237333333333333</v>
      </c>
      <c r="K58" s="35">
        <v>8.0763</v>
      </c>
      <c r="L58" s="35">
        <v>9.536833333333334</v>
      </c>
      <c r="M58" s="35">
        <v>10.709142857142856</v>
      </c>
      <c r="N58" s="35">
        <v>11.603687500000001</v>
      </c>
      <c r="O58" s="35">
        <v>12.380166666666668</v>
      </c>
      <c r="P58" s="35">
        <v>13.003700000000002</v>
      </c>
      <c r="Q58" s="35">
        <v>14.19292</v>
      </c>
      <c r="R58" s="35">
        <v>15.104133333333333</v>
      </c>
      <c r="S58" s="35">
        <v>15.859057142857145</v>
      </c>
      <c r="T58" s="35">
        <v>16.4799</v>
      </c>
      <c r="U58" s="35">
        <v>17.451000000000004</v>
      </c>
      <c r="V58" s="35">
        <v>18.090416666666663</v>
      </c>
      <c r="W58" s="35">
        <v>19.011525</v>
      </c>
      <c r="X58" s="35">
        <v>19.699730000000002</v>
      </c>
      <c r="Y58" s="35">
        <v>21.068635</v>
      </c>
      <c r="Z58" s="33" t="str">
        <f t="shared" si="0"/>
        <v>Aarau</v>
      </c>
    </row>
    <row r="59" spans="1:26" ht="18.9" customHeight="1">
      <c r="A59" s="24" t="str">
        <f>'Page 9'!$A$35</f>
        <v>Frauenfeld</v>
      </c>
      <c r="B59" s="35">
        <v>0</v>
      </c>
      <c r="C59" s="35">
        <v>0</v>
      </c>
      <c r="D59" s="35">
        <v>0</v>
      </c>
      <c r="E59" s="35">
        <v>0.893</v>
      </c>
      <c r="F59" s="35">
        <v>2.6893999999999996</v>
      </c>
      <c r="G59" s="35">
        <v>4.612666666666667</v>
      </c>
      <c r="H59" s="35">
        <v>6.010571428571429</v>
      </c>
      <c r="I59" s="35">
        <v>7.016749999999999</v>
      </c>
      <c r="J59" s="35">
        <v>7.917333333333334</v>
      </c>
      <c r="K59" s="35">
        <v>8.7661</v>
      </c>
      <c r="L59" s="35">
        <v>10.071833333333334</v>
      </c>
      <c r="M59" s="35">
        <v>11.0325</v>
      </c>
      <c r="N59" s="35">
        <v>11.6796875</v>
      </c>
      <c r="O59" s="35">
        <v>12.204666666666665</v>
      </c>
      <c r="P59" s="35">
        <v>12.70425</v>
      </c>
      <c r="Q59" s="35">
        <v>13.779239999999998</v>
      </c>
      <c r="R59" s="35">
        <v>14.4959</v>
      </c>
      <c r="S59" s="35">
        <v>15.103457142857144</v>
      </c>
      <c r="T59" s="35">
        <v>15.693750000000001</v>
      </c>
      <c r="U59" s="35">
        <v>16.5458</v>
      </c>
      <c r="V59" s="35">
        <v>17.106433333333335</v>
      </c>
      <c r="W59" s="35">
        <v>17.840662499999997</v>
      </c>
      <c r="X59" s="35">
        <v>18.28566</v>
      </c>
      <c r="Y59" s="35">
        <v>19.16897</v>
      </c>
      <c r="Z59" s="33" t="str">
        <f t="shared" si="0"/>
        <v>Frauenfeld</v>
      </c>
    </row>
    <row r="60" spans="1:26" ht="18.9" customHeight="1">
      <c r="A60" s="24" t="str">
        <f>'Page 9'!$A$36</f>
        <v>Bellinzona</v>
      </c>
      <c r="B60" s="35">
        <v>0.16</v>
      </c>
      <c r="C60" s="35">
        <v>0.13333333333333333</v>
      </c>
      <c r="D60" s="35">
        <v>0.5105714285714286</v>
      </c>
      <c r="E60" s="35">
        <v>1.4324999999999999</v>
      </c>
      <c r="F60" s="35">
        <v>2.7971999999999997</v>
      </c>
      <c r="G60" s="35">
        <v>3.584166666666667</v>
      </c>
      <c r="H60" s="35">
        <v>4.038571428571429</v>
      </c>
      <c r="I60" s="35">
        <v>4.948125</v>
      </c>
      <c r="J60" s="35">
        <v>5.940888888888888</v>
      </c>
      <c r="K60" s="35">
        <v>6.9978</v>
      </c>
      <c r="L60" s="35">
        <v>8.825416666666666</v>
      </c>
      <c r="M60" s="35">
        <v>10.198214285714286</v>
      </c>
      <c r="N60" s="35">
        <v>11.331</v>
      </c>
      <c r="O60" s="35">
        <v>12.348833333333333</v>
      </c>
      <c r="P60" s="35">
        <v>13.13775</v>
      </c>
      <c r="Q60" s="35">
        <v>14.77384</v>
      </c>
      <c r="R60" s="35">
        <v>16.10203333333333</v>
      </c>
      <c r="S60" s="35">
        <v>17.121914285714286</v>
      </c>
      <c r="T60" s="35">
        <v>17.87385</v>
      </c>
      <c r="U60" s="35">
        <v>18.93696</v>
      </c>
      <c r="V60" s="35">
        <v>19.896533333333334</v>
      </c>
      <c r="W60" s="35">
        <v>21.17295</v>
      </c>
      <c r="X60" s="35">
        <v>22.174370000000003</v>
      </c>
      <c r="Y60" s="35">
        <v>24.29286</v>
      </c>
      <c r="Z60" s="33" t="str">
        <f t="shared" si="0"/>
        <v>Bellinzona</v>
      </c>
    </row>
    <row r="61" spans="1:26" ht="18.9" customHeight="1">
      <c r="A61" s="24" t="str">
        <f>'Page 9'!$A$37</f>
        <v>Lausanne</v>
      </c>
      <c r="B61" s="35">
        <v>0</v>
      </c>
      <c r="C61" s="35">
        <v>0</v>
      </c>
      <c r="D61" s="35">
        <v>0</v>
      </c>
      <c r="E61" s="35">
        <v>0</v>
      </c>
      <c r="F61" s="35">
        <v>0</v>
      </c>
      <c r="G61" s="35">
        <v>0.46699999999999997</v>
      </c>
      <c r="H61" s="35">
        <v>2.501857142857143</v>
      </c>
      <c r="I61" s="35">
        <v>5.0495</v>
      </c>
      <c r="J61" s="35">
        <v>7.404555555555555</v>
      </c>
      <c r="K61" s="35">
        <v>9.4661</v>
      </c>
      <c r="L61" s="35">
        <v>12.854166666666666</v>
      </c>
      <c r="M61" s="35">
        <v>13.889928571428573</v>
      </c>
      <c r="N61" s="35">
        <v>14.693000000000001</v>
      </c>
      <c r="O61" s="35">
        <v>15.382444444444443</v>
      </c>
      <c r="P61" s="35">
        <v>16.02745</v>
      </c>
      <c r="Q61" s="35">
        <v>17.565720000000002</v>
      </c>
      <c r="R61" s="35">
        <v>18.821666666666665</v>
      </c>
      <c r="S61" s="35">
        <v>19.956257142857144</v>
      </c>
      <c r="T61" s="35">
        <v>20.94845</v>
      </c>
      <c r="U61" s="35">
        <v>22.57384</v>
      </c>
      <c r="V61" s="35">
        <v>23.915466666666667</v>
      </c>
      <c r="W61" s="35">
        <v>26.016862500000006</v>
      </c>
      <c r="X61" s="35">
        <v>26.357999999999997</v>
      </c>
      <c r="Y61" s="35">
        <v>26.655</v>
      </c>
      <c r="Z61" s="33" t="str">
        <f t="shared" si="0"/>
        <v>Lausanne</v>
      </c>
    </row>
    <row r="62" spans="1:26" ht="18.9" customHeight="1">
      <c r="A62" s="24" t="str">
        <f>'Page 9'!$A$38</f>
        <v>Sion</v>
      </c>
      <c r="B62" s="35">
        <v>0.272</v>
      </c>
      <c r="C62" s="35">
        <v>0.22666666666666668</v>
      </c>
      <c r="D62" s="35">
        <v>0.19428571428571428</v>
      </c>
      <c r="E62" s="35">
        <v>0.16999999999999998</v>
      </c>
      <c r="F62" s="35">
        <v>2.7908</v>
      </c>
      <c r="G62" s="35">
        <v>4.4544999999999995</v>
      </c>
      <c r="H62" s="35">
        <v>5.809857142857144</v>
      </c>
      <c r="I62" s="35">
        <v>6.892875</v>
      </c>
      <c r="J62" s="35">
        <v>7.651444444444444</v>
      </c>
      <c r="K62" s="35">
        <v>8.4105</v>
      </c>
      <c r="L62" s="35">
        <v>9.802</v>
      </c>
      <c r="M62" s="35">
        <v>11.145999999999999</v>
      </c>
      <c r="N62" s="35">
        <v>12.230812499999999</v>
      </c>
      <c r="O62" s="35">
        <v>13.228777777777779</v>
      </c>
      <c r="P62" s="35">
        <v>14.111350000000003</v>
      </c>
      <c r="Q62" s="35">
        <v>16.31876</v>
      </c>
      <c r="R62" s="35">
        <v>18.204066666666666</v>
      </c>
      <c r="S62" s="35">
        <v>19.705000000000002</v>
      </c>
      <c r="T62" s="35">
        <v>20.34875</v>
      </c>
      <c r="U62" s="35">
        <v>20.88614</v>
      </c>
      <c r="V62" s="35">
        <v>21.32555</v>
      </c>
      <c r="W62" s="35">
        <v>22.160125000000004</v>
      </c>
      <c r="X62" s="35">
        <v>22.36106</v>
      </c>
      <c r="Y62" s="35">
        <v>22.5613</v>
      </c>
      <c r="Z62" s="33" t="str">
        <f t="shared" si="0"/>
        <v>Sion</v>
      </c>
    </row>
    <row r="63" spans="1:26" ht="18.9" customHeight="1">
      <c r="A63" s="24" t="str">
        <f>'Page 9'!$A$39</f>
        <v>Neuchâtel</v>
      </c>
      <c r="B63" s="35">
        <v>0.8908800000000001</v>
      </c>
      <c r="C63" s="35">
        <v>1.2544</v>
      </c>
      <c r="D63" s="35">
        <v>1.9309714285714288</v>
      </c>
      <c r="E63" s="35">
        <v>2.4576000000000002</v>
      </c>
      <c r="F63" s="35">
        <v>4.20864</v>
      </c>
      <c r="G63" s="35">
        <v>6.476799999999999</v>
      </c>
      <c r="H63" s="35">
        <v>7.9872</v>
      </c>
      <c r="I63" s="35">
        <v>9.3696</v>
      </c>
      <c r="J63" s="35">
        <v>10.769066666666667</v>
      </c>
      <c r="K63" s="35">
        <v>11.93856</v>
      </c>
      <c r="L63" s="35">
        <v>14.182400000000001</v>
      </c>
      <c r="M63" s="35">
        <v>15.648000000000001</v>
      </c>
      <c r="N63" s="35">
        <v>16.824</v>
      </c>
      <c r="O63" s="35">
        <v>17.706666666666667</v>
      </c>
      <c r="P63" s="35">
        <v>18.57792</v>
      </c>
      <c r="Q63" s="35">
        <v>20.170752000000004</v>
      </c>
      <c r="R63" s="35">
        <v>21.44768</v>
      </c>
      <c r="S63" s="35">
        <v>22.561645714285717</v>
      </c>
      <c r="T63" s="35">
        <v>23.5872</v>
      </c>
      <c r="U63" s="35">
        <v>24.076032</v>
      </c>
      <c r="V63" s="35">
        <v>24.20224</v>
      </c>
      <c r="W63" s="35">
        <v>24.401760000000003</v>
      </c>
      <c r="X63" s="35">
        <v>24.52704</v>
      </c>
      <c r="Y63" s="35">
        <v>24.769248</v>
      </c>
      <c r="Z63" s="33" t="str">
        <f t="shared" si="0"/>
        <v>Neuchâtel</v>
      </c>
    </row>
    <row r="64" spans="1:26" ht="18.9" customHeight="1">
      <c r="A64" s="24" t="str">
        <f>'Page 9'!$A$40</f>
        <v>Geneva</v>
      </c>
      <c r="B64" s="35">
        <v>0.2</v>
      </c>
      <c r="C64" s="35">
        <v>0.16666666666666669</v>
      </c>
      <c r="D64" s="35">
        <v>0.14285714285714285</v>
      </c>
      <c r="E64" s="35">
        <v>0.125</v>
      </c>
      <c r="F64" s="35">
        <v>0.1</v>
      </c>
      <c r="G64" s="35">
        <v>1.7201666666666664</v>
      </c>
      <c r="H64" s="35">
        <v>3.499571428571428</v>
      </c>
      <c r="I64" s="35">
        <v>5.019125</v>
      </c>
      <c r="J64" s="35">
        <v>6.487</v>
      </c>
      <c r="K64" s="35">
        <v>7.8115000000000006</v>
      </c>
      <c r="L64" s="35">
        <v>9.88375</v>
      </c>
      <c r="M64" s="35">
        <v>11.755499999999998</v>
      </c>
      <c r="N64" s="35">
        <v>13.1926875</v>
      </c>
      <c r="O64" s="35">
        <v>14.310500000000001</v>
      </c>
      <c r="P64" s="35">
        <v>15.269750000000002</v>
      </c>
      <c r="Q64" s="35">
        <v>17.02148</v>
      </c>
      <c r="R64" s="35">
        <v>18.2421</v>
      </c>
      <c r="S64" s="35">
        <v>19.20357142857143</v>
      </c>
      <c r="T64" s="35">
        <v>19.956375</v>
      </c>
      <c r="U64" s="35">
        <v>21.22778</v>
      </c>
      <c r="V64" s="35">
        <v>22.157016666666664</v>
      </c>
      <c r="W64" s="35">
        <v>23.6907</v>
      </c>
      <c r="X64" s="35">
        <v>24.73856</v>
      </c>
      <c r="Y64" s="35">
        <v>27.273770000000003</v>
      </c>
      <c r="Z64" s="33" t="str">
        <f t="shared" si="0"/>
        <v>Geneva</v>
      </c>
    </row>
    <row r="65" spans="1:26" ht="18.9" customHeight="1">
      <c r="A65" s="24" t="str">
        <f>'Page 9'!$A$41</f>
        <v>Delémont</v>
      </c>
      <c r="B65" s="35">
        <v>0</v>
      </c>
      <c r="C65" s="35">
        <v>1.0903333333333334</v>
      </c>
      <c r="D65" s="35">
        <v>1.869714285714286</v>
      </c>
      <c r="E65" s="35">
        <v>2.4534999999999996</v>
      </c>
      <c r="F65" s="35">
        <v>4.1688</v>
      </c>
      <c r="G65" s="35">
        <v>6.056833333333334</v>
      </c>
      <c r="H65" s="35">
        <v>7.356428571428572</v>
      </c>
      <c r="I65" s="35">
        <v>8.661125</v>
      </c>
      <c r="J65" s="35">
        <v>9.85</v>
      </c>
      <c r="K65" s="35">
        <v>10.801199999999998</v>
      </c>
      <c r="L65" s="35">
        <v>12.264666666666667</v>
      </c>
      <c r="M65" s="35">
        <v>13.890785714285716</v>
      </c>
      <c r="N65" s="35">
        <v>15.134375</v>
      </c>
      <c r="O65" s="35">
        <v>16.07177777777778</v>
      </c>
      <c r="P65" s="35">
        <v>16.84845</v>
      </c>
      <c r="Q65" s="35">
        <v>18.71</v>
      </c>
      <c r="R65" s="35">
        <v>20.0715</v>
      </c>
      <c r="S65" s="35">
        <v>21.061228571428575</v>
      </c>
      <c r="T65" s="35">
        <v>21.788475000000002</v>
      </c>
      <c r="U65" s="35">
        <v>22.9547</v>
      </c>
      <c r="V65" s="35">
        <v>23.82208333333334</v>
      </c>
      <c r="W65" s="35">
        <v>24.9536875</v>
      </c>
      <c r="X65" s="35">
        <v>25.63897</v>
      </c>
      <c r="Y65" s="35">
        <v>27.20707</v>
      </c>
      <c r="Z65" s="33" t="str">
        <f t="shared" si="0"/>
        <v>Delémont</v>
      </c>
    </row>
    <row r="66" spans="1:26" ht="18.9" customHeight="1">
      <c r="A66" s="24"/>
      <c r="B66" s="35"/>
      <c r="C66" s="35"/>
      <c r="D66" s="35"/>
      <c r="E66" s="35"/>
      <c r="F66" s="35"/>
      <c r="G66" s="35"/>
      <c r="H66" s="35"/>
      <c r="I66" s="35"/>
      <c r="J66" s="35"/>
      <c r="K66" s="35"/>
      <c r="L66" s="35"/>
      <c r="M66" s="35"/>
      <c r="N66" s="35"/>
      <c r="O66" s="35"/>
      <c r="P66" s="35"/>
      <c r="Q66" s="35"/>
      <c r="R66" s="35"/>
      <c r="S66" s="35"/>
      <c r="T66" s="35"/>
      <c r="U66" s="35"/>
      <c r="V66" s="35"/>
      <c r="W66" s="35"/>
      <c r="X66" s="35"/>
      <c r="Y66" s="35"/>
      <c r="Z66" s="33"/>
    </row>
    <row r="67" spans="1:26" ht="18.9" customHeight="1">
      <c r="A67" s="24" t="str">
        <f>'Page 9'!$A$43</f>
        <v>Direct federal tax</v>
      </c>
      <c r="B67" s="35">
        <v>0</v>
      </c>
      <c r="C67" s="35">
        <v>0</v>
      </c>
      <c r="D67" s="35">
        <v>0</v>
      </c>
      <c r="E67" s="35">
        <v>0</v>
      </c>
      <c r="F67" s="35">
        <v>0.12</v>
      </c>
      <c r="G67" s="35">
        <v>0.2156666666666667</v>
      </c>
      <c r="H67" s="35">
        <v>0.2817142857142857</v>
      </c>
      <c r="I67" s="35">
        <v>0.3335</v>
      </c>
      <c r="J67" s="35">
        <v>0.3824444444444444</v>
      </c>
      <c r="K67" s="35">
        <v>0.42180000000000006</v>
      </c>
      <c r="L67" s="35">
        <v>0.7195</v>
      </c>
      <c r="M67" s="35">
        <v>0.9674285714285715</v>
      </c>
      <c r="N67" s="35">
        <v>1.1695</v>
      </c>
      <c r="O67" s="35">
        <v>1.4289999999999998</v>
      </c>
      <c r="P67" s="35">
        <v>1.8378999999999999</v>
      </c>
      <c r="Q67" s="35">
        <v>2.65128</v>
      </c>
      <c r="R67" s="35">
        <v>3.4766</v>
      </c>
      <c r="S67" s="35">
        <v>4.298685714285714</v>
      </c>
      <c r="T67" s="35">
        <v>4.987850000000001</v>
      </c>
      <c r="U67" s="35">
        <v>6.317</v>
      </c>
      <c r="V67" s="35">
        <v>7.226566666666667</v>
      </c>
      <c r="W67" s="35">
        <v>8.383325000000001</v>
      </c>
      <c r="X67" s="35">
        <v>9.08002</v>
      </c>
      <c r="Y67" s="35">
        <v>10.23961</v>
      </c>
      <c r="Z67" s="33" t="str">
        <f t="shared" si="0"/>
        <v>Direct federal tax</v>
      </c>
    </row>
    <row r="68" spans="2:13" ht="18.9" customHeight="1">
      <c r="B68" s="36"/>
      <c r="C68" s="36"/>
      <c r="D68" s="36"/>
      <c r="E68" s="36"/>
      <c r="F68" s="36"/>
      <c r="G68" s="36"/>
      <c r="H68" s="36"/>
      <c r="I68" s="36"/>
      <c r="J68" s="36"/>
      <c r="K68" s="36"/>
      <c r="L68" s="36"/>
      <c r="M68" s="36"/>
    </row>
    <row r="69" spans="2:13" ht="12.75">
      <c r="B69" s="36"/>
      <c r="C69" s="36"/>
      <c r="D69" s="36"/>
      <c r="E69" s="36"/>
      <c r="F69" s="36"/>
      <c r="G69" s="36"/>
      <c r="H69" s="36"/>
      <c r="I69" s="36"/>
      <c r="J69" s="36"/>
      <c r="K69" s="36"/>
      <c r="L69" s="36"/>
      <c r="M69" s="36"/>
    </row>
    <row r="70" spans="2:13" ht="12.75">
      <c r="B70" s="36"/>
      <c r="C70" s="36"/>
      <c r="D70" s="36"/>
      <c r="E70" s="36"/>
      <c r="F70" s="36"/>
      <c r="G70" s="36"/>
      <c r="H70" s="36"/>
      <c r="I70" s="36"/>
      <c r="J70" s="36"/>
      <c r="K70" s="36"/>
      <c r="L70" s="36"/>
      <c r="M70" s="36"/>
    </row>
    <row r="71" spans="2:13" ht="12.75">
      <c r="B71" s="36"/>
      <c r="C71" s="36"/>
      <c r="D71" s="36"/>
      <c r="E71" s="36"/>
      <c r="F71" s="36"/>
      <c r="G71" s="36"/>
      <c r="H71" s="36"/>
      <c r="I71" s="36"/>
      <c r="J71" s="36"/>
      <c r="K71" s="36"/>
      <c r="L71" s="36"/>
      <c r="M71" s="36"/>
    </row>
    <row r="72" spans="2:13" ht="12.75">
      <c r="B72" s="36"/>
      <c r="C72" s="36"/>
      <c r="D72" s="36"/>
      <c r="E72" s="36"/>
      <c r="F72" s="36"/>
      <c r="G72" s="36"/>
      <c r="H72" s="36"/>
      <c r="I72" s="36"/>
      <c r="J72" s="36"/>
      <c r="K72" s="36"/>
      <c r="L72" s="36"/>
      <c r="M72" s="36"/>
    </row>
    <row r="73" spans="2:13" ht="12.75">
      <c r="B73" s="36"/>
      <c r="C73" s="36"/>
      <c r="D73" s="36"/>
      <c r="E73" s="36"/>
      <c r="F73" s="36"/>
      <c r="G73" s="36"/>
      <c r="H73" s="36"/>
      <c r="I73" s="36"/>
      <c r="J73" s="36"/>
      <c r="K73" s="36"/>
      <c r="L73" s="36"/>
      <c r="M73" s="36"/>
    </row>
    <row r="74" spans="2:13" ht="12.75">
      <c r="B74" s="36"/>
      <c r="C74" s="36"/>
      <c r="D74" s="36"/>
      <c r="E74" s="36"/>
      <c r="F74" s="36"/>
      <c r="G74" s="36"/>
      <c r="H74" s="36"/>
      <c r="I74" s="36"/>
      <c r="J74" s="36"/>
      <c r="K74" s="36"/>
      <c r="L74" s="36"/>
      <c r="M74" s="36"/>
    </row>
    <row r="75" spans="2:13" ht="12.75">
      <c r="B75" s="36"/>
      <c r="C75" s="36"/>
      <c r="D75" s="36"/>
      <c r="E75" s="36"/>
      <c r="F75" s="36"/>
      <c r="G75" s="36"/>
      <c r="H75" s="36"/>
      <c r="I75" s="36"/>
      <c r="J75" s="36"/>
      <c r="K75" s="36"/>
      <c r="L75" s="36"/>
      <c r="M75" s="36"/>
    </row>
    <row r="76" spans="2:13" ht="12.75">
      <c r="B76" s="36"/>
      <c r="C76" s="36"/>
      <c r="D76" s="36"/>
      <c r="E76" s="36"/>
      <c r="F76" s="36"/>
      <c r="G76" s="36"/>
      <c r="H76" s="36"/>
      <c r="I76" s="36"/>
      <c r="J76" s="36"/>
      <c r="K76" s="36"/>
      <c r="L76" s="36"/>
      <c r="M76" s="36"/>
    </row>
    <row r="77" spans="2:13" ht="12.75">
      <c r="B77" s="36"/>
      <c r="C77" s="36"/>
      <c r="D77" s="36"/>
      <c r="E77" s="36"/>
      <c r="F77" s="36"/>
      <c r="G77" s="36"/>
      <c r="H77" s="36"/>
      <c r="I77" s="36"/>
      <c r="J77" s="36"/>
      <c r="K77" s="36"/>
      <c r="L77" s="36"/>
      <c r="M77" s="36"/>
    </row>
    <row r="78" spans="2:13" ht="12.75">
      <c r="B78" s="36"/>
      <c r="C78" s="36"/>
      <c r="D78" s="36"/>
      <c r="E78" s="36"/>
      <c r="F78" s="36"/>
      <c r="G78" s="36"/>
      <c r="H78" s="36"/>
      <c r="I78" s="36"/>
      <c r="J78" s="36"/>
      <c r="K78" s="36"/>
      <c r="L78" s="36"/>
      <c r="M78" s="36"/>
    </row>
    <row r="79" spans="2:13" ht="12.75">
      <c r="B79" s="36"/>
      <c r="C79" s="36"/>
      <c r="D79" s="36"/>
      <c r="E79" s="36"/>
      <c r="F79" s="36"/>
      <c r="G79" s="36"/>
      <c r="H79" s="36"/>
      <c r="I79" s="36"/>
      <c r="J79" s="36"/>
      <c r="K79" s="36"/>
      <c r="L79" s="36"/>
      <c r="M79" s="36"/>
    </row>
    <row r="80" spans="2:13" ht="12.75">
      <c r="B80" s="36"/>
      <c r="C80" s="36"/>
      <c r="D80" s="36"/>
      <c r="E80" s="36"/>
      <c r="F80" s="36"/>
      <c r="G80" s="36"/>
      <c r="H80" s="36"/>
      <c r="I80" s="36"/>
      <c r="J80" s="36"/>
      <c r="K80" s="36"/>
      <c r="L80" s="36"/>
      <c r="M80" s="36"/>
    </row>
    <row r="81" spans="2:13" ht="12.75">
      <c r="B81" s="36"/>
      <c r="C81" s="36"/>
      <c r="D81" s="36"/>
      <c r="E81" s="36"/>
      <c r="F81" s="36"/>
      <c r="G81" s="36"/>
      <c r="H81" s="36"/>
      <c r="I81" s="36"/>
      <c r="J81" s="36"/>
      <c r="K81" s="36"/>
      <c r="L81" s="36"/>
      <c r="M81" s="36"/>
    </row>
    <row r="82" spans="2:13" ht="12.75">
      <c r="B82" s="36"/>
      <c r="C82" s="36"/>
      <c r="D82" s="36"/>
      <c r="E82" s="36"/>
      <c r="F82" s="36"/>
      <c r="G82" s="36"/>
      <c r="H82" s="36"/>
      <c r="I82" s="36"/>
      <c r="J82" s="36"/>
      <c r="K82" s="36"/>
      <c r="L82" s="36"/>
      <c r="M82" s="36"/>
    </row>
    <row r="83" spans="2:13" ht="12.75">
      <c r="B83" s="36"/>
      <c r="C83" s="36"/>
      <c r="D83" s="36"/>
      <c r="E83" s="36"/>
      <c r="F83" s="36"/>
      <c r="G83" s="36"/>
      <c r="H83" s="36"/>
      <c r="I83" s="36"/>
      <c r="J83" s="36"/>
      <c r="K83" s="36"/>
      <c r="L83" s="36"/>
      <c r="M83" s="36"/>
    </row>
    <row r="84" spans="2:13" ht="12.75">
      <c r="B84" s="36"/>
      <c r="C84" s="36"/>
      <c r="D84" s="36"/>
      <c r="E84" s="36"/>
      <c r="F84" s="36"/>
      <c r="G84" s="36"/>
      <c r="H84" s="36"/>
      <c r="I84" s="36"/>
      <c r="J84" s="36"/>
      <c r="K84" s="36"/>
      <c r="L84" s="36"/>
      <c r="M84" s="36"/>
    </row>
    <row r="85" spans="2:13" ht="12.75">
      <c r="B85" s="36"/>
      <c r="C85" s="36"/>
      <c r="D85" s="36"/>
      <c r="E85" s="36"/>
      <c r="F85" s="36"/>
      <c r="G85" s="36"/>
      <c r="H85" s="36"/>
      <c r="I85" s="36"/>
      <c r="J85" s="36"/>
      <c r="K85" s="36"/>
      <c r="L85" s="36"/>
      <c r="M85" s="36"/>
    </row>
    <row r="86" spans="2:13" ht="12.75">
      <c r="B86" s="36"/>
      <c r="C86" s="36"/>
      <c r="D86" s="36"/>
      <c r="E86" s="36"/>
      <c r="F86" s="36"/>
      <c r="G86" s="36"/>
      <c r="H86" s="36"/>
      <c r="I86" s="36"/>
      <c r="J86" s="36"/>
      <c r="K86" s="36"/>
      <c r="L86" s="36"/>
      <c r="M86" s="36"/>
    </row>
    <row r="87" spans="2:13" ht="12.75">
      <c r="B87" s="36"/>
      <c r="C87" s="36"/>
      <c r="D87" s="36"/>
      <c r="E87" s="36"/>
      <c r="F87" s="36"/>
      <c r="G87" s="36"/>
      <c r="H87" s="36"/>
      <c r="I87" s="36"/>
      <c r="J87" s="36"/>
      <c r="K87" s="36"/>
      <c r="L87" s="36"/>
      <c r="M87" s="36"/>
    </row>
    <row r="88" spans="2:13" ht="12.75">
      <c r="B88" s="36"/>
      <c r="C88" s="36"/>
      <c r="D88" s="36"/>
      <c r="E88" s="36"/>
      <c r="F88" s="36"/>
      <c r="G88" s="36"/>
      <c r="H88" s="36"/>
      <c r="I88" s="36"/>
      <c r="J88" s="36"/>
      <c r="K88" s="36"/>
      <c r="L88" s="36"/>
      <c r="M88" s="36"/>
    </row>
    <row r="89" spans="2:13" ht="12.75">
      <c r="B89" s="36"/>
      <c r="C89" s="36"/>
      <c r="D89" s="36"/>
      <c r="E89" s="36"/>
      <c r="F89" s="36"/>
      <c r="G89" s="36"/>
      <c r="H89" s="36"/>
      <c r="I89" s="36"/>
      <c r="J89" s="36"/>
      <c r="K89" s="36"/>
      <c r="L89" s="36"/>
      <c r="M89" s="36"/>
    </row>
    <row r="90" spans="2:13" ht="12.75">
      <c r="B90" s="36"/>
      <c r="C90" s="36"/>
      <c r="D90" s="36"/>
      <c r="E90" s="36"/>
      <c r="F90" s="36"/>
      <c r="G90" s="36"/>
      <c r="H90" s="36"/>
      <c r="I90" s="36"/>
      <c r="J90" s="36"/>
      <c r="K90" s="36"/>
      <c r="L90" s="36"/>
      <c r="M90" s="36"/>
    </row>
    <row r="91" spans="2:13" ht="12.75">
      <c r="B91" s="36"/>
      <c r="C91" s="36"/>
      <c r="D91" s="36"/>
      <c r="E91" s="36"/>
      <c r="F91" s="36"/>
      <c r="G91" s="36"/>
      <c r="H91" s="36"/>
      <c r="I91" s="36"/>
      <c r="J91" s="36"/>
      <c r="K91" s="36"/>
      <c r="L91" s="36"/>
      <c r="M91" s="36"/>
    </row>
    <row r="92" spans="2:13" ht="12.75">
      <c r="B92" s="36"/>
      <c r="C92" s="36"/>
      <c r="D92" s="36"/>
      <c r="E92" s="36"/>
      <c r="F92" s="36"/>
      <c r="G92" s="36"/>
      <c r="H92" s="36"/>
      <c r="I92" s="36"/>
      <c r="J92" s="36"/>
      <c r="K92" s="36"/>
      <c r="L92" s="36"/>
      <c r="M92" s="36"/>
    </row>
    <row r="93" spans="2:13" ht="12.75">
      <c r="B93" s="36"/>
      <c r="C93" s="36"/>
      <c r="D93" s="36"/>
      <c r="E93" s="36"/>
      <c r="F93" s="36"/>
      <c r="G93" s="36"/>
      <c r="H93" s="36"/>
      <c r="I93" s="36"/>
      <c r="J93" s="36"/>
      <c r="K93" s="36"/>
      <c r="L93" s="36"/>
      <c r="M93" s="36"/>
    </row>
    <row r="94" spans="2:13" ht="12.75">
      <c r="B94" s="36"/>
      <c r="C94" s="36"/>
      <c r="D94" s="36"/>
      <c r="E94" s="36"/>
      <c r="F94" s="36"/>
      <c r="G94" s="36"/>
      <c r="H94" s="36"/>
      <c r="I94" s="36"/>
      <c r="J94" s="36"/>
      <c r="K94" s="36"/>
      <c r="L94" s="36"/>
      <c r="M94" s="36"/>
    </row>
    <row r="95" spans="2:13" ht="12.75">
      <c r="B95" s="36"/>
      <c r="C95" s="36"/>
      <c r="D95" s="36"/>
      <c r="E95" s="36"/>
      <c r="F95" s="36"/>
      <c r="G95" s="36"/>
      <c r="H95" s="36"/>
      <c r="I95" s="36"/>
      <c r="J95" s="36"/>
      <c r="K95" s="36"/>
      <c r="L95" s="36"/>
      <c r="M95" s="36"/>
    </row>
    <row r="96" spans="2:13" ht="12.75">
      <c r="B96" s="36"/>
      <c r="C96" s="36"/>
      <c r="D96" s="36"/>
      <c r="E96" s="36"/>
      <c r="F96" s="36"/>
      <c r="G96" s="36"/>
      <c r="H96" s="36"/>
      <c r="I96" s="36"/>
      <c r="J96" s="36"/>
      <c r="K96" s="36"/>
      <c r="L96" s="36"/>
      <c r="M96" s="36"/>
    </row>
    <row r="97" spans="2:13" ht="12.75">
      <c r="B97" s="36"/>
      <c r="C97" s="36"/>
      <c r="D97" s="36"/>
      <c r="E97" s="36"/>
      <c r="F97" s="36"/>
      <c r="G97" s="36"/>
      <c r="H97" s="36"/>
      <c r="I97" s="36"/>
      <c r="J97" s="36"/>
      <c r="K97" s="36"/>
      <c r="L97" s="36"/>
      <c r="M97" s="36"/>
    </row>
    <row r="98" spans="2:13" ht="12.75">
      <c r="B98" s="36"/>
      <c r="C98" s="36"/>
      <c r="D98" s="36"/>
      <c r="E98" s="36"/>
      <c r="F98" s="36"/>
      <c r="G98" s="36"/>
      <c r="H98" s="36"/>
      <c r="I98" s="36"/>
      <c r="J98" s="36"/>
      <c r="K98" s="36"/>
      <c r="L98" s="36"/>
      <c r="M98" s="36"/>
    </row>
    <row r="99" spans="2:13" ht="12.75">
      <c r="B99" s="36"/>
      <c r="C99" s="36"/>
      <c r="D99" s="36"/>
      <c r="E99" s="36"/>
      <c r="F99" s="36"/>
      <c r="G99" s="36"/>
      <c r="H99" s="36"/>
      <c r="I99" s="36"/>
      <c r="J99" s="36"/>
      <c r="K99" s="36"/>
      <c r="L99" s="36"/>
      <c r="M99" s="36"/>
    </row>
    <row r="100" spans="2:13" ht="12.75">
      <c r="B100" s="36"/>
      <c r="C100" s="36"/>
      <c r="D100" s="36"/>
      <c r="E100" s="36"/>
      <c r="F100" s="36"/>
      <c r="G100" s="36"/>
      <c r="H100" s="36"/>
      <c r="I100" s="36"/>
      <c r="J100" s="36"/>
      <c r="K100" s="36"/>
      <c r="L100" s="36"/>
      <c r="M100" s="36"/>
    </row>
    <row r="101" spans="2:13" ht="12.75">
      <c r="B101" s="36"/>
      <c r="C101" s="36"/>
      <c r="D101" s="36"/>
      <c r="E101" s="36"/>
      <c r="F101" s="36"/>
      <c r="G101" s="36"/>
      <c r="H101" s="36"/>
      <c r="I101" s="36"/>
      <c r="J101" s="36"/>
      <c r="K101" s="36"/>
      <c r="L101" s="36"/>
      <c r="M101" s="36"/>
    </row>
    <row r="102" spans="2:13" ht="12.75">
      <c r="B102" s="36"/>
      <c r="C102" s="36"/>
      <c r="D102" s="36"/>
      <c r="E102" s="36"/>
      <c r="F102" s="36"/>
      <c r="G102" s="36"/>
      <c r="H102" s="36"/>
      <c r="I102" s="36"/>
      <c r="J102" s="36"/>
      <c r="K102" s="36"/>
      <c r="L102" s="36"/>
      <c r="M102" s="36"/>
    </row>
    <row r="103" spans="2:13" ht="12.75">
      <c r="B103" s="36"/>
      <c r="C103" s="36"/>
      <c r="D103" s="36"/>
      <c r="E103" s="36"/>
      <c r="F103" s="36"/>
      <c r="G103" s="36"/>
      <c r="H103" s="36"/>
      <c r="I103" s="36"/>
      <c r="J103" s="36"/>
      <c r="K103" s="36"/>
      <c r="L103" s="36"/>
      <c r="M103" s="36"/>
    </row>
    <row r="104" spans="2:13" ht="12.75">
      <c r="B104" s="36"/>
      <c r="C104" s="36"/>
      <c r="D104" s="36"/>
      <c r="E104" s="36"/>
      <c r="F104" s="36"/>
      <c r="G104" s="36"/>
      <c r="H104" s="36"/>
      <c r="I104" s="36"/>
      <c r="J104" s="36"/>
      <c r="K104" s="36"/>
      <c r="L104" s="36"/>
      <c r="M104" s="36"/>
    </row>
    <row r="105" spans="2:13" ht="12.75">
      <c r="B105" s="36"/>
      <c r="C105" s="36"/>
      <c r="D105" s="36"/>
      <c r="E105" s="36"/>
      <c r="F105" s="36"/>
      <c r="G105" s="36"/>
      <c r="H105" s="36"/>
      <c r="I105" s="36"/>
      <c r="J105" s="36"/>
      <c r="K105" s="36"/>
      <c r="L105" s="36"/>
      <c r="M105" s="36"/>
    </row>
    <row r="106" spans="2:13" ht="12.75">
      <c r="B106" s="36"/>
      <c r="C106" s="36"/>
      <c r="D106" s="36"/>
      <c r="E106" s="36"/>
      <c r="F106" s="36"/>
      <c r="G106" s="36"/>
      <c r="H106" s="36"/>
      <c r="I106" s="36"/>
      <c r="J106" s="36"/>
      <c r="K106" s="36"/>
      <c r="L106" s="36"/>
      <c r="M106" s="36"/>
    </row>
    <row r="107" spans="2:13" ht="12.75">
      <c r="B107" s="36"/>
      <c r="C107" s="36"/>
      <c r="D107" s="36"/>
      <c r="E107" s="36"/>
      <c r="F107" s="36"/>
      <c r="G107" s="36"/>
      <c r="H107" s="36"/>
      <c r="I107" s="36"/>
      <c r="J107" s="36"/>
      <c r="K107" s="36"/>
      <c r="L107" s="36"/>
      <c r="M107" s="36"/>
    </row>
    <row r="108" spans="2:13" ht="12.75">
      <c r="B108" s="36"/>
      <c r="C108" s="36"/>
      <c r="D108" s="36"/>
      <c r="E108" s="36"/>
      <c r="F108" s="36"/>
      <c r="G108" s="36"/>
      <c r="H108" s="36"/>
      <c r="I108" s="36"/>
      <c r="J108" s="36"/>
      <c r="K108" s="36"/>
      <c r="L108" s="36"/>
      <c r="M108" s="36"/>
    </row>
    <row r="109" spans="2:13" ht="12.75">
      <c r="B109" s="36"/>
      <c r="C109" s="36"/>
      <c r="D109" s="36"/>
      <c r="E109" s="36"/>
      <c r="F109" s="36"/>
      <c r="G109" s="36"/>
      <c r="H109" s="36"/>
      <c r="I109" s="36"/>
      <c r="J109" s="36"/>
      <c r="K109" s="36"/>
      <c r="L109" s="36"/>
      <c r="M109" s="36"/>
    </row>
    <row r="110" spans="2:13" ht="12.75">
      <c r="B110" s="36"/>
      <c r="C110" s="36"/>
      <c r="D110" s="36"/>
      <c r="E110" s="36"/>
      <c r="F110" s="36"/>
      <c r="G110" s="36"/>
      <c r="H110" s="36"/>
      <c r="I110" s="36"/>
      <c r="J110" s="36"/>
      <c r="K110" s="36"/>
      <c r="L110" s="36"/>
      <c r="M110" s="36"/>
    </row>
    <row r="111" spans="2:13" ht="12.75">
      <c r="B111" s="36"/>
      <c r="C111" s="36"/>
      <c r="D111" s="36"/>
      <c r="E111" s="36"/>
      <c r="F111" s="36"/>
      <c r="G111" s="36"/>
      <c r="H111" s="36"/>
      <c r="I111" s="36"/>
      <c r="J111" s="36"/>
      <c r="K111" s="36"/>
      <c r="L111" s="36"/>
      <c r="M111" s="36"/>
    </row>
    <row r="112" spans="2:13" ht="12.75">
      <c r="B112" s="36"/>
      <c r="C112" s="36"/>
      <c r="D112" s="36"/>
      <c r="E112" s="36"/>
      <c r="F112" s="36"/>
      <c r="G112" s="36"/>
      <c r="H112" s="36"/>
      <c r="I112" s="36"/>
      <c r="J112" s="36"/>
      <c r="K112" s="36"/>
      <c r="L112" s="36"/>
      <c r="M112" s="36"/>
    </row>
    <row r="113" spans="2:13" ht="12.75">
      <c r="B113" s="36"/>
      <c r="C113" s="36"/>
      <c r="D113" s="36"/>
      <c r="E113" s="36"/>
      <c r="F113" s="36"/>
      <c r="G113" s="36"/>
      <c r="H113" s="36"/>
      <c r="I113" s="36"/>
      <c r="J113" s="36"/>
      <c r="K113" s="36"/>
      <c r="L113" s="36"/>
      <c r="M113" s="36"/>
    </row>
    <row r="114" spans="2:13" ht="12.75">
      <c r="B114" s="36"/>
      <c r="C114" s="36"/>
      <c r="D114" s="36"/>
      <c r="E114" s="36"/>
      <c r="F114" s="36"/>
      <c r="G114" s="36"/>
      <c r="H114" s="36"/>
      <c r="I114" s="36"/>
      <c r="J114" s="36"/>
      <c r="K114" s="36"/>
      <c r="L114" s="36"/>
      <c r="M114" s="36"/>
    </row>
    <row r="115" spans="2:13" ht="12.75">
      <c r="B115" s="36"/>
      <c r="C115" s="36"/>
      <c r="D115" s="36"/>
      <c r="E115" s="36"/>
      <c r="F115" s="36"/>
      <c r="G115" s="36"/>
      <c r="H115" s="36"/>
      <c r="I115" s="36"/>
      <c r="J115" s="36"/>
      <c r="K115" s="36"/>
      <c r="L115" s="36"/>
      <c r="M115" s="36"/>
    </row>
    <row r="116" spans="2:13" ht="12.75">
      <c r="B116" s="36"/>
      <c r="C116" s="36"/>
      <c r="D116" s="36"/>
      <c r="E116" s="36"/>
      <c r="F116" s="36"/>
      <c r="G116" s="36"/>
      <c r="H116" s="36"/>
      <c r="I116" s="36"/>
      <c r="J116" s="36"/>
      <c r="K116" s="36"/>
      <c r="L116" s="36"/>
      <c r="M116" s="36"/>
    </row>
    <row r="117" spans="2:13" ht="12.75">
      <c r="B117" s="36"/>
      <c r="C117" s="36"/>
      <c r="D117" s="36"/>
      <c r="E117" s="36"/>
      <c r="F117" s="36"/>
      <c r="G117" s="36"/>
      <c r="H117" s="36"/>
      <c r="I117" s="36"/>
      <c r="J117" s="36"/>
      <c r="K117" s="36"/>
      <c r="L117" s="36"/>
      <c r="M117" s="36"/>
    </row>
    <row r="118" spans="2:13" ht="12.75">
      <c r="B118" s="36"/>
      <c r="C118" s="36"/>
      <c r="D118" s="36"/>
      <c r="E118" s="36"/>
      <c r="F118" s="36"/>
      <c r="G118" s="36"/>
      <c r="H118" s="36"/>
      <c r="I118" s="36"/>
      <c r="J118" s="36"/>
      <c r="K118" s="36"/>
      <c r="L118" s="36"/>
      <c r="M118" s="36"/>
    </row>
  </sheetData>
  <mergeCells count="6">
    <mergeCell ref="B39:M39"/>
    <mergeCell ref="N39:Y39"/>
    <mergeCell ref="N6:Y6"/>
    <mergeCell ref="B9:M9"/>
    <mergeCell ref="N9:Y9"/>
    <mergeCell ref="B6:M6"/>
  </mergeCells>
  <printOptions horizontalCentered="1"/>
  <pageMargins left="0.22" right="0.39" top="0.5905511811023623" bottom="0.5905511811023623" header="0.3937007874015748" footer="0.3937007874015748"/>
  <pageSetup fitToHeight="2" fitToWidth="2" horizontalDpi="600" verticalDpi="600" orientation="portrait" paperSize="9" scale="49" r:id="rId1"/>
  <headerFooter alignWithMargins="0">
    <oddHeader>&amp;C&amp;"Helvetica,Fett"&amp;12 2010</oddHeader>
    <oddFooter>&amp;C&amp;"Helvetica,Standard" Eidg. Steuerverwaltung  -  Administration fédérale des contributions  -  Amministrazione federale delle contribuzioni&amp;R10 - 11</oddFooter>
  </headerFooter>
  <colBreaks count="1" manualBreakCount="1">
    <brk id="13" max="16383" man="1"/>
  </colBreaks>
</worksheet>
</file>

<file path=xl/worksheets/sheet40.xml><?xml version="1.0" encoding="utf-8"?>
<worksheet xmlns="http://schemas.openxmlformats.org/spreadsheetml/2006/main" xmlns:r="http://schemas.openxmlformats.org/officeDocument/2006/relationships">
  <sheetPr>
    <pageSetUpPr fitToPage="1"/>
  </sheetPr>
  <dimension ref="A1:S69"/>
  <sheetViews>
    <sheetView zoomScale="75" zoomScaleNormal="75" workbookViewId="0" topLeftCell="A1"/>
  </sheetViews>
  <sheetFormatPr defaultColWidth="10.28125" defaultRowHeight="12.75"/>
  <cols>
    <col min="1" max="1" width="27.00390625" style="280" customWidth="1"/>
    <col min="2" max="2" width="13.57421875" style="280" customWidth="1"/>
    <col min="3" max="3" width="17.57421875" style="280" customWidth="1"/>
    <col min="4" max="4" width="13.57421875" style="280" customWidth="1"/>
    <col min="5" max="5" width="2.7109375" style="280" customWidth="1"/>
    <col min="6" max="6" width="13.57421875" style="280" customWidth="1"/>
    <col min="7" max="7" width="16.00390625" style="280" customWidth="1"/>
    <col min="8" max="8" width="13.28125" style="280" customWidth="1"/>
    <col min="9" max="9" width="2.7109375" style="280" customWidth="1"/>
    <col min="10" max="10" width="13.57421875" style="280" customWidth="1"/>
    <col min="11" max="11" width="16.00390625" style="280" customWidth="1"/>
    <col min="12" max="12" width="13.57421875" style="280" customWidth="1"/>
    <col min="13" max="19" width="12.7109375" style="280" customWidth="1"/>
    <col min="20" max="16384" width="10.28125" style="280" customWidth="1"/>
  </cols>
  <sheetData>
    <row r="1" spans="1:12" ht="18.9" customHeight="1">
      <c r="A1" s="279" t="s">
        <v>168</v>
      </c>
      <c r="B1" s="279"/>
      <c r="C1" s="279"/>
      <c r="D1" s="279"/>
      <c r="E1" s="279"/>
      <c r="F1" s="279"/>
      <c r="G1" s="279"/>
      <c r="H1" s="279"/>
      <c r="I1" s="279"/>
      <c r="J1" s="279"/>
      <c r="K1" s="279"/>
      <c r="L1" s="279"/>
    </row>
    <row r="2" spans="1:12" ht="18.9" customHeight="1">
      <c r="A2" s="279"/>
      <c r="B2" s="279"/>
      <c r="C2" s="279"/>
      <c r="D2" s="279"/>
      <c r="E2" s="279"/>
      <c r="F2" s="279"/>
      <c r="G2" s="279"/>
      <c r="H2" s="279"/>
      <c r="I2" s="279"/>
      <c r="J2" s="279"/>
      <c r="K2" s="279"/>
      <c r="L2" s="279"/>
    </row>
    <row r="3" spans="1:12" ht="18.9" customHeight="1">
      <c r="A3" s="281" t="str">
        <f>'Page 62'!$A$3</f>
        <v>Cantonal, municipal, and church tax burden on equity (paid-up capital and reserves)</v>
      </c>
      <c r="B3" s="279"/>
      <c r="C3" s="279"/>
      <c r="D3" s="279"/>
      <c r="E3" s="279"/>
      <c r="F3" s="279"/>
      <c r="G3" s="279"/>
      <c r="H3" s="279"/>
      <c r="I3" s="279"/>
      <c r="J3" s="279"/>
      <c r="K3" s="279"/>
      <c r="L3" s="279"/>
    </row>
    <row r="4" spans="1:12" ht="18.9" customHeight="1">
      <c r="A4" s="551" t="s">
        <v>240</v>
      </c>
      <c r="B4" s="279"/>
      <c r="C4" s="279"/>
      <c r="D4" s="279"/>
      <c r="E4" s="279"/>
      <c r="F4" s="279"/>
      <c r="G4" s="279"/>
      <c r="H4" s="279"/>
      <c r="I4" s="279"/>
      <c r="J4" s="279"/>
      <c r="K4" s="279"/>
      <c r="L4" s="279"/>
    </row>
    <row r="5" spans="1:12" ht="18.9" customHeight="1">
      <c r="A5" s="279"/>
      <c r="B5" s="279"/>
      <c r="C5" s="279"/>
      <c r="D5" s="279"/>
      <c r="E5" s="279"/>
      <c r="F5" s="279"/>
      <c r="G5" s="279"/>
      <c r="H5" s="279"/>
      <c r="I5" s="279"/>
      <c r="J5" s="279"/>
      <c r="K5" s="279"/>
      <c r="L5" s="279"/>
    </row>
    <row r="6" spans="1:19" ht="18.9" customHeight="1">
      <c r="A6" s="299" t="s">
        <v>169</v>
      </c>
      <c r="B6" s="281"/>
      <c r="C6" s="281"/>
      <c r="D6" s="281"/>
      <c r="E6" s="281"/>
      <c r="F6" s="281"/>
      <c r="G6" s="299"/>
      <c r="H6" s="281"/>
      <c r="I6" s="281"/>
      <c r="K6" s="282"/>
      <c r="L6" s="282"/>
      <c r="N6" s="299"/>
      <c r="O6" s="281"/>
      <c r="P6" s="281"/>
      <c r="Q6" s="281"/>
      <c r="R6" s="281"/>
      <c r="S6" s="281"/>
    </row>
    <row r="7" spans="1:19" ht="18.9" customHeight="1">
      <c r="A7" s="281" t="s">
        <v>219</v>
      </c>
      <c r="B7" s="281"/>
      <c r="C7" s="281"/>
      <c r="D7" s="281"/>
      <c r="E7" s="281"/>
      <c r="F7" s="281"/>
      <c r="G7" s="281"/>
      <c r="H7" s="281"/>
      <c r="I7" s="281"/>
      <c r="K7" s="282"/>
      <c r="L7" s="282"/>
      <c r="N7" s="281"/>
      <c r="O7" s="281"/>
      <c r="P7" s="281"/>
      <c r="Q7" s="281"/>
      <c r="R7" s="281"/>
      <c r="S7" s="281"/>
    </row>
    <row r="8" spans="1:19" ht="33" customHeight="1">
      <c r="A8" s="1047" t="s">
        <v>241</v>
      </c>
      <c r="B8" s="1047"/>
      <c r="C8" s="1047"/>
      <c r="D8" s="1047"/>
      <c r="E8" s="1047"/>
      <c r="F8" s="1047"/>
      <c r="G8" s="1043"/>
      <c r="H8" s="1043"/>
      <c r="I8" s="1043"/>
      <c r="J8" s="1043"/>
      <c r="K8" s="1043"/>
      <c r="L8" s="1043"/>
      <c r="N8" s="1043"/>
      <c r="O8" s="1043"/>
      <c r="P8" s="1043"/>
      <c r="Q8" s="1043"/>
      <c r="R8" s="1043"/>
      <c r="S8" s="1043"/>
    </row>
    <row r="9" spans="1:19" ht="18.9" customHeight="1">
      <c r="A9" s="281"/>
      <c r="B9" s="281"/>
      <c r="C9" s="281"/>
      <c r="D9" s="281"/>
      <c r="E9" s="281"/>
      <c r="F9" s="281"/>
      <c r="G9" s="281"/>
      <c r="H9" s="281"/>
      <c r="I9" s="281"/>
      <c r="K9" s="282"/>
      <c r="L9" s="282"/>
      <c r="N9" s="281"/>
      <c r="O9" s="281"/>
      <c r="P9" s="281"/>
      <c r="Q9" s="281"/>
      <c r="R9" s="281"/>
      <c r="S9" s="281"/>
    </row>
    <row r="10" spans="1:19" ht="18.9" customHeight="1">
      <c r="A10" s="281" t="s">
        <v>170</v>
      </c>
      <c r="B10" s="281"/>
      <c r="C10" s="281"/>
      <c r="D10" s="281"/>
      <c r="E10" s="281"/>
      <c r="F10" s="281"/>
      <c r="G10" s="281"/>
      <c r="H10" s="281"/>
      <c r="I10" s="281"/>
      <c r="K10" s="282"/>
      <c r="L10" s="282"/>
      <c r="N10" s="281"/>
      <c r="O10" s="281"/>
      <c r="P10" s="281"/>
      <c r="Q10" s="281"/>
      <c r="R10" s="281"/>
      <c r="S10" s="281"/>
    </row>
    <row r="11" spans="1:19" ht="50.1" customHeight="1">
      <c r="A11" s="1047" t="s">
        <v>242</v>
      </c>
      <c r="B11" s="1047"/>
      <c r="C11" s="1047"/>
      <c r="D11" s="1047"/>
      <c r="E11" s="1047"/>
      <c r="F11" s="1047"/>
      <c r="G11" s="1043"/>
      <c r="H11" s="1043"/>
      <c r="I11" s="1043"/>
      <c r="J11" s="1043"/>
      <c r="K11" s="1043"/>
      <c r="L11" s="1043"/>
      <c r="N11" s="1043"/>
      <c r="O11" s="1043"/>
      <c r="P11" s="1043"/>
      <c r="Q11" s="1043"/>
      <c r="R11" s="1043"/>
      <c r="S11" s="1043"/>
    </row>
    <row r="12" spans="1:12" ht="18.75" customHeight="1" thickBot="1">
      <c r="A12" s="300"/>
      <c r="B12" s="300"/>
      <c r="C12" s="300"/>
      <c r="D12" s="300"/>
      <c r="E12" s="300"/>
      <c r="F12" s="300"/>
      <c r="G12" s="300"/>
      <c r="H12" s="300"/>
      <c r="I12" s="300"/>
      <c r="J12" s="300"/>
      <c r="K12" s="300"/>
      <c r="L12" s="300"/>
    </row>
    <row r="13" spans="1:12" ht="18.75" customHeight="1" thickBot="1">
      <c r="A13" s="283">
        <v>30</v>
      </c>
      <c r="B13" s="1051" t="s">
        <v>181</v>
      </c>
      <c r="C13" s="1052"/>
      <c r="D13" s="1052"/>
      <c r="E13" s="1052"/>
      <c r="F13" s="1052"/>
      <c r="G13" s="1052"/>
      <c r="H13" s="1052"/>
      <c r="I13" s="1052"/>
      <c r="J13" s="1052"/>
      <c r="K13" s="1052"/>
      <c r="L13" s="1053"/>
    </row>
    <row r="14" spans="2:12" ht="18.75" customHeight="1">
      <c r="B14" s="1048" t="s">
        <v>174</v>
      </c>
      <c r="C14" s="1049"/>
      <c r="D14" s="1050"/>
      <c r="E14" s="380"/>
      <c r="F14" s="1048" t="s">
        <v>175</v>
      </c>
      <c r="G14" s="1049"/>
      <c r="H14" s="1050"/>
      <c r="I14" s="295"/>
      <c r="J14" s="1048" t="s">
        <v>176</v>
      </c>
      <c r="K14" s="1049"/>
      <c r="L14" s="1050"/>
    </row>
    <row r="15" spans="2:12" ht="18.75" customHeight="1">
      <c r="B15" s="300"/>
      <c r="C15" s="300"/>
      <c r="D15" s="300"/>
      <c r="E15" s="300"/>
      <c r="F15" s="300"/>
      <c r="G15" s="300"/>
      <c r="H15" s="300"/>
      <c r="I15" s="300"/>
      <c r="J15" s="300"/>
      <c r="K15" s="300"/>
      <c r="L15" s="300"/>
    </row>
    <row r="16" spans="1:12" ht="18.75" customHeight="1">
      <c r="A16" s="300"/>
      <c r="B16" s="1044" t="s">
        <v>173</v>
      </c>
      <c r="C16" s="1045"/>
      <c r="D16" s="1045"/>
      <c r="E16" s="1045"/>
      <c r="F16" s="1045"/>
      <c r="G16" s="1045"/>
      <c r="H16" s="1045"/>
      <c r="I16" s="1045"/>
      <c r="J16" s="1045"/>
      <c r="K16" s="1045"/>
      <c r="L16" s="1046"/>
    </row>
    <row r="17" spans="1:12" ht="18.9" customHeight="1">
      <c r="A17" s="282"/>
      <c r="B17" s="282"/>
      <c r="C17" s="282"/>
      <c r="D17" s="282"/>
      <c r="E17" s="282"/>
      <c r="F17" s="282"/>
      <c r="G17" s="282"/>
      <c r="H17" s="282"/>
      <c r="I17" s="282"/>
      <c r="J17" s="282"/>
      <c r="K17" s="282"/>
      <c r="L17" s="282"/>
    </row>
    <row r="18" spans="1:12" ht="18.9" customHeight="1">
      <c r="A18" s="23" t="str">
        <f>'Pages 10-11'!$A$6</f>
        <v>Cantonal capitals</v>
      </c>
      <c r="B18" s="303" t="s">
        <v>45</v>
      </c>
      <c r="C18" s="304"/>
      <c r="D18" s="305"/>
      <c r="E18" s="281"/>
      <c r="F18" s="513" t="str">
        <f>B18</f>
        <v>Canton</v>
      </c>
      <c r="G18" s="511"/>
      <c r="H18" s="305"/>
      <c r="I18" s="281"/>
      <c r="J18" s="513" t="str">
        <f>B18</f>
        <v>Canton</v>
      </c>
      <c r="K18" s="515"/>
      <c r="L18" s="305"/>
    </row>
    <row r="19" spans="1:12" ht="18.9" customHeight="1">
      <c r="A19" s="281"/>
      <c r="B19" s="306" t="s">
        <v>171</v>
      </c>
      <c r="C19" s="296" t="s">
        <v>99</v>
      </c>
      <c r="D19" s="307" t="s">
        <v>47</v>
      </c>
      <c r="E19" s="284"/>
      <c r="F19" s="297" t="str">
        <f aca="true" t="shared" si="0" ref="F19:H20">B19</f>
        <v xml:space="preserve">and </v>
      </c>
      <c r="G19" s="297" t="str">
        <f t="shared" si="0"/>
        <v>Confederation</v>
      </c>
      <c r="H19" s="297" t="str">
        <f t="shared" si="0"/>
        <v>Total</v>
      </c>
      <c r="I19" s="281"/>
      <c r="J19" s="297" t="str">
        <f>B19</f>
        <v xml:space="preserve">and </v>
      </c>
      <c r="K19" s="516" t="str">
        <f>C19</f>
        <v>Confederation</v>
      </c>
      <c r="L19" s="516" t="str">
        <f>D19</f>
        <v>Total</v>
      </c>
    </row>
    <row r="20" spans="2:12" ht="18.9" customHeight="1">
      <c r="B20" s="301" t="s">
        <v>172</v>
      </c>
      <c r="C20" s="308"/>
      <c r="D20" s="309"/>
      <c r="E20" s="285"/>
      <c r="F20" s="514" t="str">
        <f t="shared" si="0"/>
        <v>municipal</v>
      </c>
      <c r="G20" s="512"/>
      <c r="H20" s="309"/>
      <c r="I20" s="285"/>
      <c r="J20" s="514" t="str">
        <f>B20</f>
        <v>municipal</v>
      </c>
      <c r="K20" s="309"/>
      <c r="L20" s="309"/>
    </row>
    <row r="21" spans="1:12" ht="18.9" customHeight="1">
      <c r="A21" s="24" t="str">
        <f>'Page 9'!$A$16</f>
        <v>Zurich</v>
      </c>
      <c r="B21" s="298">
        <v>688.62</v>
      </c>
      <c r="C21" s="298">
        <v>0</v>
      </c>
      <c r="D21" s="298">
        <f aca="true" t="shared" si="1" ref="D21:D46">B21+C21</f>
        <v>688.62</v>
      </c>
      <c r="E21" s="298"/>
      <c r="F21" s="14">
        <v>688.62</v>
      </c>
      <c r="G21" s="14">
        <v>0</v>
      </c>
      <c r="H21" s="298">
        <f aca="true" t="shared" si="2" ref="H21:H46">F21+G21</f>
        <v>688.62</v>
      </c>
      <c r="I21" s="14"/>
      <c r="J21" s="396">
        <v>688.62</v>
      </c>
      <c r="K21" s="396">
        <v>0</v>
      </c>
      <c r="L21" s="298">
        <f aca="true" t="shared" si="3" ref="L21:L46">J21+K21</f>
        <v>688.62</v>
      </c>
    </row>
    <row r="22" spans="1:12" ht="18.9" customHeight="1">
      <c r="A22" s="24" t="str">
        <f>'Page 9'!$A$17</f>
        <v>Berne</v>
      </c>
      <c r="B22" s="298">
        <v>728</v>
      </c>
      <c r="C22" s="298">
        <v>0</v>
      </c>
      <c r="D22" s="298">
        <f t="shared" si="1"/>
        <v>728</v>
      </c>
      <c r="E22" s="298"/>
      <c r="F22" s="14">
        <v>728</v>
      </c>
      <c r="G22" s="14">
        <v>0</v>
      </c>
      <c r="H22" s="298">
        <f t="shared" si="2"/>
        <v>728</v>
      </c>
      <c r="I22" s="14"/>
      <c r="J22" s="396">
        <v>728</v>
      </c>
      <c r="K22" s="396">
        <v>0</v>
      </c>
      <c r="L22" s="298">
        <f t="shared" si="3"/>
        <v>728</v>
      </c>
    </row>
    <row r="23" spans="1:12" ht="18.9" customHeight="1">
      <c r="A23" s="24" t="str">
        <f>'Page 9'!$A$18</f>
        <v>Lucerne</v>
      </c>
      <c r="B23" s="298">
        <v>500</v>
      </c>
      <c r="C23" s="298">
        <v>0</v>
      </c>
      <c r="D23" s="298">
        <f t="shared" si="1"/>
        <v>500</v>
      </c>
      <c r="E23" s="298"/>
      <c r="F23" s="14">
        <v>500</v>
      </c>
      <c r="G23" s="14">
        <v>0</v>
      </c>
      <c r="H23" s="298">
        <f t="shared" si="2"/>
        <v>500</v>
      </c>
      <c r="I23" s="14"/>
      <c r="J23" s="396">
        <v>500</v>
      </c>
      <c r="K23" s="396">
        <v>0</v>
      </c>
      <c r="L23" s="298">
        <f t="shared" si="3"/>
        <v>500</v>
      </c>
    </row>
    <row r="24" spans="1:12" ht="18.9" customHeight="1">
      <c r="A24" s="24" t="str">
        <f>'Page 9'!$A$19</f>
        <v>Altdorf</v>
      </c>
      <c r="B24" s="298">
        <v>500</v>
      </c>
      <c r="C24" s="298">
        <v>0</v>
      </c>
      <c r="D24" s="298">
        <f t="shared" si="1"/>
        <v>500</v>
      </c>
      <c r="E24" s="298"/>
      <c r="F24" s="14">
        <v>500</v>
      </c>
      <c r="G24" s="14">
        <v>0</v>
      </c>
      <c r="H24" s="298">
        <f t="shared" si="2"/>
        <v>500</v>
      </c>
      <c r="I24" s="14"/>
      <c r="J24" s="396">
        <v>500</v>
      </c>
      <c r="K24" s="396">
        <v>0</v>
      </c>
      <c r="L24" s="298">
        <f t="shared" si="3"/>
        <v>500</v>
      </c>
    </row>
    <row r="25" spans="1:12" ht="18.9" customHeight="1">
      <c r="A25" s="24" t="str">
        <f>'Page 9'!$A$20</f>
        <v>Schwyz</v>
      </c>
      <c r="B25" s="298">
        <v>343</v>
      </c>
      <c r="C25" s="298">
        <v>0</v>
      </c>
      <c r="D25" s="298">
        <f t="shared" si="1"/>
        <v>343</v>
      </c>
      <c r="E25" s="298"/>
      <c r="F25" s="14">
        <v>343</v>
      </c>
      <c r="G25" s="14">
        <v>0</v>
      </c>
      <c r="H25" s="298">
        <f t="shared" si="2"/>
        <v>343</v>
      </c>
      <c r="I25" s="14"/>
      <c r="J25" s="396">
        <v>343</v>
      </c>
      <c r="K25" s="396">
        <v>0</v>
      </c>
      <c r="L25" s="298">
        <f t="shared" si="3"/>
        <v>343</v>
      </c>
    </row>
    <row r="26" spans="1:12" ht="18.9" customHeight="1">
      <c r="A26" s="24" t="str">
        <f>'Page 9'!$A$21</f>
        <v>Sarnen</v>
      </c>
      <c r="B26" s="298">
        <v>500</v>
      </c>
      <c r="C26" s="298">
        <v>0</v>
      </c>
      <c r="D26" s="298">
        <f t="shared" si="1"/>
        <v>500</v>
      </c>
      <c r="E26" s="298"/>
      <c r="F26" s="14">
        <v>500</v>
      </c>
      <c r="G26" s="14">
        <v>0</v>
      </c>
      <c r="H26" s="298">
        <f t="shared" si="2"/>
        <v>500</v>
      </c>
      <c r="I26" s="14"/>
      <c r="J26" s="396">
        <v>500</v>
      </c>
      <c r="K26" s="396">
        <v>0</v>
      </c>
      <c r="L26" s="298">
        <f t="shared" si="3"/>
        <v>500</v>
      </c>
    </row>
    <row r="27" spans="1:12" ht="18.9" customHeight="1">
      <c r="A27" s="24" t="str">
        <f>'Page 9'!$A$22</f>
        <v>Stans</v>
      </c>
      <c r="B27" s="298">
        <v>500</v>
      </c>
      <c r="C27" s="298">
        <v>0</v>
      </c>
      <c r="D27" s="298">
        <f t="shared" si="1"/>
        <v>500</v>
      </c>
      <c r="E27" s="298"/>
      <c r="F27" s="14">
        <v>500</v>
      </c>
      <c r="G27" s="14">
        <v>0</v>
      </c>
      <c r="H27" s="298">
        <f t="shared" si="2"/>
        <v>500</v>
      </c>
      <c r="I27" s="14"/>
      <c r="J27" s="396">
        <v>500</v>
      </c>
      <c r="K27" s="396">
        <v>0</v>
      </c>
      <c r="L27" s="298">
        <f t="shared" si="3"/>
        <v>500</v>
      </c>
    </row>
    <row r="28" spans="1:12" ht="18.9" customHeight="1">
      <c r="A28" s="24" t="str">
        <f>'Page 9'!$A$23</f>
        <v>Glarus</v>
      </c>
      <c r="B28" s="298">
        <v>500</v>
      </c>
      <c r="C28" s="298">
        <v>0</v>
      </c>
      <c r="D28" s="298">
        <f t="shared" si="1"/>
        <v>500</v>
      </c>
      <c r="E28" s="298"/>
      <c r="F28" s="14">
        <v>500</v>
      </c>
      <c r="G28" s="14">
        <v>0</v>
      </c>
      <c r="H28" s="298">
        <f t="shared" si="2"/>
        <v>500</v>
      </c>
      <c r="I28" s="14"/>
      <c r="J28" s="396">
        <v>500</v>
      </c>
      <c r="K28" s="396">
        <v>0</v>
      </c>
      <c r="L28" s="298">
        <f t="shared" si="3"/>
        <v>500</v>
      </c>
    </row>
    <row r="29" spans="1:12" ht="18.9" customHeight="1">
      <c r="A29" s="24" t="str">
        <f>'Page 9'!$A$24</f>
        <v>Zug</v>
      </c>
      <c r="B29" s="298">
        <v>223.2315</v>
      </c>
      <c r="C29" s="298">
        <v>0</v>
      </c>
      <c r="D29" s="298">
        <f t="shared" si="1"/>
        <v>223.2315</v>
      </c>
      <c r="E29" s="298"/>
      <c r="F29" s="14">
        <v>223.2315</v>
      </c>
      <c r="G29" s="14">
        <v>0</v>
      </c>
      <c r="H29" s="298">
        <f t="shared" si="2"/>
        <v>223.2315</v>
      </c>
      <c r="I29" s="14"/>
      <c r="J29" s="396">
        <v>223.2315</v>
      </c>
      <c r="K29" s="396">
        <v>0</v>
      </c>
      <c r="L29" s="298">
        <f t="shared" si="3"/>
        <v>223.2315</v>
      </c>
    </row>
    <row r="30" spans="1:12" ht="18.9" customHeight="1">
      <c r="A30" s="24" t="str">
        <f>'Page 9'!$A$25</f>
        <v>Fribourg</v>
      </c>
      <c r="B30" s="298">
        <v>636.8</v>
      </c>
      <c r="C30" s="298">
        <v>0</v>
      </c>
      <c r="D30" s="298">
        <f t="shared" si="1"/>
        <v>636.8</v>
      </c>
      <c r="E30" s="298"/>
      <c r="F30" s="14">
        <v>636.8</v>
      </c>
      <c r="G30" s="14">
        <v>0</v>
      </c>
      <c r="H30" s="298">
        <f t="shared" si="2"/>
        <v>636.8</v>
      </c>
      <c r="I30" s="14"/>
      <c r="J30" s="396">
        <v>636.8</v>
      </c>
      <c r="K30" s="396">
        <v>0</v>
      </c>
      <c r="L30" s="298">
        <f t="shared" si="3"/>
        <v>636.8</v>
      </c>
    </row>
    <row r="31" spans="1:12" ht="18.9" customHeight="1">
      <c r="A31" s="24" t="str">
        <f>'Page 9'!$A$26</f>
        <v>Solothurn</v>
      </c>
      <c r="B31" s="298">
        <v>656</v>
      </c>
      <c r="C31" s="298">
        <v>0</v>
      </c>
      <c r="D31" s="298">
        <f t="shared" si="1"/>
        <v>656</v>
      </c>
      <c r="E31" s="298"/>
      <c r="F31" s="14">
        <v>656</v>
      </c>
      <c r="G31" s="14">
        <v>0</v>
      </c>
      <c r="H31" s="298">
        <f t="shared" si="2"/>
        <v>656</v>
      </c>
      <c r="I31" s="14"/>
      <c r="J31" s="396">
        <v>656</v>
      </c>
      <c r="K31" s="396">
        <v>0</v>
      </c>
      <c r="L31" s="298">
        <f t="shared" si="3"/>
        <v>656</v>
      </c>
    </row>
    <row r="32" spans="1:12" ht="18.9" customHeight="1">
      <c r="A32" s="24" t="str">
        <f>'Page 9'!$A$27</f>
        <v>Basel</v>
      </c>
      <c r="B32" s="298">
        <v>1000</v>
      </c>
      <c r="C32" s="298">
        <v>0</v>
      </c>
      <c r="D32" s="298">
        <f t="shared" si="1"/>
        <v>1000</v>
      </c>
      <c r="E32" s="298"/>
      <c r="F32" s="14">
        <v>1000</v>
      </c>
      <c r="G32" s="14">
        <v>0</v>
      </c>
      <c r="H32" s="298">
        <f t="shared" si="2"/>
        <v>1000</v>
      </c>
      <c r="I32" s="14"/>
      <c r="J32" s="396">
        <v>1000</v>
      </c>
      <c r="K32" s="396">
        <v>0</v>
      </c>
      <c r="L32" s="298">
        <f t="shared" si="3"/>
        <v>1000</v>
      </c>
    </row>
    <row r="33" spans="1:12" ht="18.9" customHeight="1">
      <c r="A33" s="24" t="str">
        <f>'Page 9'!$A$28</f>
        <v>Liestal</v>
      </c>
      <c r="B33" s="298">
        <v>307.5</v>
      </c>
      <c r="C33" s="298">
        <v>0</v>
      </c>
      <c r="D33" s="298">
        <f t="shared" si="1"/>
        <v>307.5</v>
      </c>
      <c r="E33" s="298"/>
      <c r="F33" s="14">
        <v>307.5</v>
      </c>
      <c r="G33" s="14">
        <v>0</v>
      </c>
      <c r="H33" s="298">
        <f t="shared" si="2"/>
        <v>307.5</v>
      </c>
      <c r="I33" s="14"/>
      <c r="J33" s="396">
        <v>307.5</v>
      </c>
      <c r="K33" s="396">
        <v>0</v>
      </c>
      <c r="L33" s="298">
        <f t="shared" si="3"/>
        <v>307.5</v>
      </c>
    </row>
    <row r="34" spans="1:12" ht="18.9" customHeight="1">
      <c r="A34" s="24" t="str">
        <f>'Page 9'!$A$29</f>
        <v>Schaffhausen</v>
      </c>
      <c r="B34" s="298">
        <v>210</v>
      </c>
      <c r="C34" s="298">
        <v>0</v>
      </c>
      <c r="D34" s="298">
        <f t="shared" si="1"/>
        <v>210</v>
      </c>
      <c r="E34" s="298"/>
      <c r="F34" s="14">
        <v>210</v>
      </c>
      <c r="G34" s="14">
        <v>0</v>
      </c>
      <c r="H34" s="298">
        <f t="shared" si="2"/>
        <v>210</v>
      </c>
      <c r="I34" s="14"/>
      <c r="J34" s="396">
        <v>210</v>
      </c>
      <c r="K34" s="396">
        <v>0</v>
      </c>
      <c r="L34" s="298">
        <f t="shared" si="3"/>
        <v>210</v>
      </c>
    </row>
    <row r="35" spans="1:12" ht="18.9" customHeight="1">
      <c r="A35" s="24" t="str">
        <f>'Page 9'!$A$30</f>
        <v>Herisau</v>
      </c>
      <c r="B35" s="298">
        <v>300</v>
      </c>
      <c r="C35" s="298">
        <v>0</v>
      </c>
      <c r="D35" s="298">
        <f t="shared" si="1"/>
        <v>300</v>
      </c>
      <c r="E35" s="298"/>
      <c r="F35" s="14">
        <v>300</v>
      </c>
      <c r="G35" s="14">
        <v>0</v>
      </c>
      <c r="H35" s="298">
        <f t="shared" si="2"/>
        <v>300</v>
      </c>
      <c r="I35" s="14"/>
      <c r="J35" s="396">
        <v>300</v>
      </c>
      <c r="K35" s="396">
        <v>0</v>
      </c>
      <c r="L35" s="298">
        <f t="shared" si="3"/>
        <v>300</v>
      </c>
    </row>
    <row r="36" spans="1:12" ht="18.9" customHeight="1">
      <c r="A36" s="24" t="str">
        <f>'Page 9'!$A$31</f>
        <v>Appenzell</v>
      </c>
      <c r="B36" s="298">
        <v>500</v>
      </c>
      <c r="C36" s="298">
        <v>0</v>
      </c>
      <c r="D36" s="298">
        <f t="shared" si="1"/>
        <v>500</v>
      </c>
      <c r="E36" s="298"/>
      <c r="F36" s="14">
        <v>500</v>
      </c>
      <c r="G36" s="14">
        <v>0</v>
      </c>
      <c r="H36" s="298">
        <f t="shared" si="2"/>
        <v>500</v>
      </c>
      <c r="I36" s="14"/>
      <c r="J36" s="396">
        <v>500</v>
      </c>
      <c r="K36" s="396">
        <v>0</v>
      </c>
      <c r="L36" s="298">
        <f t="shared" si="3"/>
        <v>500</v>
      </c>
    </row>
    <row r="37" spans="1:12" ht="18.9" customHeight="1">
      <c r="A37" s="24" t="str">
        <f>'Page 9'!$A$32</f>
        <v>St. Gall</v>
      </c>
      <c r="B37" s="298">
        <v>945</v>
      </c>
      <c r="C37" s="298">
        <v>0</v>
      </c>
      <c r="D37" s="298">
        <f t="shared" si="1"/>
        <v>945</v>
      </c>
      <c r="E37" s="298"/>
      <c r="F37" s="14">
        <v>945</v>
      </c>
      <c r="G37" s="14">
        <v>0</v>
      </c>
      <c r="H37" s="298">
        <f t="shared" si="2"/>
        <v>945</v>
      </c>
      <c r="I37" s="14"/>
      <c r="J37" s="396">
        <v>945</v>
      </c>
      <c r="K37" s="396">
        <v>0</v>
      </c>
      <c r="L37" s="298">
        <f t="shared" si="3"/>
        <v>945</v>
      </c>
    </row>
    <row r="38" spans="1:12" ht="18.9" customHeight="1">
      <c r="A38" s="24" t="str">
        <f>'Page 9'!$A$33</f>
        <v>Chur</v>
      </c>
      <c r="B38" s="298">
        <v>300</v>
      </c>
      <c r="C38" s="298">
        <v>0</v>
      </c>
      <c r="D38" s="298">
        <f t="shared" si="1"/>
        <v>300</v>
      </c>
      <c r="E38" s="298"/>
      <c r="F38" s="14">
        <v>300</v>
      </c>
      <c r="G38" s="14">
        <v>0</v>
      </c>
      <c r="H38" s="298">
        <f t="shared" si="2"/>
        <v>300</v>
      </c>
      <c r="I38" s="14"/>
      <c r="J38" s="396">
        <v>300</v>
      </c>
      <c r="K38" s="396">
        <v>0</v>
      </c>
      <c r="L38" s="298">
        <f t="shared" si="3"/>
        <v>300</v>
      </c>
    </row>
    <row r="39" spans="1:12" ht="18.9" customHeight="1">
      <c r="A39" s="24" t="str">
        <f>'Page 9'!$A$34</f>
        <v>Aarau</v>
      </c>
      <c r="B39" s="298">
        <v>820</v>
      </c>
      <c r="C39" s="298">
        <v>0</v>
      </c>
      <c r="D39" s="298">
        <f t="shared" si="1"/>
        <v>820</v>
      </c>
      <c r="E39" s="298"/>
      <c r="F39" s="14">
        <v>820</v>
      </c>
      <c r="G39" s="14">
        <v>0</v>
      </c>
      <c r="H39" s="298">
        <f t="shared" si="2"/>
        <v>820</v>
      </c>
      <c r="I39" s="14"/>
      <c r="J39" s="396">
        <v>820</v>
      </c>
      <c r="K39" s="396">
        <v>0</v>
      </c>
      <c r="L39" s="298">
        <f t="shared" si="3"/>
        <v>820</v>
      </c>
    </row>
    <row r="40" spans="1:12" ht="18.9" customHeight="1">
      <c r="A40" s="24" t="str">
        <f>'Page 9'!$A$35</f>
        <v>Frauenfeld</v>
      </c>
      <c r="B40" s="298">
        <v>837</v>
      </c>
      <c r="C40" s="298">
        <v>0</v>
      </c>
      <c r="D40" s="298">
        <f t="shared" si="1"/>
        <v>837</v>
      </c>
      <c r="E40" s="298"/>
      <c r="F40" s="14">
        <v>837</v>
      </c>
      <c r="G40" s="14">
        <v>0</v>
      </c>
      <c r="H40" s="298">
        <f t="shared" si="2"/>
        <v>837</v>
      </c>
      <c r="I40" s="14"/>
      <c r="J40" s="396">
        <v>837</v>
      </c>
      <c r="K40" s="396">
        <v>0</v>
      </c>
      <c r="L40" s="298">
        <f t="shared" si="3"/>
        <v>837</v>
      </c>
    </row>
    <row r="41" spans="1:12" ht="18.9" customHeight="1">
      <c r="A41" s="24" t="str">
        <f>'Page 9'!$A$36</f>
        <v>Bellinzona</v>
      </c>
      <c r="B41" s="298">
        <v>975</v>
      </c>
      <c r="C41" s="298">
        <v>0</v>
      </c>
      <c r="D41" s="298">
        <f t="shared" si="1"/>
        <v>975</v>
      </c>
      <c r="E41" s="298"/>
      <c r="F41" s="14">
        <v>975</v>
      </c>
      <c r="G41" s="14">
        <v>0</v>
      </c>
      <c r="H41" s="298">
        <f t="shared" si="2"/>
        <v>975</v>
      </c>
      <c r="I41" s="14"/>
      <c r="J41" s="396">
        <v>975</v>
      </c>
      <c r="K41" s="396">
        <v>0</v>
      </c>
      <c r="L41" s="298">
        <f t="shared" si="3"/>
        <v>975</v>
      </c>
    </row>
    <row r="42" spans="1:12" ht="18.9" customHeight="1">
      <c r="A42" s="24" t="str">
        <f>'Page 9'!$A$37</f>
        <v>Lausanne</v>
      </c>
      <c r="B42" s="298">
        <v>3502.5</v>
      </c>
      <c r="C42" s="298">
        <v>0</v>
      </c>
      <c r="D42" s="298">
        <f t="shared" si="1"/>
        <v>3502.5</v>
      </c>
      <c r="E42" s="298"/>
      <c r="F42" s="14">
        <v>3502.5</v>
      </c>
      <c r="G42" s="14">
        <v>0</v>
      </c>
      <c r="H42" s="298">
        <f t="shared" si="2"/>
        <v>3502.5</v>
      </c>
      <c r="I42" s="14"/>
      <c r="J42" s="396">
        <v>3502.5</v>
      </c>
      <c r="K42" s="396">
        <v>0</v>
      </c>
      <c r="L42" s="298">
        <f t="shared" si="3"/>
        <v>3502.5</v>
      </c>
    </row>
    <row r="43" spans="1:12" ht="18.9" customHeight="1">
      <c r="A43" s="24" t="str">
        <f>'Page 9'!$A$38</f>
        <v>Sion</v>
      </c>
      <c r="B43" s="298">
        <v>400</v>
      </c>
      <c r="C43" s="298">
        <v>0</v>
      </c>
      <c r="D43" s="298">
        <f t="shared" si="1"/>
        <v>400</v>
      </c>
      <c r="E43" s="298"/>
      <c r="F43" s="14">
        <v>400</v>
      </c>
      <c r="G43" s="14">
        <v>0</v>
      </c>
      <c r="H43" s="298">
        <f t="shared" si="2"/>
        <v>400</v>
      </c>
      <c r="I43" s="14"/>
      <c r="J43" s="396">
        <v>400</v>
      </c>
      <c r="K43" s="396">
        <v>0</v>
      </c>
      <c r="L43" s="298">
        <f t="shared" si="3"/>
        <v>400</v>
      </c>
    </row>
    <row r="44" spans="1:12" ht="18.9" customHeight="1">
      <c r="A44" s="24" t="str">
        <f>'Page 9'!$A$39</f>
        <v>Neuchâtel</v>
      </c>
      <c r="B44" s="298">
        <v>20</v>
      </c>
      <c r="C44" s="298">
        <v>0</v>
      </c>
      <c r="D44" s="298">
        <f t="shared" si="1"/>
        <v>20</v>
      </c>
      <c r="E44" s="298"/>
      <c r="F44" s="14">
        <v>20</v>
      </c>
      <c r="G44" s="14">
        <v>0</v>
      </c>
      <c r="H44" s="298">
        <f t="shared" si="2"/>
        <v>20</v>
      </c>
      <c r="I44" s="14"/>
      <c r="J44" s="396">
        <v>20</v>
      </c>
      <c r="K44" s="396">
        <v>0</v>
      </c>
      <c r="L44" s="298">
        <f t="shared" si="3"/>
        <v>20</v>
      </c>
    </row>
    <row r="45" spans="1:12" ht="18.9" customHeight="1">
      <c r="A45" s="24" t="s">
        <v>182</v>
      </c>
      <c r="B45" s="298">
        <v>1336.8</v>
      </c>
      <c r="C45" s="298">
        <v>0</v>
      </c>
      <c r="D45" s="298">
        <f t="shared" si="1"/>
        <v>1336.8</v>
      </c>
      <c r="E45" s="298"/>
      <c r="F45" s="14">
        <v>1336.8</v>
      </c>
      <c r="G45" s="14">
        <v>0</v>
      </c>
      <c r="H45" s="298">
        <f t="shared" si="2"/>
        <v>1336.8</v>
      </c>
      <c r="I45" s="14"/>
      <c r="J45" s="396">
        <v>1336.8</v>
      </c>
      <c r="K45" s="396">
        <v>0</v>
      </c>
      <c r="L45" s="298">
        <f t="shared" si="3"/>
        <v>1336.8</v>
      </c>
    </row>
    <row r="46" spans="1:12" ht="18.9" customHeight="1">
      <c r="A46" s="24" t="str">
        <f>'Page 9'!$A$41</f>
        <v>Delémont</v>
      </c>
      <c r="B46" s="298">
        <v>630</v>
      </c>
      <c r="C46" s="298">
        <v>0</v>
      </c>
      <c r="D46" s="298">
        <f t="shared" si="1"/>
        <v>630</v>
      </c>
      <c r="E46" s="298"/>
      <c r="F46" s="14">
        <v>630</v>
      </c>
      <c r="G46" s="14">
        <v>0</v>
      </c>
      <c r="H46" s="298">
        <f t="shared" si="2"/>
        <v>630</v>
      </c>
      <c r="I46" s="14"/>
      <c r="J46" s="396">
        <v>630</v>
      </c>
      <c r="K46" s="396">
        <v>0</v>
      </c>
      <c r="L46" s="298">
        <f t="shared" si="3"/>
        <v>630</v>
      </c>
    </row>
    <row r="47" spans="1:12" ht="18.9" customHeight="1">
      <c r="A47" s="286"/>
      <c r="B47" s="286"/>
      <c r="C47" s="286"/>
      <c r="D47" s="287"/>
      <c r="E47" s="287"/>
      <c r="F47" s="288"/>
      <c r="G47" s="287"/>
      <c r="H47" s="287"/>
      <c r="I47" s="287"/>
      <c r="J47" s="287"/>
      <c r="K47" s="287"/>
      <c r="L47" s="287"/>
    </row>
    <row r="48" spans="1:12" ht="18.9" customHeight="1">
      <c r="A48" s="289" t="s">
        <v>178</v>
      </c>
      <c r="B48" s="290"/>
      <c r="C48" s="290"/>
      <c r="D48" s="287"/>
      <c r="E48" s="287"/>
      <c r="F48" s="288"/>
      <c r="G48" s="287"/>
      <c r="H48" s="287"/>
      <c r="I48" s="287"/>
      <c r="J48" s="287"/>
      <c r="K48" s="287"/>
      <c r="L48" s="287"/>
    </row>
    <row r="49" spans="1:12" ht="18.9" customHeight="1">
      <c r="A49" s="291"/>
      <c r="B49" s="292"/>
      <c r="C49" s="292"/>
      <c r="D49" s="293"/>
      <c r="E49" s="293"/>
      <c r="F49" s="293"/>
      <c r="G49" s="293"/>
      <c r="H49" s="293"/>
      <c r="I49" s="293"/>
      <c r="J49" s="293"/>
      <c r="K49" s="293"/>
      <c r="L49" s="293"/>
    </row>
    <row r="50" spans="1:12" ht="18.9" customHeight="1">
      <c r="A50" s="291" t="s">
        <v>177</v>
      </c>
      <c r="B50" s="292"/>
      <c r="C50" s="292"/>
      <c r="D50" s="293"/>
      <c r="E50" s="293"/>
      <c r="F50" s="293"/>
      <c r="G50" s="293"/>
      <c r="H50" s="293"/>
      <c r="I50" s="293"/>
      <c r="J50" s="293"/>
      <c r="K50" s="293"/>
      <c r="L50" s="293"/>
    </row>
    <row r="51" spans="2:12" ht="18.9" customHeight="1">
      <c r="B51" s="282"/>
      <c r="C51" s="282"/>
      <c r="D51" s="282"/>
      <c r="E51" s="282"/>
      <c r="F51" s="282"/>
      <c r="G51" s="282"/>
      <c r="H51" s="282"/>
      <c r="I51" s="282"/>
      <c r="J51" s="282"/>
      <c r="K51" s="282"/>
      <c r="L51" s="282"/>
    </row>
    <row r="52" spans="1:12" ht="18.9" customHeight="1">
      <c r="A52" s="291"/>
      <c r="B52" s="294"/>
      <c r="C52" s="294"/>
      <c r="D52" s="282"/>
      <c r="E52" s="282"/>
      <c r="F52" s="282"/>
      <c r="G52" s="282"/>
      <c r="H52" s="282"/>
      <c r="I52" s="282"/>
      <c r="J52" s="282"/>
      <c r="K52" s="282"/>
      <c r="L52" s="282"/>
    </row>
    <row r="53" spans="2:12" ht="18.9" customHeight="1">
      <c r="B53" s="294"/>
      <c r="C53" s="294"/>
      <c r="D53" s="282"/>
      <c r="E53" s="282"/>
      <c r="F53" s="282"/>
      <c r="G53" s="282"/>
      <c r="H53" s="282"/>
      <c r="I53" s="282"/>
      <c r="J53" s="282"/>
      <c r="K53" s="282"/>
      <c r="L53" s="282"/>
    </row>
    <row r="54" spans="1:12" ht="18.9" customHeight="1">
      <c r="A54" s="282"/>
      <c r="B54" s="282"/>
      <c r="C54" s="282"/>
      <c r="D54" s="282"/>
      <c r="E54" s="282"/>
      <c r="F54" s="282"/>
      <c r="G54" s="282"/>
      <c r="H54" s="282"/>
      <c r="I54" s="282"/>
      <c r="J54" s="282"/>
      <c r="K54" s="282"/>
      <c r="L54" s="282"/>
    </row>
    <row r="55" ht="18.9" customHeight="1"/>
    <row r="56" spans="1:12" ht="18.9" customHeight="1">
      <c r="A56" s="282"/>
      <c r="B56" s="282"/>
      <c r="C56" s="282"/>
      <c r="D56" s="282"/>
      <c r="E56" s="282"/>
      <c r="F56" s="282"/>
      <c r="G56" s="282"/>
      <c r="H56" s="282"/>
      <c r="I56" s="282"/>
      <c r="J56" s="282"/>
      <c r="K56" s="282"/>
      <c r="L56" s="282"/>
    </row>
    <row r="57" spans="1:12" ht="18.9" customHeight="1">
      <c r="A57" s="282"/>
      <c r="B57" s="282"/>
      <c r="C57" s="282"/>
      <c r="D57" s="282"/>
      <c r="E57" s="282"/>
      <c r="F57" s="282"/>
      <c r="G57" s="282"/>
      <c r="H57" s="282"/>
      <c r="I57" s="282"/>
      <c r="J57" s="282"/>
      <c r="K57" s="282"/>
      <c r="L57" s="282"/>
    </row>
    <row r="58" spans="1:12" ht="18.9" customHeight="1">
      <c r="A58" s="282"/>
      <c r="B58" s="282"/>
      <c r="C58" s="282"/>
      <c r="D58" s="282"/>
      <c r="E58" s="282"/>
      <c r="F58" s="282"/>
      <c r="G58" s="282"/>
      <c r="H58" s="282"/>
      <c r="I58" s="282"/>
      <c r="J58" s="282"/>
      <c r="K58" s="282"/>
      <c r="L58" s="282"/>
    </row>
    <row r="59" spans="1:12" ht="12.75">
      <c r="A59" s="282"/>
      <c r="B59" s="282"/>
      <c r="C59" s="282"/>
      <c r="D59" s="282"/>
      <c r="E59" s="282"/>
      <c r="F59" s="282"/>
      <c r="G59" s="282"/>
      <c r="H59" s="282"/>
      <c r="I59" s="282"/>
      <c r="J59" s="282"/>
      <c r="K59" s="282"/>
      <c r="L59" s="282"/>
    </row>
    <row r="60" spans="1:12" ht="12.75">
      <c r="A60" s="282"/>
      <c r="B60" s="282"/>
      <c r="C60" s="282"/>
      <c r="D60" s="282"/>
      <c r="E60" s="282"/>
      <c r="F60" s="282"/>
      <c r="G60" s="282"/>
      <c r="H60" s="282"/>
      <c r="I60" s="282"/>
      <c r="J60" s="282"/>
      <c r="K60" s="282"/>
      <c r="L60" s="282"/>
    </row>
    <row r="61" spans="1:12" ht="12.75">
      <c r="A61" s="282"/>
      <c r="B61" s="282"/>
      <c r="C61" s="282"/>
      <c r="D61" s="282"/>
      <c r="E61" s="282"/>
      <c r="F61" s="282"/>
      <c r="G61" s="282"/>
      <c r="H61" s="282"/>
      <c r="I61" s="282"/>
      <c r="J61" s="282"/>
      <c r="K61" s="282"/>
      <c r="L61" s="282"/>
    </row>
    <row r="62" spans="1:12" ht="12.75">
      <c r="A62" s="282"/>
      <c r="B62" s="282"/>
      <c r="C62" s="282"/>
      <c r="D62" s="282"/>
      <c r="E62" s="282"/>
      <c r="F62" s="282"/>
      <c r="G62" s="282"/>
      <c r="H62" s="282"/>
      <c r="I62" s="282"/>
      <c r="J62" s="282"/>
      <c r="K62" s="282"/>
      <c r="L62" s="282"/>
    </row>
    <row r="63" spans="1:12" ht="12.75">
      <c r="A63" s="282"/>
      <c r="B63" s="282"/>
      <c r="C63" s="282"/>
      <c r="D63" s="282"/>
      <c r="E63" s="282"/>
      <c r="F63" s="282"/>
      <c r="G63" s="282"/>
      <c r="H63" s="282"/>
      <c r="I63" s="282"/>
      <c r="J63" s="282"/>
      <c r="K63" s="282"/>
      <c r="L63" s="282"/>
    </row>
    <row r="64" spans="1:12" ht="12.75">
      <c r="A64" s="282"/>
      <c r="B64" s="282"/>
      <c r="C64" s="282"/>
      <c r="D64" s="282"/>
      <c r="E64" s="282"/>
      <c r="F64" s="282"/>
      <c r="G64" s="282"/>
      <c r="H64" s="282"/>
      <c r="I64" s="282"/>
      <c r="J64" s="282"/>
      <c r="K64" s="282"/>
      <c r="L64" s="282"/>
    </row>
    <row r="65" spans="1:12" ht="12.75">
      <c r="A65" s="282"/>
      <c r="B65" s="282"/>
      <c r="C65" s="282"/>
      <c r="D65" s="282"/>
      <c r="E65" s="282"/>
      <c r="F65" s="282"/>
      <c r="G65" s="282"/>
      <c r="H65" s="282"/>
      <c r="I65" s="282"/>
      <c r="J65" s="282"/>
      <c r="K65" s="282"/>
      <c r="L65" s="282"/>
    </row>
    <row r="66" spans="1:12" ht="12.75">
      <c r="A66" s="282"/>
      <c r="B66" s="282"/>
      <c r="C66" s="282"/>
      <c r="D66" s="282"/>
      <c r="E66" s="282"/>
      <c r="F66" s="282"/>
      <c r="G66" s="282"/>
      <c r="H66" s="282"/>
      <c r="I66" s="282"/>
      <c r="J66" s="282"/>
      <c r="K66" s="282"/>
      <c r="L66" s="282"/>
    </row>
    <row r="67" spans="1:12" ht="12.75">
      <c r="A67" s="282"/>
      <c r="B67" s="282"/>
      <c r="C67" s="282"/>
      <c r="D67" s="282"/>
      <c r="E67" s="282"/>
      <c r="F67" s="282"/>
      <c r="G67" s="282"/>
      <c r="H67" s="282"/>
      <c r="I67" s="282"/>
      <c r="J67" s="282"/>
      <c r="K67" s="282"/>
      <c r="L67" s="282"/>
    </row>
    <row r="68" spans="1:12" ht="12.75">
      <c r="A68" s="282"/>
      <c r="B68" s="282"/>
      <c r="C68" s="282"/>
      <c r="D68" s="282"/>
      <c r="E68" s="282"/>
      <c r="F68" s="282"/>
      <c r="G68" s="282"/>
      <c r="H68" s="282"/>
      <c r="I68" s="282"/>
      <c r="J68" s="282"/>
      <c r="K68" s="282"/>
      <c r="L68" s="282"/>
    </row>
    <row r="69" spans="1:12" ht="12.75">
      <c r="A69" s="282"/>
      <c r="B69" s="282"/>
      <c r="C69" s="282"/>
      <c r="D69" s="282"/>
      <c r="E69" s="282"/>
      <c r="F69" s="282"/>
      <c r="G69" s="282"/>
      <c r="H69" s="282"/>
      <c r="I69" s="282"/>
      <c r="J69" s="282"/>
      <c r="K69" s="282"/>
      <c r="L69" s="282"/>
    </row>
  </sheetData>
  <mergeCells count="11">
    <mergeCell ref="N8:S8"/>
    <mergeCell ref="N11:S11"/>
    <mergeCell ref="B16:L16"/>
    <mergeCell ref="A8:F8"/>
    <mergeCell ref="G8:L8"/>
    <mergeCell ref="A11:F11"/>
    <mergeCell ref="G11:L11"/>
    <mergeCell ref="B14:D14"/>
    <mergeCell ref="F14:H14"/>
    <mergeCell ref="J14:L14"/>
    <mergeCell ref="B13:L13"/>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1" r:id="rId1"/>
  <headerFooter alignWithMargins="0">
    <oddHeader>&amp;C&amp;"Helvetica,Fett"&amp;12 2010</oddHeader>
    <oddFooter>&amp;C&amp;"Helvetica,Standard" Eidg. Steuerverwaltung  -  Administration fédérale des contributions  -  Amministrazione federale delle contribuzioni&amp;R63</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R67"/>
  <sheetViews>
    <sheetView zoomScale="75" zoomScaleNormal="75" workbookViewId="0" topLeftCell="A1"/>
  </sheetViews>
  <sheetFormatPr defaultColWidth="10.28125" defaultRowHeight="12.75"/>
  <cols>
    <col min="1" max="1" width="27.00390625" style="280" customWidth="1"/>
    <col min="2" max="2" width="13.57421875" style="280" customWidth="1"/>
    <col min="3" max="3" width="19.7109375" style="280" customWidth="1"/>
    <col min="4" max="4" width="13.57421875" style="280" customWidth="1"/>
    <col min="5" max="5" width="2.7109375" style="280" customWidth="1"/>
    <col min="6" max="6" width="13.57421875" style="280" customWidth="1"/>
    <col min="7" max="7" width="19.00390625" style="280" bestFit="1" customWidth="1"/>
    <col min="8" max="8" width="13.28125" style="280" customWidth="1"/>
    <col min="9" max="9" width="2.7109375" style="280" customWidth="1"/>
    <col min="10" max="10" width="13.57421875" style="280" customWidth="1"/>
    <col min="11" max="11" width="18.7109375" style="280" customWidth="1"/>
    <col min="12" max="12" width="13.57421875" style="280" customWidth="1"/>
    <col min="13" max="19" width="12.7109375" style="280" customWidth="1"/>
    <col min="20" max="16384" width="10.28125" style="280" customWidth="1"/>
  </cols>
  <sheetData>
    <row r="1" spans="1:12" ht="18.9" customHeight="1">
      <c r="A1" s="279" t="s">
        <v>179</v>
      </c>
      <c r="B1" s="279"/>
      <c r="C1" s="279"/>
      <c r="D1" s="279"/>
      <c r="E1" s="279"/>
      <c r="F1" s="279"/>
      <c r="G1" s="279"/>
      <c r="H1" s="279"/>
      <c r="I1" s="279"/>
      <c r="J1" s="279"/>
      <c r="K1" s="279"/>
      <c r="L1" s="279"/>
    </row>
    <row r="2" spans="1:12" ht="18.9" customHeight="1">
      <c r="A2" s="279"/>
      <c r="B2" s="279"/>
      <c r="C2" s="279"/>
      <c r="D2" s="279"/>
      <c r="E2" s="279"/>
      <c r="F2" s="279"/>
      <c r="G2" s="279"/>
      <c r="H2" s="279"/>
      <c r="I2" s="279"/>
      <c r="J2" s="279"/>
      <c r="K2" s="279"/>
      <c r="L2" s="279"/>
    </row>
    <row r="3" spans="1:12" ht="18.9" customHeight="1">
      <c r="A3" s="281" t="str">
        <f>'Pages 60-61'!$A$3</f>
        <v>Net profit and equity tax burden</v>
      </c>
      <c r="B3" s="279"/>
      <c r="C3" s="279"/>
      <c r="D3" s="279"/>
      <c r="E3" s="279"/>
      <c r="F3" s="279"/>
      <c r="G3" s="279"/>
      <c r="H3" s="279"/>
      <c r="I3" s="279"/>
      <c r="J3" s="279"/>
      <c r="K3" s="279"/>
      <c r="L3" s="279"/>
    </row>
    <row r="4" spans="1:12" ht="18.9" customHeight="1">
      <c r="A4" s="281" t="str">
        <f>'Page 63'!$A$4</f>
        <v>Equity (paid-up capital and reserves) 2'000'000 francs</v>
      </c>
      <c r="B4" s="279"/>
      <c r="C4" s="279"/>
      <c r="D4" s="279"/>
      <c r="E4" s="279"/>
      <c r="F4" s="279"/>
      <c r="G4" s="279"/>
      <c r="H4" s="279"/>
      <c r="I4" s="279"/>
      <c r="J4" s="279"/>
      <c r="K4" s="279"/>
      <c r="L4" s="279"/>
    </row>
    <row r="5" spans="1:12" ht="18.9" customHeight="1">
      <c r="A5" s="279"/>
      <c r="B5" s="279"/>
      <c r="C5" s="279"/>
      <c r="D5" s="279"/>
      <c r="E5" s="279"/>
      <c r="F5" s="279"/>
      <c r="G5" s="279"/>
      <c r="H5" s="279"/>
      <c r="I5" s="279"/>
      <c r="J5" s="279"/>
      <c r="K5" s="279"/>
      <c r="L5" s="279"/>
    </row>
    <row r="6" spans="1:12" ht="18.9" customHeight="1">
      <c r="A6" s="299" t="str">
        <f>'Page 63'!A6</f>
        <v>Assumptions</v>
      </c>
      <c r="B6" s="281"/>
      <c r="C6" s="281"/>
      <c r="D6" s="281"/>
      <c r="E6" s="281"/>
      <c r="F6" s="281"/>
      <c r="G6" s="299"/>
      <c r="H6" s="281"/>
      <c r="I6" s="281"/>
      <c r="K6" s="282"/>
      <c r="L6" s="282"/>
    </row>
    <row r="7" spans="1:12" ht="18.9" customHeight="1">
      <c r="A7" s="281" t="str">
        <f>'Page 63'!A7</f>
        <v>Taxpayer:</v>
      </c>
      <c r="B7" s="281"/>
      <c r="C7" s="281"/>
      <c r="D7" s="281"/>
      <c r="E7" s="281"/>
      <c r="F7" s="281"/>
      <c r="G7" s="281"/>
      <c r="H7" s="281"/>
      <c r="I7" s="281"/>
      <c r="K7" s="282"/>
      <c r="L7" s="282"/>
    </row>
    <row r="8" spans="1:18" ht="33" customHeight="1">
      <c r="A8" s="1047" t="s">
        <v>243</v>
      </c>
      <c r="B8" s="1047"/>
      <c r="C8" s="1047"/>
      <c r="D8" s="1047"/>
      <c r="E8" s="1047"/>
      <c r="F8" s="1047"/>
      <c r="G8" s="1043"/>
      <c r="H8" s="1043"/>
      <c r="I8" s="1043"/>
      <c r="J8" s="1043"/>
      <c r="K8" s="1043"/>
      <c r="L8" s="1043"/>
      <c r="M8" s="1043"/>
      <c r="N8" s="1043"/>
      <c r="O8" s="1043"/>
      <c r="P8" s="1043"/>
      <c r="Q8" s="1043"/>
      <c r="R8" s="1043"/>
    </row>
    <row r="9" spans="1:12" ht="18.9" customHeight="1">
      <c r="A9" s="281"/>
      <c r="B9" s="281"/>
      <c r="C9" s="281"/>
      <c r="D9" s="281"/>
      <c r="E9" s="281"/>
      <c r="F9" s="281"/>
      <c r="G9" s="281"/>
      <c r="H9" s="281"/>
      <c r="I9" s="281"/>
      <c r="K9" s="282"/>
      <c r="L9" s="282"/>
    </row>
    <row r="10" spans="1:12" ht="18.9" customHeight="1">
      <c r="A10" s="281" t="str">
        <f>'Page 63'!A10</f>
        <v>Tax object:</v>
      </c>
      <c r="B10" s="281"/>
      <c r="C10" s="281"/>
      <c r="D10" s="281"/>
      <c r="E10" s="281"/>
      <c r="F10" s="281"/>
      <c r="G10" s="281"/>
      <c r="H10" s="281"/>
      <c r="I10" s="281"/>
      <c r="K10" s="282"/>
      <c r="L10" s="282"/>
    </row>
    <row r="11" spans="1:12" ht="50.1" customHeight="1">
      <c r="A11" s="1043" t="str">
        <f>'Page 63'!$A$11:$F$11</f>
        <v>1'000'000 CHF equity, 500'000 CHF disclosed reserves and 500'000 CHF after-tax undisclosed reserves combined with different rates of return (hidden reserves)</v>
      </c>
      <c r="B11" s="1043"/>
      <c r="C11" s="1043"/>
      <c r="D11" s="1043"/>
      <c r="E11" s="1043"/>
      <c r="F11" s="1043"/>
      <c r="G11" s="1043"/>
      <c r="H11" s="1043"/>
      <c r="I11" s="1043"/>
      <c r="J11" s="1043"/>
      <c r="K11" s="1043"/>
      <c r="L11" s="1043"/>
    </row>
    <row r="12" spans="1:12" ht="18.75" customHeight="1" thickBot="1">
      <c r="A12" s="300"/>
      <c r="B12" s="300"/>
      <c r="C12" s="300"/>
      <c r="D12" s="300"/>
      <c r="E12" s="300"/>
      <c r="F12" s="300"/>
      <c r="G12" s="300"/>
      <c r="H12" s="300"/>
      <c r="I12" s="300"/>
      <c r="J12" s="300"/>
      <c r="K12" s="300"/>
      <c r="L12" s="300"/>
    </row>
    <row r="13" spans="1:12" ht="18.75" customHeight="1" thickBot="1">
      <c r="A13" s="283">
        <v>31</v>
      </c>
      <c r="B13" s="1051" t="str">
        <f>'Page 63'!$B$13:$L$13</f>
        <v>Net profit 1)</v>
      </c>
      <c r="C13" s="1052"/>
      <c r="D13" s="1052"/>
      <c r="E13" s="1052"/>
      <c r="F13" s="1052"/>
      <c r="G13" s="1052"/>
      <c r="H13" s="1052"/>
      <c r="I13" s="1052"/>
      <c r="J13" s="1052"/>
      <c r="K13" s="1052"/>
      <c r="L13" s="1053"/>
    </row>
    <row r="14" spans="2:12" ht="18.75" customHeight="1">
      <c r="B14" s="1048" t="str">
        <f>'Page 63'!B14:D14</f>
        <v>0 Swiss francs</v>
      </c>
      <c r="C14" s="1049"/>
      <c r="D14" s="1050"/>
      <c r="E14" s="380"/>
      <c r="F14" s="1048" t="str">
        <f>'Page 63'!F14:H14</f>
        <v>80'000 Swiss francs</v>
      </c>
      <c r="G14" s="1049"/>
      <c r="H14" s="1050"/>
      <c r="I14" s="295"/>
      <c r="J14" s="1048" t="str">
        <f>'Page 63'!J14:L14</f>
        <v>160'000 Swiss francs</v>
      </c>
      <c r="K14" s="1049"/>
      <c r="L14" s="1050"/>
    </row>
    <row r="15" spans="2:12" ht="18.75" customHeight="1">
      <c r="B15" s="300"/>
      <c r="C15" s="300"/>
      <c r="D15" s="300"/>
      <c r="E15" s="300"/>
      <c r="F15" s="300"/>
      <c r="G15" s="300"/>
      <c r="H15" s="300"/>
      <c r="I15" s="300"/>
      <c r="J15" s="300"/>
      <c r="K15" s="300"/>
      <c r="L15" s="300"/>
    </row>
    <row r="16" spans="1:12" ht="18.75" customHeight="1">
      <c r="A16" s="300"/>
      <c r="B16" s="1044" t="str">
        <f>'Page 63'!B16:L16</f>
        <v>Amount of tax in Swiss francs</v>
      </c>
      <c r="C16" s="1045"/>
      <c r="D16" s="1045"/>
      <c r="E16" s="1045"/>
      <c r="F16" s="1045"/>
      <c r="G16" s="1045"/>
      <c r="H16" s="1045"/>
      <c r="I16" s="1045"/>
      <c r="J16" s="1045"/>
      <c r="K16" s="1045"/>
      <c r="L16" s="1046"/>
    </row>
    <row r="17" spans="1:12" ht="18.9" customHeight="1">
      <c r="A17" s="282"/>
      <c r="B17" s="282"/>
      <c r="C17" s="282"/>
      <c r="D17" s="282"/>
      <c r="E17" s="282"/>
      <c r="F17" s="282"/>
      <c r="G17" s="282"/>
      <c r="H17" s="282"/>
      <c r="I17" s="282"/>
      <c r="J17" s="282"/>
      <c r="K17" s="282"/>
      <c r="L17" s="282"/>
    </row>
    <row r="18" spans="1:12" ht="18.9" customHeight="1">
      <c r="A18" s="23" t="str">
        <f>'Pages 10-11'!$A$6</f>
        <v>Cantonal capitals</v>
      </c>
      <c r="B18" s="303" t="s">
        <v>45</v>
      </c>
      <c r="C18" s="304"/>
      <c r="D18" s="305"/>
      <c r="E18" s="281"/>
      <c r="F18" s="303" t="str">
        <f>B18</f>
        <v>Canton</v>
      </c>
      <c r="G18" s="304"/>
      <c r="H18" s="305"/>
      <c r="I18" s="281"/>
      <c r="J18" s="303" t="str">
        <f>B18</f>
        <v>Canton</v>
      </c>
      <c r="K18" s="304"/>
      <c r="L18" s="305"/>
    </row>
    <row r="19" spans="1:12" ht="18.9" customHeight="1">
      <c r="A19" s="281"/>
      <c r="B19" s="306" t="s">
        <v>171</v>
      </c>
      <c r="C19" s="296" t="s">
        <v>180</v>
      </c>
      <c r="D19" s="307" t="s">
        <v>47</v>
      </c>
      <c r="E19" s="284"/>
      <c r="F19" s="306" t="str">
        <f>B19</f>
        <v xml:space="preserve">and </v>
      </c>
      <c r="G19" s="296" t="s">
        <v>180</v>
      </c>
      <c r="H19" s="307" t="str">
        <f>D19</f>
        <v>Total</v>
      </c>
      <c r="I19" s="284"/>
      <c r="J19" s="306" t="str">
        <f>B19</f>
        <v xml:space="preserve">and </v>
      </c>
      <c r="K19" s="296" t="s">
        <v>180</v>
      </c>
      <c r="L19" s="307" t="s">
        <v>47</v>
      </c>
    </row>
    <row r="20" spans="2:12" ht="18.9" customHeight="1">
      <c r="B20" s="552" t="s">
        <v>220</v>
      </c>
      <c r="C20" s="308"/>
      <c r="D20" s="309"/>
      <c r="E20" s="285"/>
      <c r="F20" s="301" t="str">
        <f>B20</f>
        <v>municipality</v>
      </c>
      <c r="G20" s="308"/>
      <c r="H20" s="309"/>
      <c r="I20" s="285"/>
      <c r="J20" s="301" t="str">
        <f>B20</f>
        <v>municipality</v>
      </c>
      <c r="K20" s="308"/>
      <c r="L20" s="309"/>
    </row>
    <row r="21" spans="1:12" ht="18.9" customHeight="1">
      <c r="A21" s="302" t="str">
        <f>'Page 63'!A21</f>
        <v>Zurich</v>
      </c>
      <c r="B21" s="298">
        <v>688.62</v>
      </c>
      <c r="C21" s="298">
        <v>0</v>
      </c>
      <c r="D21" s="298">
        <f aca="true" t="shared" si="0" ref="D21:D46">B21+C21</f>
        <v>688.62</v>
      </c>
      <c r="E21" s="298"/>
      <c r="F21" s="14">
        <v>688.62</v>
      </c>
      <c r="G21" s="14">
        <v>6213.5</v>
      </c>
      <c r="H21" s="298">
        <f aca="true" t="shared" si="1" ref="H21:H46">F21+G21</f>
        <v>6902.12</v>
      </c>
      <c r="I21" s="14"/>
      <c r="J21" s="396">
        <v>688.62</v>
      </c>
      <c r="K21" s="396">
        <v>12478</v>
      </c>
      <c r="L21" s="298">
        <f aca="true" t="shared" si="2" ref="L21:L46">J21+K21</f>
        <v>13166.62</v>
      </c>
    </row>
    <row r="22" spans="1:12" ht="18.9" customHeight="1">
      <c r="A22" s="302" t="str">
        <f>'Page 63'!A22</f>
        <v>Berne</v>
      </c>
      <c r="B22" s="298">
        <v>728</v>
      </c>
      <c r="C22" s="298">
        <v>0</v>
      </c>
      <c r="D22" s="298">
        <f t="shared" si="0"/>
        <v>728</v>
      </c>
      <c r="E22" s="298"/>
      <c r="F22" s="14">
        <v>728</v>
      </c>
      <c r="G22" s="14">
        <v>6205</v>
      </c>
      <c r="H22" s="298">
        <f t="shared" si="1"/>
        <v>6933</v>
      </c>
      <c r="I22" s="14"/>
      <c r="J22" s="396">
        <v>728</v>
      </c>
      <c r="K22" s="396">
        <v>12478</v>
      </c>
      <c r="L22" s="298">
        <f t="shared" si="2"/>
        <v>13206</v>
      </c>
    </row>
    <row r="23" spans="1:12" ht="18.9" customHeight="1">
      <c r="A23" s="302" t="str">
        <f>'Page 63'!A23</f>
        <v>Lucerne</v>
      </c>
      <c r="B23" s="298">
        <v>500</v>
      </c>
      <c r="C23" s="298">
        <v>0</v>
      </c>
      <c r="D23" s="298">
        <f t="shared" si="0"/>
        <v>500</v>
      </c>
      <c r="E23" s="298"/>
      <c r="F23" s="14">
        <v>500</v>
      </c>
      <c r="G23" s="14">
        <v>6222</v>
      </c>
      <c r="H23" s="298">
        <f t="shared" si="1"/>
        <v>6722</v>
      </c>
      <c r="I23" s="14"/>
      <c r="J23" s="396">
        <v>500</v>
      </c>
      <c r="K23" s="396">
        <v>12495</v>
      </c>
      <c r="L23" s="298">
        <f t="shared" si="2"/>
        <v>12995</v>
      </c>
    </row>
    <row r="24" spans="1:12" ht="18.9" customHeight="1">
      <c r="A24" s="302" t="str">
        <f>'Page 63'!A24</f>
        <v>Altdorf</v>
      </c>
      <c r="B24" s="298">
        <v>500</v>
      </c>
      <c r="C24" s="298">
        <v>0</v>
      </c>
      <c r="D24" s="298">
        <f t="shared" si="0"/>
        <v>500</v>
      </c>
      <c r="E24" s="298"/>
      <c r="F24" s="14">
        <v>500</v>
      </c>
      <c r="G24" s="14">
        <v>6222</v>
      </c>
      <c r="H24" s="298">
        <f t="shared" si="1"/>
        <v>6722</v>
      </c>
      <c r="I24" s="14"/>
      <c r="J24" s="396">
        <v>500</v>
      </c>
      <c r="K24" s="396">
        <v>12495</v>
      </c>
      <c r="L24" s="298">
        <f t="shared" si="2"/>
        <v>12995</v>
      </c>
    </row>
    <row r="25" spans="1:12" ht="18.9" customHeight="1">
      <c r="A25" s="302" t="str">
        <f>'Page 63'!A25</f>
        <v>Schwyz</v>
      </c>
      <c r="B25" s="298">
        <v>343</v>
      </c>
      <c r="C25" s="298">
        <v>0</v>
      </c>
      <c r="D25" s="298">
        <f t="shared" si="0"/>
        <v>343</v>
      </c>
      <c r="E25" s="298"/>
      <c r="F25" s="14">
        <v>343</v>
      </c>
      <c r="G25" s="14">
        <v>6239</v>
      </c>
      <c r="H25" s="298">
        <f t="shared" si="1"/>
        <v>6582</v>
      </c>
      <c r="I25" s="14"/>
      <c r="J25" s="396">
        <v>343</v>
      </c>
      <c r="K25" s="396">
        <v>12503.5</v>
      </c>
      <c r="L25" s="298">
        <f t="shared" si="2"/>
        <v>12846.5</v>
      </c>
    </row>
    <row r="26" spans="1:12" ht="18.9" customHeight="1">
      <c r="A26" s="302" t="str">
        <f>'Page 63'!A26</f>
        <v>Sarnen</v>
      </c>
      <c r="B26" s="298">
        <v>500</v>
      </c>
      <c r="C26" s="298">
        <v>0</v>
      </c>
      <c r="D26" s="298">
        <f t="shared" si="0"/>
        <v>500</v>
      </c>
      <c r="E26" s="298"/>
      <c r="F26" s="14">
        <v>500</v>
      </c>
      <c r="G26" s="14">
        <v>6222</v>
      </c>
      <c r="H26" s="298">
        <f t="shared" si="1"/>
        <v>6722</v>
      </c>
      <c r="I26" s="14"/>
      <c r="J26" s="396">
        <v>500</v>
      </c>
      <c r="K26" s="396">
        <v>12495</v>
      </c>
      <c r="L26" s="298">
        <f t="shared" si="2"/>
        <v>12995</v>
      </c>
    </row>
    <row r="27" spans="1:12" ht="18.9" customHeight="1">
      <c r="A27" s="302" t="str">
        <f>'Page 63'!A27</f>
        <v>Stans</v>
      </c>
      <c r="B27" s="298">
        <v>500</v>
      </c>
      <c r="C27" s="298">
        <v>0</v>
      </c>
      <c r="D27" s="298">
        <f t="shared" si="0"/>
        <v>500</v>
      </c>
      <c r="E27" s="298"/>
      <c r="F27" s="14">
        <v>500</v>
      </c>
      <c r="G27" s="14">
        <v>6222</v>
      </c>
      <c r="H27" s="298">
        <f t="shared" si="1"/>
        <v>6722</v>
      </c>
      <c r="I27" s="14"/>
      <c r="J27" s="396">
        <v>500</v>
      </c>
      <c r="K27" s="396">
        <v>12495</v>
      </c>
      <c r="L27" s="298">
        <f t="shared" si="2"/>
        <v>12995</v>
      </c>
    </row>
    <row r="28" spans="1:12" ht="18.9" customHeight="1">
      <c r="A28" s="302" t="str">
        <f>'Page 63'!A28</f>
        <v>Glarus</v>
      </c>
      <c r="B28" s="298">
        <v>500</v>
      </c>
      <c r="C28" s="298">
        <v>0</v>
      </c>
      <c r="D28" s="298">
        <f t="shared" si="0"/>
        <v>500</v>
      </c>
      <c r="E28" s="298"/>
      <c r="F28" s="14">
        <v>500</v>
      </c>
      <c r="G28" s="14">
        <v>6222</v>
      </c>
      <c r="H28" s="298">
        <f t="shared" si="1"/>
        <v>6722</v>
      </c>
      <c r="I28" s="14"/>
      <c r="J28" s="396">
        <v>500</v>
      </c>
      <c r="K28" s="396">
        <v>12495</v>
      </c>
      <c r="L28" s="298">
        <f t="shared" si="2"/>
        <v>12995</v>
      </c>
    </row>
    <row r="29" spans="1:12" ht="18.9" customHeight="1">
      <c r="A29" s="302" t="str">
        <f>'Page 63'!A29</f>
        <v>Zug</v>
      </c>
      <c r="B29" s="298">
        <v>372.0525</v>
      </c>
      <c r="C29" s="298">
        <v>0</v>
      </c>
      <c r="D29" s="298">
        <f t="shared" si="0"/>
        <v>372.0525</v>
      </c>
      <c r="E29" s="298"/>
      <c r="F29" s="14">
        <v>372.0525</v>
      </c>
      <c r="G29" s="14">
        <v>6230.5</v>
      </c>
      <c r="H29" s="298">
        <f t="shared" si="1"/>
        <v>6602.5525</v>
      </c>
      <c r="I29" s="14"/>
      <c r="J29" s="396">
        <v>372.0525</v>
      </c>
      <c r="K29" s="396">
        <v>12503.5</v>
      </c>
      <c r="L29" s="298">
        <f t="shared" si="2"/>
        <v>12875.5525</v>
      </c>
    </row>
    <row r="30" spans="1:12" ht="18.9" customHeight="1">
      <c r="A30" s="302" t="str">
        <f>'Page 63'!A30</f>
        <v>Fribourg</v>
      </c>
      <c r="B30" s="298">
        <v>636.8</v>
      </c>
      <c r="C30" s="298">
        <v>0</v>
      </c>
      <c r="D30" s="298">
        <f t="shared" si="0"/>
        <v>636.8</v>
      </c>
      <c r="E30" s="298"/>
      <c r="F30" s="14">
        <v>636.8</v>
      </c>
      <c r="G30" s="14">
        <v>6213.5</v>
      </c>
      <c r="H30" s="298">
        <f t="shared" si="1"/>
        <v>6850.3</v>
      </c>
      <c r="I30" s="14"/>
      <c r="J30" s="396">
        <v>636.8</v>
      </c>
      <c r="K30" s="396">
        <v>12478</v>
      </c>
      <c r="L30" s="298">
        <f t="shared" si="2"/>
        <v>13114.8</v>
      </c>
    </row>
    <row r="31" spans="1:12" ht="18.9" customHeight="1">
      <c r="A31" s="302" t="str">
        <f>'Page 63'!A31</f>
        <v>Solothurn</v>
      </c>
      <c r="B31" s="298">
        <v>656</v>
      </c>
      <c r="C31" s="298">
        <v>0</v>
      </c>
      <c r="D31" s="298">
        <f t="shared" si="0"/>
        <v>656</v>
      </c>
      <c r="E31" s="298"/>
      <c r="F31" s="14">
        <v>656</v>
      </c>
      <c r="G31" s="14">
        <v>6213.5</v>
      </c>
      <c r="H31" s="298">
        <f t="shared" si="1"/>
        <v>6869.5</v>
      </c>
      <c r="I31" s="14"/>
      <c r="J31" s="396">
        <v>656</v>
      </c>
      <c r="K31" s="396">
        <v>12478</v>
      </c>
      <c r="L31" s="298">
        <f t="shared" si="2"/>
        <v>13134</v>
      </c>
    </row>
    <row r="32" spans="1:12" ht="18.9" customHeight="1">
      <c r="A32" s="302" t="str">
        <f>'Page 63'!A32</f>
        <v>Basel</v>
      </c>
      <c r="B32" s="298">
        <v>1000</v>
      </c>
      <c r="C32" s="298">
        <v>0</v>
      </c>
      <c r="D32" s="298">
        <f t="shared" si="0"/>
        <v>1000</v>
      </c>
      <c r="E32" s="298"/>
      <c r="F32" s="14">
        <v>1000</v>
      </c>
      <c r="G32" s="14">
        <v>6188</v>
      </c>
      <c r="H32" s="298">
        <f t="shared" si="1"/>
        <v>7188</v>
      </c>
      <c r="I32" s="14"/>
      <c r="J32" s="396">
        <v>1000</v>
      </c>
      <c r="K32" s="396">
        <v>12452.5</v>
      </c>
      <c r="L32" s="298">
        <f t="shared" si="2"/>
        <v>13452.5</v>
      </c>
    </row>
    <row r="33" spans="1:12" ht="18.9" customHeight="1">
      <c r="A33" s="302" t="str">
        <f>'Page 63'!A33</f>
        <v>Liestal</v>
      </c>
      <c r="B33" s="298">
        <v>2050</v>
      </c>
      <c r="C33" s="298">
        <v>0</v>
      </c>
      <c r="D33" s="298">
        <f t="shared" si="0"/>
        <v>2050</v>
      </c>
      <c r="E33" s="298"/>
      <c r="F33" s="14">
        <v>2050</v>
      </c>
      <c r="G33" s="14">
        <v>6103</v>
      </c>
      <c r="H33" s="298">
        <f t="shared" si="1"/>
        <v>8153</v>
      </c>
      <c r="I33" s="14"/>
      <c r="J33" s="396">
        <v>2050</v>
      </c>
      <c r="K33" s="396">
        <v>12367.5</v>
      </c>
      <c r="L33" s="298">
        <f t="shared" si="2"/>
        <v>14417.5</v>
      </c>
    </row>
    <row r="34" spans="1:12" ht="18.9" customHeight="1">
      <c r="A34" s="302" t="str">
        <f>'Page 63'!A34</f>
        <v>Schaffhausen</v>
      </c>
      <c r="B34" s="298">
        <v>210</v>
      </c>
      <c r="C34" s="298">
        <v>0</v>
      </c>
      <c r="D34" s="298">
        <f t="shared" si="0"/>
        <v>210</v>
      </c>
      <c r="E34" s="298"/>
      <c r="F34" s="14">
        <v>210</v>
      </c>
      <c r="G34" s="14">
        <v>6247.5</v>
      </c>
      <c r="H34" s="298">
        <f t="shared" si="1"/>
        <v>6457.5</v>
      </c>
      <c r="I34" s="14"/>
      <c r="J34" s="396">
        <v>210</v>
      </c>
      <c r="K34" s="396">
        <v>12512</v>
      </c>
      <c r="L34" s="298">
        <f t="shared" si="2"/>
        <v>12722</v>
      </c>
    </row>
    <row r="35" spans="1:12" ht="18.9" customHeight="1">
      <c r="A35" s="302" t="str">
        <f>'Page 63'!A35</f>
        <v>Herisau</v>
      </c>
      <c r="B35" s="298">
        <v>300</v>
      </c>
      <c r="C35" s="298">
        <v>0</v>
      </c>
      <c r="D35" s="298">
        <f t="shared" si="0"/>
        <v>300</v>
      </c>
      <c r="E35" s="298"/>
      <c r="F35" s="14">
        <v>300</v>
      </c>
      <c r="G35" s="14">
        <v>6239</v>
      </c>
      <c r="H35" s="298">
        <f t="shared" si="1"/>
        <v>6539</v>
      </c>
      <c r="I35" s="14"/>
      <c r="J35" s="396">
        <v>300</v>
      </c>
      <c r="K35" s="396">
        <v>12503.5</v>
      </c>
      <c r="L35" s="298">
        <f t="shared" si="2"/>
        <v>12803.5</v>
      </c>
    </row>
    <row r="36" spans="1:12" ht="18.9" customHeight="1">
      <c r="A36" s="302" t="str">
        <f>'Page 63'!A36</f>
        <v>Appenzell</v>
      </c>
      <c r="B36" s="298">
        <v>500</v>
      </c>
      <c r="C36" s="298">
        <v>0</v>
      </c>
      <c r="D36" s="298">
        <f t="shared" si="0"/>
        <v>500</v>
      </c>
      <c r="E36" s="298"/>
      <c r="F36" s="14">
        <v>500</v>
      </c>
      <c r="G36" s="14">
        <v>6222</v>
      </c>
      <c r="H36" s="298">
        <f t="shared" si="1"/>
        <v>6722</v>
      </c>
      <c r="I36" s="14"/>
      <c r="J36" s="396">
        <v>500</v>
      </c>
      <c r="K36" s="396">
        <v>12495</v>
      </c>
      <c r="L36" s="298">
        <f t="shared" si="2"/>
        <v>12995</v>
      </c>
    </row>
    <row r="37" spans="1:12" ht="18.9" customHeight="1">
      <c r="A37" s="302" t="str">
        <f>'Page 63'!A37</f>
        <v>St. Gall</v>
      </c>
      <c r="B37" s="298">
        <v>945</v>
      </c>
      <c r="C37" s="298">
        <v>0</v>
      </c>
      <c r="D37" s="298">
        <f t="shared" si="0"/>
        <v>945</v>
      </c>
      <c r="E37" s="298"/>
      <c r="F37" s="14">
        <v>945</v>
      </c>
      <c r="G37" s="14">
        <v>6188</v>
      </c>
      <c r="H37" s="298">
        <f t="shared" si="1"/>
        <v>7133</v>
      </c>
      <c r="I37" s="14"/>
      <c r="J37" s="396">
        <v>945</v>
      </c>
      <c r="K37" s="396">
        <v>12461</v>
      </c>
      <c r="L37" s="298">
        <f t="shared" si="2"/>
        <v>13406</v>
      </c>
    </row>
    <row r="38" spans="1:12" ht="18.9" customHeight="1">
      <c r="A38" s="302" t="str">
        <f>'Page 63'!A38</f>
        <v>Chur</v>
      </c>
      <c r="B38" s="298">
        <v>300</v>
      </c>
      <c r="C38" s="298">
        <v>0</v>
      </c>
      <c r="D38" s="298">
        <f t="shared" si="0"/>
        <v>300</v>
      </c>
      <c r="E38" s="298"/>
      <c r="F38" s="14">
        <v>300</v>
      </c>
      <c r="G38" s="14">
        <v>6239</v>
      </c>
      <c r="H38" s="298">
        <f t="shared" si="1"/>
        <v>6539</v>
      </c>
      <c r="I38" s="14"/>
      <c r="J38" s="396">
        <v>300</v>
      </c>
      <c r="K38" s="396">
        <v>12503.5</v>
      </c>
      <c r="L38" s="298">
        <f t="shared" si="2"/>
        <v>12803.5</v>
      </c>
    </row>
    <row r="39" spans="1:12" ht="18.9" customHeight="1">
      <c r="A39" s="302" t="str">
        <f>'Page 63'!A39</f>
        <v>Aarau</v>
      </c>
      <c r="B39" s="298">
        <v>820</v>
      </c>
      <c r="C39" s="298">
        <v>0</v>
      </c>
      <c r="D39" s="298">
        <f t="shared" si="0"/>
        <v>820</v>
      </c>
      <c r="E39" s="298"/>
      <c r="F39" s="14">
        <v>820</v>
      </c>
      <c r="G39" s="14">
        <v>6196.5</v>
      </c>
      <c r="H39" s="298">
        <f t="shared" si="1"/>
        <v>7016.5</v>
      </c>
      <c r="I39" s="14"/>
      <c r="J39" s="396">
        <v>820</v>
      </c>
      <c r="K39" s="396">
        <v>12469.5</v>
      </c>
      <c r="L39" s="298">
        <f t="shared" si="2"/>
        <v>13289.5</v>
      </c>
    </row>
    <row r="40" spans="1:12" ht="18.9" customHeight="1">
      <c r="A40" s="302" t="str">
        <f>'Page 63'!A40</f>
        <v>Frauenfeld</v>
      </c>
      <c r="B40" s="298">
        <v>837</v>
      </c>
      <c r="C40" s="298">
        <v>0</v>
      </c>
      <c r="D40" s="298">
        <f t="shared" si="0"/>
        <v>837</v>
      </c>
      <c r="E40" s="298"/>
      <c r="F40" s="14">
        <v>837</v>
      </c>
      <c r="G40" s="14">
        <v>6196.5</v>
      </c>
      <c r="H40" s="298">
        <f t="shared" si="1"/>
        <v>7033.5</v>
      </c>
      <c r="I40" s="14"/>
      <c r="J40" s="396">
        <v>837</v>
      </c>
      <c r="K40" s="396">
        <v>12469.5</v>
      </c>
      <c r="L40" s="298">
        <f t="shared" si="2"/>
        <v>13306.5</v>
      </c>
    </row>
    <row r="41" spans="1:12" ht="18.9" customHeight="1">
      <c r="A41" s="302" t="str">
        <f>'Page 63'!A41</f>
        <v>Bellinzona</v>
      </c>
      <c r="B41" s="298">
        <v>975</v>
      </c>
      <c r="C41" s="298">
        <v>0</v>
      </c>
      <c r="D41" s="298">
        <f t="shared" si="0"/>
        <v>975</v>
      </c>
      <c r="E41" s="298"/>
      <c r="F41" s="14">
        <v>975</v>
      </c>
      <c r="G41" s="14">
        <v>6188</v>
      </c>
      <c r="H41" s="298">
        <f t="shared" si="1"/>
        <v>7163</v>
      </c>
      <c r="I41" s="14"/>
      <c r="J41" s="396">
        <v>975</v>
      </c>
      <c r="K41" s="396">
        <v>12452.5</v>
      </c>
      <c r="L41" s="298">
        <f t="shared" si="2"/>
        <v>13427.5</v>
      </c>
    </row>
    <row r="42" spans="1:12" ht="18.9" customHeight="1">
      <c r="A42" s="302" t="str">
        <f>'Page 63'!A42</f>
        <v>Lausanne</v>
      </c>
      <c r="B42" s="298">
        <v>467</v>
      </c>
      <c r="C42" s="298">
        <v>0</v>
      </c>
      <c r="D42" s="298">
        <f t="shared" si="0"/>
        <v>467</v>
      </c>
      <c r="E42" s="298"/>
      <c r="F42" s="14">
        <v>467</v>
      </c>
      <c r="G42" s="14">
        <v>6230.5</v>
      </c>
      <c r="H42" s="298">
        <f t="shared" si="1"/>
        <v>6697.5</v>
      </c>
      <c r="I42" s="14"/>
      <c r="J42" s="396">
        <v>467</v>
      </c>
      <c r="K42" s="396">
        <v>12495</v>
      </c>
      <c r="L42" s="298">
        <f t="shared" si="2"/>
        <v>12962</v>
      </c>
    </row>
    <row r="43" spans="1:12" ht="18.9" customHeight="1">
      <c r="A43" s="302" t="str">
        <f>'Page 63'!A43</f>
        <v>Sion</v>
      </c>
      <c r="B43" s="298">
        <v>400</v>
      </c>
      <c r="C43" s="298">
        <v>0</v>
      </c>
      <c r="D43" s="298">
        <f t="shared" si="0"/>
        <v>400</v>
      </c>
      <c r="E43" s="298"/>
      <c r="F43" s="14">
        <v>400</v>
      </c>
      <c r="G43" s="14">
        <v>6230.5</v>
      </c>
      <c r="H43" s="298">
        <f t="shared" si="1"/>
        <v>6630.5</v>
      </c>
      <c r="I43" s="14"/>
      <c r="J43" s="396">
        <v>400</v>
      </c>
      <c r="K43" s="396">
        <v>12495</v>
      </c>
      <c r="L43" s="298">
        <f t="shared" si="2"/>
        <v>12895</v>
      </c>
    </row>
    <row r="44" spans="1:12" ht="18.9" customHeight="1">
      <c r="A44" s="302" t="str">
        <f>'Page 63'!A44</f>
        <v>Neuchâtel</v>
      </c>
      <c r="B44" s="298">
        <v>20</v>
      </c>
      <c r="C44" s="298">
        <v>0</v>
      </c>
      <c r="D44" s="298">
        <f t="shared" si="0"/>
        <v>20</v>
      </c>
      <c r="E44" s="298"/>
      <c r="F44" s="14">
        <v>20</v>
      </c>
      <c r="G44" s="14">
        <v>6264.5</v>
      </c>
      <c r="H44" s="298">
        <f t="shared" si="1"/>
        <v>6284.5</v>
      </c>
      <c r="I44" s="14"/>
      <c r="J44" s="396">
        <v>20</v>
      </c>
      <c r="K44" s="396">
        <v>12529</v>
      </c>
      <c r="L44" s="298">
        <f t="shared" si="2"/>
        <v>12549</v>
      </c>
    </row>
    <row r="45" spans="1:12" ht="18.9" customHeight="1">
      <c r="A45" s="24" t="s">
        <v>182</v>
      </c>
      <c r="B45" s="298">
        <v>1336.8</v>
      </c>
      <c r="C45" s="298">
        <v>0</v>
      </c>
      <c r="D45" s="298">
        <f t="shared" si="0"/>
        <v>1336.8</v>
      </c>
      <c r="E45" s="298"/>
      <c r="F45" s="14">
        <v>1336.8</v>
      </c>
      <c r="G45" s="14">
        <v>6162.5</v>
      </c>
      <c r="H45" s="298">
        <f t="shared" si="1"/>
        <v>7499.3</v>
      </c>
      <c r="I45" s="14"/>
      <c r="J45" s="396">
        <v>1336.8</v>
      </c>
      <c r="K45" s="396">
        <v>12427</v>
      </c>
      <c r="L45" s="298">
        <f t="shared" si="2"/>
        <v>13763.8</v>
      </c>
    </row>
    <row r="46" spans="1:12" ht="18.9" customHeight="1">
      <c r="A46" s="302" t="str">
        <f>'Page 63'!A46</f>
        <v>Delémont</v>
      </c>
      <c r="B46" s="298">
        <v>630</v>
      </c>
      <c r="C46" s="298">
        <v>0</v>
      </c>
      <c r="D46" s="298">
        <f t="shared" si="0"/>
        <v>630</v>
      </c>
      <c r="E46" s="298"/>
      <c r="F46" s="14">
        <v>630</v>
      </c>
      <c r="G46" s="14">
        <v>6213.5</v>
      </c>
      <c r="H46" s="298">
        <f t="shared" si="1"/>
        <v>6843.5</v>
      </c>
      <c r="I46" s="14"/>
      <c r="J46" s="396">
        <v>630</v>
      </c>
      <c r="K46" s="396">
        <v>12478</v>
      </c>
      <c r="L46" s="298">
        <f t="shared" si="2"/>
        <v>13108</v>
      </c>
    </row>
    <row r="47" spans="1:12" ht="18.9" customHeight="1">
      <c r="A47" s="286"/>
      <c r="B47" s="286"/>
      <c r="C47" s="286"/>
      <c r="D47" s="287"/>
      <c r="E47" s="287"/>
      <c r="F47" s="288"/>
      <c r="G47" s="287"/>
      <c r="H47" s="287"/>
      <c r="I47" s="287"/>
      <c r="J47" s="287"/>
      <c r="K47" s="287"/>
      <c r="L47" s="287"/>
    </row>
    <row r="48" spans="1:12" ht="18.9" customHeight="1">
      <c r="A48" s="289" t="str">
        <f>'Page 63'!$A$48</f>
        <v xml:space="preserve">1) Net profit before deducting the taxes paid during the business year </v>
      </c>
      <c r="B48" s="290"/>
      <c r="C48" s="290"/>
      <c r="D48" s="287"/>
      <c r="E48" s="287"/>
      <c r="F48" s="288"/>
      <c r="G48" s="287"/>
      <c r="H48" s="287"/>
      <c r="I48" s="287"/>
      <c r="J48" s="287"/>
      <c r="K48" s="287"/>
      <c r="L48" s="287"/>
    </row>
    <row r="49" spans="1:12" ht="18.9" customHeight="1">
      <c r="A49" s="310" t="s">
        <v>188</v>
      </c>
      <c r="B49" s="282"/>
      <c r="C49" s="282"/>
      <c r="D49" s="282"/>
      <c r="E49" s="282"/>
      <c r="F49" s="282"/>
      <c r="G49" s="282"/>
      <c r="H49" s="282"/>
      <c r="I49" s="282"/>
      <c r="J49" s="282"/>
      <c r="K49" s="282"/>
      <c r="L49" s="282"/>
    </row>
    <row r="50" spans="1:12" ht="18.9" customHeight="1">
      <c r="A50" s="310"/>
      <c r="B50" s="294"/>
      <c r="C50" s="294"/>
      <c r="D50" s="282"/>
      <c r="E50" s="282"/>
      <c r="F50" s="282"/>
      <c r="G50" s="282"/>
      <c r="H50" s="282"/>
      <c r="I50" s="282"/>
      <c r="J50" s="282"/>
      <c r="K50" s="282"/>
      <c r="L50" s="282"/>
    </row>
    <row r="51" spans="2:12" ht="18.9" customHeight="1">
      <c r="B51" s="294"/>
      <c r="C51" s="294"/>
      <c r="D51" s="282"/>
      <c r="E51" s="282"/>
      <c r="F51" s="282"/>
      <c r="G51" s="282"/>
      <c r="H51" s="282"/>
      <c r="I51" s="282"/>
      <c r="J51" s="282"/>
      <c r="K51" s="282"/>
      <c r="L51" s="282"/>
    </row>
    <row r="52" spans="1:12" ht="18.9" customHeight="1">
      <c r="A52" s="282"/>
      <c r="B52" s="282"/>
      <c r="C52" s="282"/>
      <c r="D52" s="282"/>
      <c r="E52" s="282"/>
      <c r="F52" s="282"/>
      <c r="G52" s="282"/>
      <c r="H52" s="282"/>
      <c r="I52" s="282"/>
      <c r="J52" s="282"/>
      <c r="K52" s="282"/>
      <c r="L52" s="282"/>
    </row>
    <row r="53" ht="18.9" customHeight="1"/>
    <row r="54" spans="1:12" ht="18.9" customHeight="1">
      <c r="A54" s="282"/>
      <c r="B54" s="282"/>
      <c r="C54" s="282"/>
      <c r="D54" s="282"/>
      <c r="E54" s="282"/>
      <c r="F54" s="282"/>
      <c r="G54" s="282"/>
      <c r="H54" s="282"/>
      <c r="I54" s="282"/>
      <c r="J54" s="282"/>
      <c r="K54" s="282"/>
      <c r="L54" s="282"/>
    </row>
    <row r="55" spans="1:12" ht="18.9" customHeight="1">
      <c r="A55" s="282"/>
      <c r="B55" s="282"/>
      <c r="C55" s="282"/>
      <c r="D55" s="282"/>
      <c r="E55" s="282"/>
      <c r="F55" s="282"/>
      <c r="G55" s="282"/>
      <c r="H55" s="282"/>
      <c r="I55" s="282"/>
      <c r="J55" s="282"/>
      <c r="K55" s="282"/>
      <c r="L55" s="282"/>
    </row>
    <row r="56" spans="1:12" ht="18.9" customHeight="1">
      <c r="A56" s="282"/>
      <c r="B56" s="282"/>
      <c r="C56" s="282"/>
      <c r="D56" s="282"/>
      <c r="E56" s="282"/>
      <c r="F56" s="282"/>
      <c r="G56" s="282"/>
      <c r="H56" s="282"/>
      <c r="I56" s="282"/>
      <c r="J56" s="282"/>
      <c r="K56" s="282"/>
      <c r="L56" s="282"/>
    </row>
    <row r="57" spans="1:12" ht="12.75">
      <c r="A57" s="282"/>
      <c r="B57" s="282"/>
      <c r="C57" s="282"/>
      <c r="D57" s="282"/>
      <c r="E57" s="282"/>
      <c r="F57" s="282"/>
      <c r="G57" s="282"/>
      <c r="H57" s="282"/>
      <c r="I57" s="282"/>
      <c r="J57" s="282"/>
      <c r="K57" s="282"/>
      <c r="L57" s="282"/>
    </row>
    <row r="58" spans="1:12" ht="12.75">
      <c r="A58" s="282"/>
      <c r="B58" s="282"/>
      <c r="C58" s="282"/>
      <c r="D58" s="282"/>
      <c r="E58" s="282"/>
      <c r="F58" s="282"/>
      <c r="G58" s="282"/>
      <c r="H58" s="282"/>
      <c r="I58" s="282"/>
      <c r="J58" s="282"/>
      <c r="K58" s="282"/>
      <c r="L58" s="282"/>
    </row>
    <row r="59" spans="1:12" ht="12.75">
      <c r="A59" s="282"/>
      <c r="B59" s="282"/>
      <c r="C59" s="282"/>
      <c r="D59" s="282"/>
      <c r="E59" s="282"/>
      <c r="F59" s="282"/>
      <c r="G59" s="282"/>
      <c r="H59" s="282"/>
      <c r="I59" s="282"/>
      <c r="J59" s="282"/>
      <c r="K59" s="282"/>
      <c r="L59" s="282"/>
    </row>
    <row r="60" spans="1:12" ht="12.75">
      <c r="A60" s="282"/>
      <c r="B60" s="282"/>
      <c r="C60" s="282"/>
      <c r="D60" s="282"/>
      <c r="E60" s="282"/>
      <c r="F60" s="282"/>
      <c r="G60" s="282"/>
      <c r="H60" s="282"/>
      <c r="I60" s="282"/>
      <c r="J60" s="282"/>
      <c r="K60" s="282"/>
      <c r="L60" s="282"/>
    </row>
    <row r="61" spans="1:12" ht="12.75">
      <c r="A61" s="282"/>
      <c r="B61" s="282"/>
      <c r="C61" s="282"/>
      <c r="D61" s="282"/>
      <c r="E61" s="282"/>
      <c r="F61" s="282"/>
      <c r="G61" s="282"/>
      <c r="H61" s="282"/>
      <c r="I61" s="282"/>
      <c r="J61" s="282"/>
      <c r="K61" s="282"/>
      <c r="L61" s="282"/>
    </row>
    <row r="62" spans="1:12" ht="12.75">
      <c r="A62" s="282"/>
      <c r="B62" s="282"/>
      <c r="C62" s="282"/>
      <c r="D62" s="282"/>
      <c r="E62" s="282"/>
      <c r="F62" s="282"/>
      <c r="G62" s="282"/>
      <c r="H62" s="282"/>
      <c r="I62" s="282"/>
      <c r="J62" s="282"/>
      <c r="K62" s="282"/>
      <c r="L62" s="282"/>
    </row>
    <row r="63" spans="1:12" ht="12.75">
      <c r="A63" s="282"/>
      <c r="B63" s="282"/>
      <c r="C63" s="282"/>
      <c r="D63" s="282"/>
      <c r="E63" s="282"/>
      <c r="F63" s="282"/>
      <c r="G63" s="282"/>
      <c r="H63" s="282"/>
      <c r="I63" s="282"/>
      <c r="J63" s="282"/>
      <c r="K63" s="282"/>
      <c r="L63" s="282"/>
    </row>
    <row r="64" spans="1:12" ht="12.75">
      <c r="A64" s="282"/>
      <c r="B64" s="282"/>
      <c r="C64" s="282"/>
      <c r="D64" s="282"/>
      <c r="E64" s="282"/>
      <c r="F64" s="282"/>
      <c r="G64" s="282"/>
      <c r="H64" s="282"/>
      <c r="I64" s="282"/>
      <c r="J64" s="282"/>
      <c r="K64" s="282"/>
      <c r="L64" s="282"/>
    </row>
    <row r="65" spans="1:12" ht="12.75">
      <c r="A65" s="282"/>
      <c r="B65" s="282"/>
      <c r="C65" s="282"/>
      <c r="D65" s="282"/>
      <c r="E65" s="282"/>
      <c r="F65" s="282"/>
      <c r="G65" s="282"/>
      <c r="H65" s="282"/>
      <c r="I65" s="282"/>
      <c r="J65" s="282"/>
      <c r="K65" s="282"/>
      <c r="L65" s="282"/>
    </row>
    <row r="66" spans="1:12" ht="12.75">
      <c r="A66" s="282"/>
      <c r="B66" s="282"/>
      <c r="C66" s="282"/>
      <c r="D66" s="282"/>
      <c r="E66" s="282"/>
      <c r="F66" s="282"/>
      <c r="G66" s="282"/>
      <c r="H66" s="282"/>
      <c r="I66" s="282"/>
      <c r="J66" s="282"/>
      <c r="K66" s="282"/>
      <c r="L66" s="282"/>
    </row>
    <row r="67" spans="1:12" ht="12.75">
      <c r="A67" s="282"/>
      <c r="B67" s="282"/>
      <c r="C67" s="282"/>
      <c r="D67" s="282"/>
      <c r="E67" s="282"/>
      <c r="F67" s="282"/>
      <c r="G67" s="282"/>
      <c r="H67" s="282"/>
      <c r="I67" s="282"/>
      <c r="J67" s="282"/>
      <c r="K67" s="282"/>
      <c r="L67" s="282"/>
    </row>
  </sheetData>
  <mergeCells count="10">
    <mergeCell ref="M8:R8"/>
    <mergeCell ref="B16:L16"/>
    <mergeCell ref="A8:F8"/>
    <mergeCell ref="G8:L8"/>
    <mergeCell ref="A11:F11"/>
    <mergeCell ref="G11:L11"/>
    <mergeCell ref="B14:D14"/>
    <mergeCell ref="F14:H14"/>
    <mergeCell ref="J14:L14"/>
    <mergeCell ref="B13:L13"/>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1" r:id="rId1"/>
  <headerFooter alignWithMargins="0">
    <oddHeader>&amp;C&amp;"Helvetica,Fett"&amp;12 2010</oddHeader>
    <oddFooter>&amp;L64&amp;C&amp;"Helvetica,Standard" Eidg. Steuerverwaltung  -  Administration fédérale des contributions  -  Amministrazione federale delle contribuzioni</oddFooter>
  </headerFooter>
</worksheet>
</file>

<file path=xl/worksheets/sheet42.xml><?xml version="1.0" encoding="utf-8"?>
<worksheet xmlns="http://schemas.openxmlformats.org/spreadsheetml/2006/main" xmlns:r="http://schemas.openxmlformats.org/officeDocument/2006/relationships">
  <dimension ref="A1:W123"/>
  <sheetViews>
    <sheetView zoomScale="75" zoomScaleNormal="75" workbookViewId="0" topLeftCell="A1"/>
  </sheetViews>
  <sheetFormatPr defaultColWidth="10.28125" defaultRowHeight="12.75"/>
  <cols>
    <col min="1" max="1" width="27.7109375" style="313" customWidth="1"/>
    <col min="2" max="12" width="11.57421875" style="313" customWidth="1"/>
    <col min="13" max="21" width="12.7109375" style="313" customWidth="1"/>
    <col min="22" max="22" width="19.7109375" style="313" customWidth="1"/>
    <col min="23" max="23" width="25.7109375" style="313" customWidth="1"/>
    <col min="24" max="235" width="12.7109375" style="313" customWidth="1"/>
    <col min="236" max="16384" width="10.28125" style="313" customWidth="1"/>
  </cols>
  <sheetData>
    <row r="1" spans="1:13" ht="18.9" customHeight="1">
      <c r="A1" s="311" t="s">
        <v>184</v>
      </c>
      <c r="B1" s="311"/>
      <c r="C1" s="311"/>
      <c r="D1" s="311"/>
      <c r="E1" s="311"/>
      <c r="G1" s="311"/>
      <c r="H1" s="312"/>
      <c r="I1" s="312"/>
      <c r="M1" s="311" t="str">
        <f>A1</f>
        <v>Passenger cars and motorcycles</v>
      </c>
    </row>
    <row r="2" spans="1:13" ht="18.9" customHeight="1">
      <c r="A2" s="382" t="s">
        <v>183</v>
      </c>
      <c r="B2" s="311"/>
      <c r="C2" s="311"/>
      <c r="D2" s="311"/>
      <c r="E2" s="311"/>
      <c r="F2" s="311"/>
      <c r="G2" s="311"/>
      <c r="H2" s="312"/>
      <c r="I2" s="312"/>
      <c r="M2" s="382" t="str">
        <f>A2</f>
        <v>Motor vehicle tax: Tax burden in Swiss francs</v>
      </c>
    </row>
    <row r="3" spans="1:9" ht="18.9" customHeight="1" thickBot="1">
      <c r="A3" s="311"/>
      <c r="B3" s="312"/>
      <c r="C3" s="312"/>
      <c r="D3" s="312"/>
      <c r="E3" s="312"/>
      <c r="F3" s="312"/>
      <c r="G3" s="312"/>
      <c r="H3" s="312"/>
      <c r="I3" s="312"/>
    </row>
    <row r="4" spans="1:23" ht="30" customHeight="1" thickBot="1">
      <c r="A4" s="459">
        <f>W4</f>
        <v>33</v>
      </c>
      <c r="B4" s="325" t="s">
        <v>185</v>
      </c>
      <c r="C4" s="326"/>
      <c r="D4" s="326"/>
      <c r="E4" s="326"/>
      <c r="F4" s="326"/>
      <c r="G4" s="326"/>
      <c r="H4" s="326"/>
      <c r="I4" s="326"/>
      <c r="J4" s="326"/>
      <c r="K4" s="326"/>
      <c r="L4" s="327"/>
      <c r="M4" s="1063" t="str">
        <f>B4</f>
        <v>Passenger cars</v>
      </c>
      <c r="N4" s="1064"/>
      <c r="O4" s="1064"/>
      <c r="P4" s="1064"/>
      <c r="Q4" s="1064"/>
      <c r="R4" s="1064"/>
      <c r="S4" s="1064"/>
      <c r="T4" s="1064"/>
      <c r="U4" s="1065"/>
      <c r="V4" s="333" t="s">
        <v>187</v>
      </c>
      <c r="W4" s="436">
        <v>33</v>
      </c>
    </row>
    <row r="5" spans="1:23" ht="18.9" customHeight="1">
      <c r="A5" s="314"/>
      <c r="B5" s="1054" t="s">
        <v>244</v>
      </c>
      <c r="C5" s="1055"/>
      <c r="D5" s="1055"/>
      <c r="E5" s="1055"/>
      <c r="F5" s="1055"/>
      <c r="G5" s="1055"/>
      <c r="H5" s="1055"/>
      <c r="I5" s="1055"/>
      <c r="J5" s="1055"/>
      <c r="K5" s="1055"/>
      <c r="L5" s="1056"/>
      <c r="M5" s="1066" t="str">
        <f>B5</f>
        <v>Engine displacement (cm3)</v>
      </c>
      <c r="N5" s="1067"/>
      <c r="O5" s="1067"/>
      <c r="P5" s="1067"/>
      <c r="Q5" s="1067"/>
      <c r="R5" s="1067"/>
      <c r="S5" s="1067"/>
      <c r="T5" s="1067"/>
      <c r="U5" s="1067"/>
      <c r="V5" s="1068"/>
      <c r="W5" s="335"/>
    </row>
    <row r="6" spans="2:23" ht="18.9" customHeight="1">
      <c r="B6" s="328">
        <v>400</v>
      </c>
      <c r="C6" s="328">
        <v>600</v>
      </c>
      <c r="D6" s="328">
        <v>800</v>
      </c>
      <c r="E6" s="328">
        <v>1000</v>
      </c>
      <c r="F6" s="328">
        <v>1200</v>
      </c>
      <c r="G6" s="328">
        <v>1400</v>
      </c>
      <c r="H6" s="328">
        <v>1600</v>
      </c>
      <c r="I6" s="328">
        <v>1800</v>
      </c>
      <c r="J6" s="328">
        <v>2000</v>
      </c>
      <c r="K6" s="328">
        <v>2200</v>
      </c>
      <c r="L6" s="328">
        <v>2400</v>
      </c>
      <c r="M6" s="328">
        <v>2600</v>
      </c>
      <c r="N6" s="328">
        <v>2800</v>
      </c>
      <c r="O6" s="328">
        <v>3000</v>
      </c>
      <c r="P6" s="328">
        <v>3500</v>
      </c>
      <c r="Q6" s="328">
        <v>4000</v>
      </c>
      <c r="R6" s="328">
        <v>4500</v>
      </c>
      <c r="S6" s="328">
        <v>5000</v>
      </c>
      <c r="T6" s="328">
        <v>5500</v>
      </c>
      <c r="U6" s="328">
        <v>6000</v>
      </c>
      <c r="V6" s="328">
        <v>50</v>
      </c>
      <c r="W6" s="336"/>
    </row>
    <row r="7" spans="1:23" ht="18.9" customHeight="1">
      <c r="A7" s="315"/>
      <c r="B7" s="1057" t="s">
        <v>221</v>
      </c>
      <c r="C7" s="1058"/>
      <c r="D7" s="1058"/>
      <c r="E7" s="1058"/>
      <c r="F7" s="1058"/>
      <c r="G7" s="1058"/>
      <c r="H7" s="1058"/>
      <c r="I7" s="1058"/>
      <c r="J7" s="1058"/>
      <c r="K7" s="1058"/>
      <c r="L7" s="1059"/>
      <c r="M7" s="1057" t="str">
        <f>B7</f>
        <v xml:space="preserve">Fiscal HP </v>
      </c>
      <c r="N7" s="1058"/>
      <c r="O7" s="1058"/>
      <c r="P7" s="1058"/>
      <c r="Q7" s="1058"/>
      <c r="R7" s="1058"/>
      <c r="S7" s="1058"/>
      <c r="T7" s="1058"/>
      <c r="U7" s="1058"/>
      <c r="V7" s="1059"/>
      <c r="W7" s="335"/>
    </row>
    <row r="8" spans="1:23" ht="18.9" customHeight="1">
      <c r="A8" s="316"/>
      <c r="B8" s="329">
        <v>2.04</v>
      </c>
      <c r="C8" s="329">
        <v>3.06</v>
      </c>
      <c r="D8" s="329">
        <v>4.08</v>
      </c>
      <c r="E8" s="329">
        <v>5.1</v>
      </c>
      <c r="F8" s="329">
        <v>6.12</v>
      </c>
      <c r="G8" s="329">
        <v>7.13</v>
      </c>
      <c r="H8" s="329">
        <v>8.15</v>
      </c>
      <c r="I8" s="329">
        <v>9.17</v>
      </c>
      <c r="J8" s="329">
        <v>10.19</v>
      </c>
      <c r="K8" s="329">
        <v>11.21</v>
      </c>
      <c r="L8" s="329">
        <v>12.23</v>
      </c>
      <c r="M8" s="329">
        <v>13.25</v>
      </c>
      <c r="N8" s="329">
        <v>14.26</v>
      </c>
      <c r="O8" s="329">
        <v>15.28</v>
      </c>
      <c r="P8" s="329">
        <v>17.83</v>
      </c>
      <c r="Q8" s="329">
        <v>20.38</v>
      </c>
      <c r="R8" s="329">
        <v>22.92</v>
      </c>
      <c r="S8" s="329">
        <v>25.47</v>
      </c>
      <c r="T8" s="329">
        <v>28.02</v>
      </c>
      <c r="U8" s="329">
        <v>30.56</v>
      </c>
      <c r="V8" s="329">
        <v>0.25</v>
      </c>
      <c r="W8" s="337"/>
    </row>
    <row r="9" spans="1:23" ht="18.9" customHeight="1">
      <c r="A9" s="316"/>
      <c r="B9" s="1060" t="s">
        <v>3</v>
      </c>
      <c r="C9" s="1061"/>
      <c r="D9" s="1061"/>
      <c r="E9" s="1061"/>
      <c r="F9" s="1061"/>
      <c r="G9" s="1061"/>
      <c r="H9" s="1061"/>
      <c r="I9" s="1061"/>
      <c r="J9" s="1061"/>
      <c r="K9" s="1061"/>
      <c r="L9" s="1062"/>
      <c r="M9" s="1060" t="str">
        <f>B9</f>
        <v>KW</v>
      </c>
      <c r="N9" s="1061"/>
      <c r="O9" s="1061"/>
      <c r="P9" s="1061"/>
      <c r="Q9" s="1061"/>
      <c r="R9" s="1061"/>
      <c r="S9" s="1061"/>
      <c r="T9" s="1061"/>
      <c r="U9" s="1061"/>
      <c r="V9" s="1062"/>
      <c r="W9" s="337"/>
    </row>
    <row r="10" spans="1:23" ht="18.9" customHeight="1">
      <c r="A10" s="316"/>
      <c r="B10" s="329">
        <v>10.69</v>
      </c>
      <c r="C10" s="329">
        <v>23.36</v>
      </c>
      <c r="D10" s="329">
        <v>35.63</v>
      </c>
      <c r="E10" s="329">
        <v>47.52</v>
      </c>
      <c r="F10" s="329">
        <v>59.02</v>
      </c>
      <c r="G10" s="329">
        <v>70.13</v>
      </c>
      <c r="H10" s="329">
        <v>80.86</v>
      </c>
      <c r="I10" s="329">
        <v>91.19</v>
      </c>
      <c r="J10" s="329">
        <v>101.13</v>
      </c>
      <c r="K10" s="329">
        <v>110.69</v>
      </c>
      <c r="L10" s="329">
        <v>119.85</v>
      </c>
      <c r="M10" s="329">
        <v>128.63</v>
      </c>
      <c r="N10" s="329">
        <v>137.01</v>
      </c>
      <c r="O10" s="329">
        <v>145.01</v>
      </c>
      <c r="P10" s="329">
        <v>163.3</v>
      </c>
      <c r="Q10" s="329">
        <v>179.16</v>
      </c>
      <c r="R10" s="329">
        <v>192.59</v>
      </c>
      <c r="S10" s="329">
        <v>203.59</v>
      </c>
      <c r="T10" s="329">
        <v>212.15</v>
      </c>
      <c r="U10" s="329">
        <v>218.28</v>
      </c>
      <c r="V10" s="329">
        <v>2</v>
      </c>
      <c r="W10" s="337"/>
    </row>
    <row r="11" spans="1:23" ht="18.9" customHeight="1">
      <c r="A11" s="316"/>
      <c r="B11" s="1054" t="s">
        <v>245</v>
      </c>
      <c r="C11" s="1055"/>
      <c r="D11" s="1055"/>
      <c r="E11" s="1055"/>
      <c r="F11" s="1055"/>
      <c r="G11" s="1055"/>
      <c r="H11" s="1055"/>
      <c r="I11" s="1055"/>
      <c r="J11" s="1055"/>
      <c r="K11" s="1055"/>
      <c r="L11" s="1056"/>
      <c r="M11" s="1057" t="str">
        <f>B11</f>
        <v>Maximum loaded vehicle weight in kg</v>
      </c>
      <c r="N11" s="1058"/>
      <c r="O11" s="1058"/>
      <c r="P11" s="1058"/>
      <c r="Q11" s="1058"/>
      <c r="R11" s="1058"/>
      <c r="S11" s="1058"/>
      <c r="T11" s="1058"/>
      <c r="U11" s="1058"/>
      <c r="V11" s="1059"/>
      <c r="W11" s="337"/>
    </row>
    <row r="12" spans="1:23" ht="18.9" customHeight="1">
      <c r="A12" s="316"/>
      <c r="B12" s="330">
        <v>588</v>
      </c>
      <c r="C12" s="330">
        <v>854</v>
      </c>
      <c r="D12" s="330">
        <v>1042</v>
      </c>
      <c r="E12" s="330">
        <v>1188</v>
      </c>
      <c r="F12" s="330">
        <v>1307</v>
      </c>
      <c r="G12" s="330">
        <v>1408</v>
      </c>
      <c r="H12" s="330">
        <v>1495</v>
      </c>
      <c r="I12" s="330">
        <v>1572</v>
      </c>
      <c r="J12" s="330">
        <v>1641</v>
      </c>
      <c r="K12" s="330">
        <v>1703</v>
      </c>
      <c r="L12" s="330">
        <v>1760</v>
      </c>
      <c r="M12" s="332">
        <v>1813</v>
      </c>
      <c r="N12" s="332">
        <v>1861</v>
      </c>
      <c r="O12" s="332">
        <v>1906</v>
      </c>
      <c r="P12" s="332">
        <v>2007</v>
      </c>
      <c r="Q12" s="332">
        <v>2094</v>
      </c>
      <c r="R12" s="332">
        <v>2171</v>
      </c>
      <c r="S12" s="332">
        <v>2240</v>
      </c>
      <c r="T12" s="332">
        <v>2303</v>
      </c>
      <c r="U12" s="332">
        <v>2359</v>
      </c>
      <c r="V12" s="332">
        <v>145</v>
      </c>
      <c r="W12" s="337"/>
    </row>
    <row r="13" spans="1:23" ht="18.9" customHeight="1">
      <c r="A13" s="315" t="s">
        <v>76</v>
      </c>
      <c r="B13" s="317"/>
      <c r="C13" s="317"/>
      <c r="D13" s="317"/>
      <c r="E13" s="317"/>
      <c r="F13" s="317"/>
      <c r="G13" s="317"/>
      <c r="H13" s="317"/>
      <c r="I13" s="317"/>
      <c r="J13" s="317"/>
      <c r="K13" s="317"/>
      <c r="L13" s="317"/>
      <c r="M13" s="317"/>
      <c r="N13" s="317"/>
      <c r="O13" s="317"/>
      <c r="P13" s="317"/>
      <c r="Q13" s="317"/>
      <c r="R13" s="317"/>
      <c r="S13" s="317"/>
      <c r="T13" s="317"/>
      <c r="U13" s="317"/>
      <c r="V13" s="317"/>
      <c r="W13" s="335" t="str">
        <f>A13</f>
        <v>Cantons</v>
      </c>
    </row>
    <row r="14" spans="1:23" ht="18.9" customHeight="1">
      <c r="A14" s="316"/>
      <c r="B14" s="1057" t="s">
        <v>186</v>
      </c>
      <c r="C14" s="1058"/>
      <c r="D14" s="1058"/>
      <c r="E14" s="1058"/>
      <c r="F14" s="1058"/>
      <c r="G14" s="1058"/>
      <c r="H14" s="1058"/>
      <c r="I14" s="1058"/>
      <c r="J14" s="1058"/>
      <c r="K14" s="1058"/>
      <c r="L14" s="1059"/>
      <c r="M14" s="1057" t="str">
        <f>B14</f>
        <v>Motor vehicle tax in Swiss francs</v>
      </c>
      <c r="N14" s="1058"/>
      <c r="O14" s="1058"/>
      <c r="P14" s="1058"/>
      <c r="Q14" s="1058"/>
      <c r="R14" s="1058"/>
      <c r="S14" s="1058"/>
      <c r="T14" s="1058"/>
      <c r="U14" s="1058"/>
      <c r="V14" s="1059"/>
      <c r="W14" s="335"/>
    </row>
    <row r="15" spans="1:23" ht="18.9" customHeight="1">
      <c r="A15" s="318" t="s">
        <v>84</v>
      </c>
      <c r="B15" s="397">
        <v>200</v>
      </c>
      <c r="C15" s="397">
        <v>200</v>
      </c>
      <c r="D15" s="397">
        <v>200</v>
      </c>
      <c r="E15" s="397">
        <v>232.5</v>
      </c>
      <c r="F15" s="397">
        <v>265</v>
      </c>
      <c r="G15" s="397">
        <v>297.5</v>
      </c>
      <c r="H15" s="397">
        <v>330</v>
      </c>
      <c r="I15" s="397">
        <v>362.5</v>
      </c>
      <c r="J15" s="397">
        <v>395</v>
      </c>
      <c r="K15" s="397">
        <v>427.5</v>
      </c>
      <c r="L15" s="397">
        <v>460</v>
      </c>
      <c r="M15" s="397">
        <v>492.5</v>
      </c>
      <c r="N15" s="397">
        <v>525</v>
      </c>
      <c r="O15" s="397">
        <v>557.5</v>
      </c>
      <c r="P15" s="397">
        <v>638.75</v>
      </c>
      <c r="Q15" s="397">
        <v>720</v>
      </c>
      <c r="R15" s="397">
        <v>801.25</v>
      </c>
      <c r="S15" s="397">
        <v>882.5</v>
      </c>
      <c r="T15" s="397">
        <v>963.75</v>
      </c>
      <c r="U15" s="397">
        <v>1045</v>
      </c>
      <c r="V15" s="397">
        <v>22.5</v>
      </c>
      <c r="W15" s="517" t="str">
        <f>A15</f>
        <v>Zurich</v>
      </c>
    </row>
    <row r="16" spans="1:23" ht="18.9" customHeight="1">
      <c r="A16" s="318" t="s">
        <v>85</v>
      </c>
      <c r="B16" s="397">
        <v>211.83041297110316</v>
      </c>
      <c r="C16" s="397">
        <v>307.2931180240896</v>
      </c>
      <c r="D16" s="397">
        <v>372.92148723943757</v>
      </c>
      <c r="E16" s="397">
        <v>418.1032364798568</v>
      </c>
      <c r="F16" s="397">
        <v>455.0194135850059</v>
      </c>
      <c r="G16" s="397">
        <v>486.23159659534133</v>
      </c>
      <c r="H16" s="397">
        <v>513.2688193237263</v>
      </c>
      <c r="I16" s="397">
        <v>537.117339930574</v>
      </c>
      <c r="J16" s="397">
        <v>558.4505685641456</v>
      </c>
      <c r="K16" s="397">
        <v>577.7488212746376</v>
      </c>
      <c r="L16" s="397">
        <v>595.3667456692947</v>
      </c>
      <c r="M16" s="397">
        <v>611.5736650506999</v>
      </c>
      <c r="N16" s="397">
        <v>626.5789286796302</v>
      </c>
      <c r="O16" s="397">
        <v>640.5484949097137</v>
      </c>
      <c r="P16" s="397">
        <v>671.4581830112421</v>
      </c>
      <c r="Q16" s="397">
        <v>694.7101945576535</v>
      </c>
      <c r="R16" s="397">
        <v>715.2199222795424</v>
      </c>
      <c r="S16" s="397">
        <v>733.5664989044141</v>
      </c>
      <c r="T16" s="397">
        <v>750.1629962354369</v>
      </c>
      <c r="U16" s="397">
        <v>765.314411214842</v>
      </c>
      <c r="V16" s="397">
        <v>52.199999999999996</v>
      </c>
      <c r="W16" s="517" t="str">
        <f aca="true" t="shared" si="0" ref="W16:W40">A16</f>
        <v>Berne</v>
      </c>
    </row>
    <row r="17" spans="1:23" ht="18.9" customHeight="1">
      <c r="A17" s="318" t="s">
        <v>86</v>
      </c>
      <c r="B17" s="397">
        <v>206</v>
      </c>
      <c r="C17" s="397">
        <v>222</v>
      </c>
      <c r="D17" s="397">
        <v>239</v>
      </c>
      <c r="E17" s="397">
        <v>276</v>
      </c>
      <c r="F17" s="397">
        <v>293</v>
      </c>
      <c r="G17" s="397">
        <v>309</v>
      </c>
      <c r="H17" s="397">
        <v>353</v>
      </c>
      <c r="I17" s="397">
        <v>370</v>
      </c>
      <c r="J17" s="397">
        <v>389</v>
      </c>
      <c r="K17" s="397">
        <v>417</v>
      </c>
      <c r="L17" s="397">
        <v>444</v>
      </c>
      <c r="M17" s="397">
        <v>473</v>
      </c>
      <c r="N17" s="397">
        <v>501</v>
      </c>
      <c r="O17" s="397">
        <v>528</v>
      </c>
      <c r="P17" s="397">
        <v>686</v>
      </c>
      <c r="Q17" s="397">
        <v>764</v>
      </c>
      <c r="R17" s="397">
        <v>884</v>
      </c>
      <c r="S17" s="397">
        <v>983</v>
      </c>
      <c r="T17" s="397">
        <v>1131</v>
      </c>
      <c r="U17" s="397">
        <v>1280</v>
      </c>
      <c r="V17" s="397">
        <v>50</v>
      </c>
      <c r="W17" s="517" t="str">
        <f t="shared" si="0"/>
        <v>Lucerne</v>
      </c>
    </row>
    <row r="18" spans="1:23" ht="18.9" customHeight="1">
      <c r="A18" s="318" t="s">
        <v>77</v>
      </c>
      <c r="B18" s="397">
        <v>106.2</v>
      </c>
      <c r="C18" s="397">
        <v>154.8</v>
      </c>
      <c r="D18" s="397">
        <v>189</v>
      </c>
      <c r="E18" s="397">
        <v>214.20000000000002</v>
      </c>
      <c r="F18" s="397">
        <v>235.8</v>
      </c>
      <c r="G18" s="397">
        <v>253.8</v>
      </c>
      <c r="H18" s="397">
        <v>270</v>
      </c>
      <c r="I18" s="397">
        <v>316</v>
      </c>
      <c r="J18" s="397">
        <v>330</v>
      </c>
      <c r="K18" s="397">
        <v>342</v>
      </c>
      <c r="L18" s="397">
        <v>354</v>
      </c>
      <c r="M18" s="397">
        <v>364</v>
      </c>
      <c r="N18" s="397">
        <v>374</v>
      </c>
      <c r="O18" s="397">
        <v>382</v>
      </c>
      <c r="P18" s="397">
        <v>442.20000000000005</v>
      </c>
      <c r="Q18" s="397">
        <v>462.00000000000006</v>
      </c>
      <c r="R18" s="397">
        <v>479.6</v>
      </c>
      <c r="S18" s="397">
        <v>495.00000000000006</v>
      </c>
      <c r="T18" s="397">
        <v>508.20000000000005</v>
      </c>
      <c r="U18" s="397">
        <v>519.2</v>
      </c>
      <c r="V18" s="397">
        <v>40</v>
      </c>
      <c r="W18" s="517" t="str">
        <f t="shared" si="0"/>
        <v>Uri</v>
      </c>
    </row>
    <row r="19" spans="1:23" ht="18.9" customHeight="1">
      <c r="A19" s="318" t="s">
        <v>14</v>
      </c>
      <c r="B19" s="397">
        <v>97.1892469666034</v>
      </c>
      <c r="C19" s="397">
        <v>143.75143961579522</v>
      </c>
      <c r="D19" s="397">
        <v>184.9215248926377</v>
      </c>
      <c r="E19" s="397">
        <v>223.13703667180226</v>
      </c>
      <c r="F19" s="397">
        <v>259.4837175418295</v>
      </c>
      <c r="G19" s="397">
        <v>294.54073566432135</v>
      </c>
      <c r="H19" s="397">
        <v>328.653802818672</v>
      </c>
      <c r="I19" s="397">
        <v>362.0459101910213</v>
      </c>
      <c r="J19" s="397">
        <v>394.86931459783654</v>
      </c>
      <c r="K19" s="397">
        <v>427.23261462927854</v>
      </c>
      <c r="L19" s="397">
        <v>459.2159954678638</v>
      </c>
      <c r="M19" s="397">
        <v>497.88035062515826</v>
      </c>
      <c r="N19" s="397">
        <v>543.2730135903557</v>
      </c>
      <c r="O19" s="397">
        <v>588.4315072470283</v>
      </c>
      <c r="P19" s="397">
        <v>700.4885253695202</v>
      </c>
      <c r="Q19" s="397">
        <v>811.6015925238709</v>
      </c>
      <c r="R19" s="397">
        <v>956.99369989622</v>
      </c>
      <c r="S19" s="397">
        <v>1101.8171043030354</v>
      </c>
      <c r="T19" s="397">
        <v>1246.1804043344773</v>
      </c>
      <c r="U19" s="397">
        <v>1390.1637851730625</v>
      </c>
      <c r="V19" s="397">
        <v>33</v>
      </c>
      <c r="W19" s="517" t="str">
        <f t="shared" si="0"/>
        <v>Schwyz</v>
      </c>
    </row>
    <row r="20" spans="1:23" ht="18.9" customHeight="1">
      <c r="A20" s="318" t="s">
        <v>78</v>
      </c>
      <c r="B20" s="397">
        <v>200</v>
      </c>
      <c r="C20" s="397">
        <v>200</v>
      </c>
      <c r="D20" s="397">
        <v>200</v>
      </c>
      <c r="E20" s="397">
        <v>228</v>
      </c>
      <c r="F20" s="397">
        <v>256</v>
      </c>
      <c r="G20" s="397">
        <v>284</v>
      </c>
      <c r="H20" s="397">
        <v>312</v>
      </c>
      <c r="I20" s="397">
        <v>340</v>
      </c>
      <c r="J20" s="397">
        <v>368</v>
      </c>
      <c r="K20" s="397">
        <v>396</v>
      </c>
      <c r="L20" s="397">
        <v>424</v>
      </c>
      <c r="M20" s="397">
        <v>452</v>
      </c>
      <c r="N20" s="397">
        <v>480</v>
      </c>
      <c r="O20" s="397">
        <v>508</v>
      </c>
      <c r="P20" s="397">
        <v>578</v>
      </c>
      <c r="Q20" s="397">
        <v>648</v>
      </c>
      <c r="R20" s="397">
        <v>718</v>
      </c>
      <c r="S20" s="397">
        <v>788</v>
      </c>
      <c r="T20" s="397">
        <v>858</v>
      </c>
      <c r="U20" s="397">
        <v>928</v>
      </c>
      <c r="V20" s="397">
        <v>37</v>
      </c>
      <c r="W20" s="517" t="str">
        <f t="shared" si="0"/>
        <v>Obwalden</v>
      </c>
    </row>
    <row r="21" spans="1:23" ht="18.9" customHeight="1">
      <c r="A21" s="318" t="s">
        <v>79</v>
      </c>
      <c r="B21" s="397">
        <v>160</v>
      </c>
      <c r="C21" s="397">
        <v>160</v>
      </c>
      <c r="D21" s="397">
        <v>160</v>
      </c>
      <c r="E21" s="397">
        <v>190</v>
      </c>
      <c r="F21" s="397">
        <v>220</v>
      </c>
      <c r="G21" s="397">
        <v>250</v>
      </c>
      <c r="H21" s="397">
        <v>280</v>
      </c>
      <c r="I21" s="397">
        <v>310</v>
      </c>
      <c r="J21" s="397">
        <v>340</v>
      </c>
      <c r="K21" s="397">
        <v>370</v>
      </c>
      <c r="L21" s="397">
        <v>400</v>
      </c>
      <c r="M21" s="397">
        <v>433</v>
      </c>
      <c r="N21" s="397">
        <v>469</v>
      </c>
      <c r="O21" s="397">
        <v>505</v>
      </c>
      <c r="P21" s="397">
        <v>595</v>
      </c>
      <c r="Q21" s="397">
        <v>685</v>
      </c>
      <c r="R21" s="397">
        <v>790</v>
      </c>
      <c r="S21" s="397">
        <v>895</v>
      </c>
      <c r="T21" s="397">
        <v>1000</v>
      </c>
      <c r="U21" s="397">
        <v>1105</v>
      </c>
      <c r="V21" s="397">
        <v>40</v>
      </c>
      <c r="W21" s="517" t="str">
        <f t="shared" si="0"/>
        <v>Nidwalden</v>
      </c>
    </row>
    <row r="22" spans="1:23" ht="18.9" customHeight="1">
      <c r="A22" s="318" t="s">
        <v>22</v>
      </c>
      <c r="B22" s="397">
        <v>220</v>
      </c>
      <c r="C22" s="397">
        <v>220</v>
      </c>
      <c r="D22" s="397">
        <v>220</v>
      </c>
      <c r="E22" s="397">
        <v>237</v>
      </c>
      <c r="F22" s="397">
        <v>271</v>
      </c>
      <c r="G22" s="397">
        <v>305</v>
      </c>
      <c r="H22" s="397">
        <v>339</v>
      </c>
      <c r="I22" s="397">
        <v>373</v>
      </c>
      <c r="J22" s="397">
        <v>407</v>
      </c>
      <c r="K22" s="397">
        <v>441</v>
      </c>
      <c r="L22" s="397">
        <v>475</v>
      </c>
      <c r="M22" s="397">
        <v>509</v>
      </c>
      <c r="N22" s="397">
        <v>545</v>
      </c>
      <c r="O22" s="397">
        <v>583</v>
      </c>
      <c r="P22" s="397">
        <v>678</v>
      </c>
      <c r="Q22" s="397">
        <v>773</v>
      </c>
      <c r="R22" s="397">
        <v>868</v>
      </c>
      <c r="S22" s="397">
        <v>963</v>
      </c>
      <c r="T22" s="397">
        <v>1058</v>
      </c>
      <c r="U22" s="397">
        <v>1153</v>
      </c>
      <c r="V22" s="397">
        <v>90</v>
      </c>
      <c r="W22" s="517" t="str">
        <f t="shared" si="0"/>
        <v>Glarus</v>
      </c>
    </row>
    <row r="23" spans="1:23" ht="18.9" customHeight="1">
      <c r="A23" s="318" t="s">
        <v>24</v>
      </c>
      <c r="B23" s="397">
        <v>146</v>
      </c>
      <c r="C23" s="397">
        <v>169</v>
      </c>
      <c r="D23" s="397">
        <v>192</v>
      </c>
      <c r="E23" s="397">
        <v>215</v>
      </c>
      <c r="F23" s="397">
        <v>238</v>
      </c>
      <c r="G23" s="397">
        <v>261</v>
      </c>
      <c r="H23" s="397">
        <v>284</v>
      </c>
      <c r="I23" s="397">
        <v>307</v>
      </c>
      <c r="J23" s="397">
        <v>330</v>
      </c>
      <c r="K23" s="397">
        <v>353</v>
      </c>
      <c r="L23" s="397">
        <v>376</v>
      </c>
      <c r="M23" s="397">
        <v>399</v>
      </c>
      <c r="N23" s="397">
        <v>422</v>
      </c>
      <c r="O23" s="397">
        <v>445</v>
      </c>
      <c r="P23" s="397">
        <v>503</v>
      </c>
      <c r="Q23" s="397">
        <v>560</v>
      </c>
      <c r="R23" s="397">
        <v>618</v>
      </c>
      <c r="S23" s="397">
        <v>675</v>
      </c>
      <c r="T23" s="397">
        <v>733</v>
      </c>
      <c r="U23" s="397">
        <v>790</v>
      </c>
      <c r="V23" s="397">
        <v>40</v>
      </c>
      <c r="W23" s="517" t="str">
        <f t="shared" si="0"/>
        <v>Zug</v>
      </c>
    </row>
    <row r="24" spans="1:23" ht="18.9" customHeight="1">
      <c r="A24" s="318" t="s">
        <v>4</v>
      </c>
      <c r="B24" s="397">
        <v>223</v>
      </c>
      <c r="C24" s="397">
        <v>256</v>
      </c>
      <c r="D24" s="397">
        <v>288</v>
      </c>
      <c r="E24" s="397">
        <v>320</v>
      </c>
      <c r="F24" s="397">
        <v>352</v>
      </c>
      <c r="G24" s="397">
        <v>376</v>
      </c>
      <c r="H24" s="397">
        <v>400</v>
      </c>
      <c r="I24" s="397">
        <v>423</v>
      </c>
      <c r="J24" s="397">
        <v>447</v>
      </c>
      <c r="K24" s="397">
        <v>471</v>
      </c>
      <c r="L24" s="397">
        <v>497</v>
      </c>
      <c r="M24" s="397">
        <v>521</v>
      </c>
      <c r="N24" s="397">
        <v>597</v>
      </c>
      <c r="O24" s="397">
        <v>633</v>
      </c>
      <c r="P24" s="397">
        <v>739</v>
      </c>
      <c r="Q24" s="397">
        <v>811</v>
      </c>
      <c r="R24" s="397">
        <v>888</v>
      </c>
      <c r="S24" s="397">
        <v>943</v>
      </c>
      <c r="T24" s="397">
        <v>1021</v>
      </c>
      <c r="U24" s="397">
        <v>1075</v>
      </c>
      <c r="V24" s="397">
        <v>52</v>
      </c>
      <c r="W24" s="517" t="str">
        <f t="shared" si="0"/>
        <v>Fribourg</v>
      </c>
    </row>
    <row r="25" spans="1:23" ht="18.9" customHeight="1">
      <c r="A25" s="318" t="s">
        <v>7</v>
      </c>
      <c r="B25" s="397">
        <v>173</v>
      </c>
      <c r="C25" s="397">
        <v>173</v>
      </c>
      <c r="D25" s="397">
        <v>207</v>
      </c>
      <c r="E25" s="397">
        <v>230</v>
      </c>
      <c r="F25" s="397">
        <v>253</v>
      </c>
      <c r="G25" s="397">
        <v>276</v>
      </c>
      <c r="H25" s="397">
        <v>306</v>
      </c>
      <c r="I25" s="397">
        <v>336</v>
      </c>
      <c r="J25" s="397">
        <v>366</v>
      </c>
      <c r="K25" s="397">
        <v>396</v>
      </c>
      <c r="L25" s="397">
        <v>426</v>
      </c>
      <c r="M25" s="397">
        <v>456</v>
      </c>
      <c r="N25" s="397">
        <v>486</v>
      </c>
      <c r="O25" s="397">
        <v>516</v>
      </c>
      <c r="P25" s="397">
        <v>591</v>
      </c>
      <c r="Q25" s="397">
        <v>666</v>
      </c>
      <c r="R25" s="397">
        <v>741</v>
      </c>
      <c r="S25" s="397">
        <v>816</v>
      </c>
      <c r="T25" s="397">
        <v>891</v>
      </c>
      <c r="U25" s="397">
        <v>966</v>
      </c>
      <c r="V25" s="397">
        <v>38</v>
      </c>
      <c r="W25" s="517" t="str">
        <f t="shared" si="0"/>
        <v>Solothurn</v>
      </c>
    </row>
    <row r="26" spans="1:23" ht="18.9" customHeight="1">
      <c r="A26" s="318" t="s">
        <v>94</v>
      </c>
      <c r="B26" s="397">
        <v>92</v>
      </c>
      <c r="C26" s="397">
        <v>138</v>
      </c>
      <c r="D26" s="397">
        <v>184</v>
      </c>
      <c r="E26" s="397">
        <v>230</v>
      </c>
      <c r="F26" s="397">
        <v>276</v>
      </c>
      <c r="G26" s="397">
        <v>322</v>
      </c>
      <c r="H26" s="397">
        <v>368</v>
      </c>
      <c r="I26" s="397">
        <v>414</v>
      </c>
      <c r="J26" s="397">
        <v>449</v>
      </c>
      <c r="K26" s="397">
        <v>484</v>
      </c>
      <c r="L26" s="397">
        <v>519</v>
      </c>
      <c r="M26" s="397">
        <v>554</v>
      </c>
      <c r="N26" s="397">
        <v>589</v>
      </c>
      <c r="O26" s="397">
        <v>624</v>
      </c>
      <c r="P26" s="397">
        <v>729</v>
      </c>
      <c r="Q26" s="397">
        <v>799</v>
      </c>
      <c r="R26" s="397">
        <v>904</v>
      </c>
      <c r="S26" s="397">
        <v>974</v>
      </c>
      <c r="T26" s="397">
        <v>1079</v>
      </c>
      <c r="U26" s="397">
        <v>1184</v>
      </c>
      <c r="V26" s="397">
        <v>46</v>
      </c>
      <c r="W26" s="517" t="str">
        <f t="shared" si="0"/>
        <v>Basel-City</v>
      </c>
    </row>
    <row r="27" spans="1:23" ht="18.9" customHeight="1">
      <c r="A27" s="318" t="s">
        <v>95</v>
      </c>
      <c r="B27" s="397">
        <v>206</v>
      </c>
      <c r="C27" s="397">
        <v>299</v>
      </c>
      <c r="D27" s="397">
        <v>365</v>
      </c>
      <c r="E27" s="397">
        <v>416</v>
      </c>
      <c r="F27" s="397">
        <v>458</v>
      </c>
      <c r="G27" s="397">
        <v>493</v>
      </c>
      <c r="H27" s="397">
        <v>524</v>
      </c>
      <c r="I27" s="397">
        <v>551</v>
      </c>
      <c r="J27" s="397">
        <v>575</v>
      </c>
      <c r="K27" s="397">
        <v>597</v>
      </c>
      <c r="L27" s="397">
        <v>616</v>
      </c>
      <c r="M27" s="397">
        <v>635</v>
      </c>
      <c r="N27" s="397">
        <v>652</v>
      </c>
      <c r="O27" s="397">
        <v>668</v>
      </c>
      <c r="P27" s="397">
        <v>703</v>
      </c>
      <c r="Q27" s="397">
        <v>733</v>
      </c>
      <c r="R27" s="397">
        <v>760</v>
      </c>
      <c r="S27" s="397">
        <v>785</v>
      </c>
      <c r="T27" s="397">
        <v>806</v>
      </c>
      <c r="U27" s="397">
        <v>826</v>
      </c>
      <c r="V27" s="397">
        <v>59</v>
      </c>
      <c r="W27" s="517" t="str">
        <f t="shared" si="0"/>
        <v>Basel-Country</v>
      </c>
    </row>
    <row r="28" spans="1:23" ht="18.9" customHeight="1">
      <c r="A28" s="318" t="s">
        <v>15</v>
      </c>
      <c r="B28" s="397">
        <v>120</v>
      </c>
      <c r="C28" s="397">
        <v>120</v>
      </c>
      <c r="D28" s="397">
        <v>120</v>
      </c>
      <c r="E28" s="397">
        <v>144</v>
      </c>
      <c r="F28" s="397">
        <v>168</v>
      </c>
      <c r="G28" s="397">
        <v>192</v>
      </c>
      <c r="H28" s="397">
        <v>216</v>
      </c>
      <c r="I28" s="397">
        <v>240</v>
      </c>
      <c r="J28" s="397">
        <v>264</v>
      </c>
      <c r="K28" s="397">
        <v>288</v>
      </c>
      <c r="L28" s="397">
        <v>312</v>
      </c>
      <c r="M28" s="397">
        <v>336</v>
      </c>
      <c r="N28" s="397">
        <v>360</v>
      </c>
      <c r="O28" s="397">
        <v>384</v>
      </c>
      <c r="P28" s="397">
        <v>444</v>
      </c>
      <c r="Q28" s="397">
        <v>504</v>
      </c>
      <c r="R28" s="397">
        <v>564</v>
      </c>
      <c r="S28" s="397">
        <v>624</v>
      </c>
      <c r="T28" s="397">
        <v>684</v>
      </c>
      <c r="U28" s="397">
        <v>744</v>
      </c>
      <c r="V28" s="397">
        <v>24</v>
      </c>
      <c r="W28" s="517" t="str">
        <f t="shared" si="0"/>
        <v>Schaffhausen</v>
      </c>
    </row>
    <row r="29" spans="1:23" ht="18.9" customHeight="1">
      <c r="A29" s="318" t="s">
        <v>80</v>
      </c>
      <c r="B29" s="397">
        <v>168</v>
      </c>
      <c r="C29" s="397">
        <v>245</v>
      </c>
      <c r="D29" s="397">
        <v>299</v>
      </c>
      <c r="E29" s="397">
        <v>339</v>
      </c>
      <c r="F29" s="397">
        <v>373</v>
      </c>
      <c r="G29" s="397">
        <v>401</v>
      </c>
      <c r="H29" s="397">
        <v>427</v>
      </c>
      <c r="I29" s="397">
        <v>454</v>
      </c>
      <c r="J29" s="397">
        <v>477</v>
      </c>
      <c r="K29" s="397">
        <v>497</v>
      </c>
      <c r="L29" s="397">
        <v>514</v>
      </c>
      <c r="M29" s="397">
        <v>534</v>
      </c>
      <c r="N29" s="397">
        <v>551</v>
      </c>
      <c r="O29" s="397">
        <v>564</v>
      </c>
      <c r="P29" s="397">
        <v>598</v>
      </c>
      <c r="Q29" s="397">
        <v>628</v>
      </c>
      <c r="R29" s="397">
        <v>655</v>
      </c>
      <c r="S29" s="397">
        <v>675</v>
      </c>
      <c r="T29" s="397">
        <v>698</v>
      </c>
      <c r="U29" s="397">
        <v>715</v>
      </c>
      <c r="V29" s="397">
        <v>53</v>
      </c>
      <c r="W29" s="517" t="str">
        <f t="shared" si="0"/>
        <v>Appenzell A.Rh.</v>
      </c>
    </row>
    <row r="30" spans="1:23" ht="18.9" customHeight="1">
      <c r="A30" s="318" t="s">
        <v>46</v>
      </c>
      <c r="B30" s="397">
        <v>200</v>
      </c>
      <c r="C30" s="397">
        <v>200</v>
      </c>
      <c r="D30" s="397">
        <v>215</v>
      </c>
      <c r="E30" s="397">
        <v>257</v>
      </c>
      <c r="F30" s="397">
        <v>293</v>
      </c>
      <c r="G30" s="397">
        <v>323</v>
      </c>
      <c r="H30" s="397">
        <v>350</v>
      </c>
      <c r="I30" s="397">
        <v>374</v>
      </c>
      <c r="J30" s="397">
        <v>395</v>
      </c>
      <c r="K30" s="397">
        <v>413</v>
      </c>
      <c r="L30" s="397">
        <v>428</v>
      </c>
      <c r="M30" s="397">
        <v>446</v>
      </c>
      <c r="N30" s="397">
        <v>461</v>
      </c>
      <c r="O30" s="397">
        <v>473</v>
      </c>
      <c r="P30" s="397">
        <v>503</v>
      </c>
      <c r="Q30" s="397">
        <v>530</v>
      </c>
      <c r="R30" s="397">
        <v>554</v>
      </c>
      <c r="S30" s="397">
        <v>572</v>
      </c>
      <c r="T30" s="397">
        <v>593</v>
      </c>
      <c r="U30" s="397">
        <v>608</v>
      </c>
      <c r="V30" s="397">
        <v>60</v>
      </c>
      <c r="W30" s="517" t="str">
        <f t="shared" si="0"/>
        <v>Appenzell I.Rh.</v>
      </c>
    </row>
    <row r="31" spans="1:23" ht="18.9" customHeight="1">
      <c r="A31" s="318" t="s">
        <v>91</v>
      </c>
      <c r="B31" s="397">
        <v>152.9886315902412</v>
      </c>
      <c r="C31" s="397">
        <v>221.93391857295364</v>
      </c>
      <c r="D31" s="397">
        <v>270.8513781726543</v>
      </c>
      <c r="E31" s="397">
        <v>308.79470763812265</v>
      </c>
      <c r="F31" s="397">
        <v>339.7966651553667</v>
      </c>
      <c r="G31" s="397">
        <v>366.00844675319365</v>
      </c>
      <c r="H31" s="397">
        <v>388.71412475506736</v>
      </c>
      <c r="I31" s="397">
        <v>408.74195213807894</v>
      </c>
      <c r="J31" s="397">
        <v>426.6574542205357</v>
      </c>
      <c r="K31" s="397">
        <v>442.8639971944632</v>
      </c>
      <c r="L31" s="397">
        <v>457.6594117377798</v>
      </c>
      <c r="M31" s="397">
        <v>471.26987375058786</v>
      </c>
      <c r="N31" s="397">
        <v>483.87119333560673</v>
      </c>
      <c r="O31" s="397">
        <v>495.60274120324794</v>
      </c>
      <c r="P31" s="397">
        <v>521.8145228010749</v>
      </c>
      <c r="Q31" s="397">
        <v>544.5202008029488</v>
      </c>
      <c r="R31" s="397">
        <v>564.5480281859603</v>
      </c>
      <c r="S31" s="397">
        <v>582.4635302684171</v>
      </c>
      <c r="T31" s="397">
        <v>598.6700732423444</v>
      </c>
      <c r="U31" s="397">
        <v>613.465487785661</v>
      </c>
      <c r="V31" s="397">
        <v>39</v>
      </c>
      <c r="W31" s="517" t="str">
        <f t="shared" si="0"/>
        <v>St. Gall</v>
      </c>
    </row>
    <row r="32" spans="1:23" ht="18.9" customHeight="1">
      <c r="A32" s="318" t="s">
        <v>96</v>
      </c>
      <c r="B32" s="397">
        <v>312</v>
      </c>
      <c r="C32" s="397">
        <v>312</v>
      </c>
      <c r="D32" s="397">
        <v>332</v>
      </c>
      <c r="E32" s="397">
        <v>332</v>
      </c>
      <c r="F32" s="397">
        <v>380</v>
      </c>
      <c r="G32" s="397">
        <v>427</v>
      </c>
      <c r="H32" s="397">
        <v>475</v>
      </c>
      <c r="I32" s="397">
        <v>523</v>
      </c>
      <c r="J32" s="397">
        <v>570</v>
      </c>
      <c r="K32" s="397">
        <v>618</v>
      </c>
      <c r="L32" s="397">
        <v>666</v>
      </c>
      <c r="M32" s="397">
        <v>713</v>
      </c>
      <c r="N32" s="397">
        <v>761</v>
      </c>
      <c r="O32" s="397">
        <v>809</v>
      </c>
      <c r="P32" s="397">
        <v>952</v>
      </c>
      <c r="Q32" s="397">
        <v>1047</v>
      </c>
      <c r="R32" s="397">
        <v>1190</v>
      </c>
      <c r="S32" s="397">
        <v>1286</v>
      </c>
      <c r="T32" s="397">
        <v>1429</v>
      </c>
      <c r="U32" s="397">
        <v>1572</v>
      </c>
      <c r="V32" s="397">
        <v>57</v>
      </c>
      <c r="W32" s="517" t="str">
        <f t="shared" si="0"/>
        <v>Grisons</v>
      </c>
    </row>
    <row r="33" spans="1:23" ht="18.9" customHeight="1">
      <c r="A33" s="318" t="s">
        <v>72</v>
      </c>
      <c r="B33" s="397">
        <v>180</v>
      </c>
      <c r="C33" s="397">
        <v>180</v>
      </c>
      <c r="D33" s="397">
        <v>180</v>
      </c>
      <c r="E33" s="397">
        <v>180</v>
      </c>
      <c r="F33" s="397">
        <v>204</v>
      </c>
      <c r="G33" s="397">
        <v>228</v>
      </c>
      <c r="H33" s="397">
        <v>252</v>
      </c>
      <c r="I33" s="397">
        <v>276</v>
      </c>
      <c r="J33" s="397">
        <v>300</v>
      </c>
      <c r="K33" s="397">
        <v>324</v>
      </c>
      <c r="L33" s="397">
        <v>348</v>
      </c>
      <c r="M33" s="397">
        <v>372</v>
      </c>
      <c r="N33" s="397">
        <v>396</v>
      </c>
      <c r="O33" s="397">
        <v>420</v>
      </c>
      <c r="P33" s="397">
        <v>492</v>
      </c>
      <c r="Q33" s="397">
        <v>540</v>
      </c>
      <c r="R33" s="397">
        <v>612</v>
      </c>
      <c r="S33" s="397">
        <v>660</v>
      </c>
      <c r="T33" s="397">
        <v>732</v>
      </c>
      <c r="U33" s="397">
        <v>804</v>
      </c>
      <c r="V33" s="397">
        <v>30</v>
      </c>
      <c r="W33" s="517" t="str">
        <f t="shared" si="0"/>
        <v>Aargau</v>
      </c>
    </row>
    <row r="34" spans="1:23" ht="18.9" customHeight="1">
      <c r="A34" s="318" t="s">
        <v>73</v>
      </c>
      <c r="B34" s="397">
        <v>96</v>
      </c>
      <c r="C34" s="397">
        <v>120</v>
      </c>
      <c r="D34" s="397">
        <v>144</v>
      </c>
      <c r="E34" s="397">
        <v>168</v>
      </c>
      <c r="F34" s="397">
        <v>192</v>
      </c>
      <c r="G34" s="397">
        <v>216</v>
      </c>
      <c r="H34" s="397">
        <v>240</v>
      </c>
      <c r="I34" s="397">
        <v>264</v>
      </c>
      <c r="J34" s="397">
        <v>288</v>
      </c>
      <c r="K34" s="397">
        <v>312</v>
      </c>
      <c r="L34" s="397">
        <v>336</v>
      </c>
      <c r="M34" s="397">
        <v>360</v>
      </c>
      <c r="N34" s="397">
        <v>384</v>
      </c>
      <c r="O34" s="397">
        <v>408</v>
      </c>
      <c r="P34" s="397">
        <v>480</v>
      </c>
      <c r="Q34" s="397">
        <v>528</v>
      </c>
      <c r="R34" s="397">
        <v>600</v>
      </c>
      <c r="S34" s="397">
        <v>648</v>
      </c>
      <c r="T34" s="397">
        <v>720</v>
      </c>
      <c r="U34" s="397">
        <v>792</v>
      </c>
      <c r="V34" s="397">
        <v>30</v>
      </c>
      <c r="W34" s="517" t="str">
        <f t="shared" si="0"/>
        <v>Thurgau</v>
      </c>
    </row>
    <row r="35" spans="1:23" ht="18.9" customHeight="1">
      <c r="A35" s="318" t="s">
        <v>74</v>
      </c>
      <c r="B35" s="397">
        <v>169.231698215057</v>
      </c>
      <c r="C35" s="397">
        <v>193.6015844216514</v>
      </c>
      <c r="D35" s="397">
        <v>224.28890295019625</v>
      </c>
      <c r="E35" s="397">
        <v>258.7898714865407</v>
      </c>
      <c r="F35" s="397">
        <v>295.74680012590215</v>
      </c>
      <c r="G35" s="397">
        <v>334.30259866136873</v>
      </c>
      <c r="H35" s="397">
        <v>373.8635790411628</v>
      </c>
      <c r="I35" s="397">
        <v>413.9918843093437</v>
      </c>
      <c r="J35" s="397">
        <v>454.3496451339568</v>
      </c>
      <c r="K35" s="397">
        <v>494.6670964891969</v>
      </c>
      <c r="L35" s="397">
        <v>534.7230362902953</v>
      </c>
      <c r="M35" s="397">
        <v>574.3321708319679</v>
      </c>
      <c r="N35" s="397">
        <v>613.3365513542208</v>
      </c>
      <c r="O35" s="397">
        <v>651.599566662052</v>
      </c>
      <c r="P35" s="397">
        <v>743.2619362928937</v>
      </c>
      <c r="Q35" s="397">
        <v>828.0422046466973</v>
      </c>
      <c r="R35" s="397">
        <v>904.7524146317058</v>
      </c>
      <c r="S35" s="397">
        <v>972.438832201383</v>
      </c>
      <c r="T35" s="397">
        <v>1030.3128711777003</v>
      </c>
      <c r="U35" s="397">
        <v>1077.7073750210257</v>
      </c>
      <c r="V35" s="397">
        <v>52</v>
      </c>
      <c r="W35" s="517" t="str">
        <f t="shared" si="0"/>
        <v>Tessin</v>
      </c>
    </row>
    <row r="36" spans="1:23" ht="18.9" customHeight="1">
      <c r="A36" s="318" t="s">
        <v>70</v>
      </c>
      <c r="B36" s="397">
        <v>149.64119207129295</v>
      </c>
      <c r="C36" s="397">
        <v>214.751719176704</v>
      </c>
      <c r="D36" s="397">
        <v>267.52949048422363</v>
      </c>
      <c r="E36" s="397">
        <v>313.19779286814764</v>
      </c>
      <c r="F36" s="397">
        <v>354.0832175896346</v>
      </c>
      <c r="G36" s="397">
        <v>391.4268392806886</v>
      </c>
      <c r="H36" s="397">
        <v>425.96946889715423</v>
      </c>
      <c r="I36" s="397">
        <v>458.1889446950455</v>
      </c>
      <c r="J36" s="397">
        <v>489.54303128107824</v>
      </c>
      <c r="K36" s="397">
        <v>527.5556799198826</v>
      </c>
      <c r="L36" s="397">
        <v>563.5868560025651</v>
      </c>
      <c r="M36" s="397">
        <v>597.767045625339</v>
      </c>
      <c r="N36" s="397">
        <v>630.1976776936192</v>
      </c>
      <c r="O36" s="397">
        <v>660.9591583864892</v>
      </c>
      <c r="P36" s="397">
        <v>732.0041801550863</v>
      </c>
      <c r="Q36" s="397">
        <v>805.7830393880179</v>
      </c>
      <c r="R36" s="397">
        <v>869.1760709838003</v>
      </c>
      <c r="S36" s="397">
        <v>922.8358041558658</v>
      </c>
      <c r="T36" s="397">
        <v>967.227661433474</v>
      </c>
      <c r="U36" s="397">
        <v>1002.6952935988395</v>
      </c>
      <c r="V36" s="397">
        <v>65</v>
      </c>
      <c r="W36" s="517" t="str">
        <f t="shared" si="0"/>
        <v>Vaud</v>
      </c>
    </row>
    <row r="37" spans="1:23" ht="18.9" customHeight="1">
      <c r="A37" s="318" t="s">
        <v>71</v>
      </c>
      <c r="B37" s="397">
        <v>125</v>
      </c>
      <c r="C37" s="397">
        <v>125</v>
      </c>
      <c r="D37" s="397">
        <v>125</v>
      </c>
      <c r="E37" s="397">
        <v>125</v>
      </c>
      <c r="F37" s="397">
        <v>145</v>
      </c>
      <c r="G37" s="397">
        <v>175</v>
      </c>
      <c r="H37" s="397">
        <v>195</v>
      </c>
      <c r="I37" s="397">
        <v>215</v>
      </c>
      <c r="J37" s="397">
        <v>235</v>
      </c>
      <c r="K37" s="397">
        <v>255</v>
      </c>
      <c r="L37" s="397">
        <v>275</v>
      </c>
      <c r="M37" s="397">
        <v>295</v>
      </c>
      <c r="N37" s="397">
        <v>315</v>
      </c>
      <c r="O37" s="397">
        <v>345</v>
      </c>
      <c r="P37" s="397">
        <v>395</v>
      </c>
      <c r="Q37" s="397">
        <v>445</v>
      </c>
      <c r="R37" s="397">
        <v>495</v>
      </c>
      <c r="S37" s="397">
        <v>545</v>
      </c>
      <c r="T37" s="397">
        <v>595</v>
      </c>
      <c r="U37" s="397">
        <v>645</v>
      </c>
      <c r="V37" s="397">
        <v>35</v>
      </c>
      <c r="W37" s="517" t="str">
        <f t="shared" si="0"/>
        <v>Valais</v>
      </c>
    </row>
    <row r="38" spans="1:23" ht="18.9" customHeight="1">
      <c r="A38" s="302" t="s">
        <v>19</v>
      </c>
      <c r="B38" s="397">
        <v>175.49941453705932</v>
      </c>
      <c r="C38" s="397">
        <v>196.0784532867521</v>
      </c>
      <c r="D38" s="397">
        <v>219.96199672236872</v>
      </c>
      <c r="E38" s="397">
        <v>246.30274739437306</v>
      </c>
      <c r="F38" s="397">
        <v>274.60165804587933</v>
      </c>
      <c r="G38" s="397">
        <v>304.5289749655336</v>
      </c>
      <c r="H38" s="397">
        <v>335.8503287412376</v>
      </c>
      <c r="I38" s="397">
        <v>368.39048151230827</v>
      </c>
      <c r="J38" s="397">
        <v>402.0134139093713</v>
      </c>
      <c r="K38" s="397">
        <v>436.6104643488187</v>
      </c>
      <c r="L38" s="397">
        <v>472.0928190365089</v>
      </c>
      <c r="M38" s="397">
        <v>508.3865232346378</v>
      </c>
      <c r="N38" s="397">
        <v>545.4290366999425</v>
      </c>
      <c r="O38" s="397">
        <v>583.1667782698723</v>
      </c>
      <c r="P38" s="397">
        <v>680.2621760948705</v>
      </c>
      <c r="Q38" s="397">
        <v>780.8426660599929</v>
      </c>
      <c r="R38" s="397">
        <v>884.4701535135321</v>
      </c>
      <c r="S38" s="397">
        <v>990.8045900320519</v>
      </c>
      <c r="T38" s="397">
        <v>1099.5743216565324</v>
      </c>
      <c r="U38" s="397">
        <v>1210.5573139016203</v>
      </c>
      <c r="V38" s="397">
        <v>68</v>
      </c>
      <c r="W38" s="517" t="str">
        <f t="shared" si="0"/>
        <v>Neuchâtel</v>
      </c>
    </row>
    <row r="39" spans="1:23" ht="18.9" customHeight="1">
      <c r="A39" s="318" t="s">
        <v>92</v>
      </c>
      <c r="B39" s="397">
        <v>179</v>
      </c>
      <c r="C39" s="397">
        <v>179</v>
      </c>
      <c r="D39" s="397">
        <v>184.4</v>
      </c>
      <c r="E39" s="397">
        <v>200.6</v>
      </c>
      <c r="F39" s="397">
        <v>211.4</v>
      </c>
      <c r="G39" s="397">
        <v>222.2</v>
      </c>
      <c r="H39" s="397">
        <v>249.1</v>
      </c>
      <c r="I39" s="397">
        <v>313.6</v>
      </c>
      <c r="J39" s="397">
        <v>356.6</v>
      </c>
      <c r="K39" s="397">
        <v>388.6</v>
      </c>
      <c r="L39" s="397">
        <v>452.6</v>
      </c>
      <c r="M39" s="397">
        <v>516.6</v>
      </c>
      <c r="N39" s="397">
        <v>580.6</v>
      </c>
      <c r="O39" s="397">
        <v>623.6</v>
      </c>
      <c r="P39" s="397">
        <v>795.6</v>
      </c>
      <c r="Q39" s="397">
        <v>924.6</v>
      </c>
      <c r="R39" s="397">
        <v>1053.6</v>
      </c>
      <c r="S39" s="397">
        <v>1139.6</v>
      </c>
      <c r="T39" s="397">
        <v>1225.6</v>
      </c>
      <c r="U39" s="397">
        <v>1268.6</v>
      </c>
      <c r="V39" s="397">
        <v>27</v>
      </c>
      <c r="W39" s="517" t="str">
        <f t="shared" si="0"/>
        <v>Geneva</v>
      </c>
    </row>
    <row r="40" spans="1:23" ht="18.9" customHeight="1">
      <c r="A40" s="318" t="s">
        <v>75</v>
      </c>
      <c r="B40" s="397">
        <v>204.76939920539974</v>
      </c>
      <c r="C40" s="397">
        <v>297.0500140899533</v>
      </c>
      <c r="D40" s="397">
        <v>360.49077099812297</v>
      </c>
      <c r="E40" s="397">
        <v>404.1664619305282</v>
      </c>
      <c r="F40" s="397">
        <v>439.85209979883905</v>
      </c>
      <c r="G40" s="397">
        <v>470.02387670882996</v>
      </c>
      <c r="H40" s="397">
        <v>496.15985867960217</v>
      </c>
      <c r="I40" s="397">
        <v>519.2134285995548</v>
      </c>
      <c r="J40" s="397">
        <v>539.8355496120074</v>
      </c>
      <c r="K40" s="397">
        <v>558.4905272321497</v>
      </c>
      <c r="L40" s="397">
        <v>575.5211874803182</v>
      </c>
      <c r="M40" s="397">
        <v>591.1878762156766</v>
      </c>
      <c r="N40" s="397">
        <v>605.6929643903092</v>
      </c>
      <c r="O40" s="397">
        <v>619.1968784127232</v>
      </c>
      <c r="P40" s="397">
        <v>649.0762435775341</v>
      </c>
      <c r="Q40" s="397">
        <v>671.5531880723985</v>
      </c>
      <c r="R40" s="397">
        <v>691.3792582035578</v>
      </c>
      <c r="S40" s="397">
        <v>709.114282274267</v>
      </c>
      <c r="T40" s="397">
        <v>725.1575630275892</v>
      </c>
      <c r="U40" s="397">
        <v>739.803930841014</v>
      </c>
      <c r="V40" s="397">
        <v>50.459999999999994</v>
      </c>
      <c r="W40" s="517" t="str">
        <f t="shared" si="0"/>
        <v>Jura</v>
      </c>
    </row>
    <row r="41" spans="1:23" ht="18.9" customHeight="1">
      <c r="A41" s="318"/>
      <c r="B41" s="319"/>
      <c r="C41" s="319"/>
      <c r="D41" s="319"/>
      <c r="E41" s="319"/>
      <c r="F41" s="319"/>
      <c r="G41" s="319"/>
      <c r="H41" s="319"/>
      <c r="I41" s="319"/>
      <c r="J41" s="319"/>
      <c r="K41" s="319"/>
      <c r="L41" s="319"/>
      <c r="W41" s="335"/>
    </row>
    <row r="42" spans="1:23" ht="18.9" customHeight="1">
      <c r="A42" s="320"/>
      <c r="B42" s="331"/>
      <c r="C42" s="331"/>
      <c r="D42" s="331"/>
      <c r="E42" s="331"/>
      <c r="F42" s="331"/>
      <c r="G42" s="331"/>
      <c r="H42" s="331"/>
      <c r="I42" s="331"/>
      <c r="J42" s="331"/>
      <c r="K42" s="331"/>
      <c r="L42" s="331"/>
      <c r="W42" s="335"/>
    </row>
    <row r="43" spans="1:23" ht="18.9" customHeight="1">
      <c r="A43" s="318"/>
      <c r="B43" s="321"/>
      <c r="C43" s="321"/>
      <c r="D43" s="321"/>
      <c r="E43" s="321"/>
      <c r="F43" s="321"/>
      <c r="G43" s="321"/>
      <c r="H43" s="321"/>
      <c r="I43" s="321"/>
      <c r="J43" s="322"/>
      <c r="K43" s="322"/>
      <c r="L43" s="322"/>
      <c r="W43" s="335"/>
    </row>
    <row r="44" spans="13:23" ht="18.9" customHeight="1">
      <c r="M44" s="323"/>
      <c r="W44" s="335"/>
    </row>
    <row r="45" ht="18.9" customHeight="1">
      <c r="W45" s="335"/>
    </row>
    <row r="46" ht="18.9" customHeight="1">
      <c r="W46" s="335"/>
    </row>
    <row r="47" ht="18.9" customHeight="1">
      <c r="W47" s="335"/>
    </row>
    <row r="48" ht="18.9" customHeight="1">
      <c r="W48" s="335"/>
    </row>
    <row r="49" ht="18.9" customHeight="1">
      <c r="W49" s="335"/>
    </row>
    <row r="50" ht="18.9" customHeight="1">
      <c r="W50" s="335"/>
    </row>
    <row r="51" ht="18.9" customHeight="1">
      <c r="W51" s="335"/>
    </row>
    <row r="52" ht="18.9" customHeight="1">
      <c r="W52" s="335"/>
    </row>
    <row r="53" ht="18.9" customHeight="1">
      <c r="W53" s="335"/>
    </row>
    <row r="54" ht="18.9" customHeight="1">
      <c r="W54" s="335"/>
    </row>
    <row r="55" ht="18.9" customHeight="1">
      <c r="W55" s="335"/>
    </row>
    <row r="56" ht="18.9" customHeight="1">
      <c r="W56" s="335"/>
    </row>
    <row r="57" ht="18.9" customHeight="1">
      <c r="W57" s="335"/>
    </row>
    <row r="58" ht="18.9" customHeight="1">
      <c r="W58" s="335"/>
    </row>
    <row r="59" ht="18.9" customHeight="1">
      <c r="W59" s="335"/>
    </row>
    <row r="60" ht="18.9" customHeight="1">
      <c r="W60" s="335"/>
    </row>
    <row r="61" ht="18.9" customHeight="1">
      <c r="W61" s="335"/>
    </row>
    <row r="62" ht="18.9" customHeight="1">
      <c r="W62" s="335"/>
    </row>
    <row r="63" ht="18.9" customHeight="1">
      <c r="W63" s="335"/>
    </row>
    <row r="64" ht="18.9" customHeight="1">
      <c r="W64" s="335"/>
    </row>
    <row r="65" ht="18.9" customHeight="1">
      <c r="W65" s="335"/>
    </row>
    <row r="66" ht="18.9" customHeight="1"/>
    <row r="67" ht="18.9" customHeight="1"/>
    <row r="68" ht="18.9" customHeight="1"/>
    <row r="69" ht="18.9" customHeight="1"/>
    <row r="70" ht="18.9" customHeight="1"/>
    <row r="71" ht="18.9" customHeight="1"/>
    <row r="72" ht="18.9" customHeight="1"/>
    <row r="73" spans="2:9" ht="18.9" customHeight="1">
      <c r="B73" s="324"/>
      <c r="C73" s="324"/>
      <c r="D73" s="324"/>
      <c r="E73" s="324"/>
      <c r="F73" s="324"/>
      <c r="G73" s="324"/>
      <c r="H73" s="324"/>
      <c r="I73" s="324"/>
    </row>
    <row r="74" spans="2:9" ht="18.9" customHeight="1">
      <c r="B74" s="324"/>
      <c r="C74" s="324"/>
      <c r="D74" s="324"/>
      <c r="E74" s="324"/>
      <c r="F74" s="324"/>
      <c r="G74" s="324"/>
      <c r="H74" s="324"/>
      <c r="I74" s="324"/>
    </row>
    <row r="75" spans="2:9" ht="18.9" customHeight="1">
      <c r="B75" s="324"/>
      <c r="C75" s="324"/>
      <c r="D75" s="324"/>
      <c r="E75" s="324"/>
      <c r="F75" s="324"/>
      <c r="G75" s="324"/>
      <c r="H75" s="324"/>
      <c r="I75" s="324"/>
    </row>
    <row r="76" spans="2:9" ht="18.9" customHeight="1">
      <c r="B76" s="324"/>
      <c r="C76" s="324"/>
      <c r="D76" s="324"/>
      <c r="E76" s="324"/>
      <c r="F76" s="324"/>
      <c r="G76" s="324"/>
      <c r="H76" s="324"/>
      <c r="I76" s="324"/>
    </row>
    <row r="77" spans="2:9" ht="18.9" customHeight="1">
      <c r="B77" s="324"/>
      <c r="C77" s="324"/>
      <c r="D77" s="324"/>
      <c r="E77" s="324"/>
      <c r="F77" s="324"/>
      <c r="G77" s="324"/>
      <c r="H77" s="324"/>
      <c r="I77" s="324"/>
    </row>
    <row r="78" spans="2:9" ht="18.9" customHeight="1">
      <c r="B78" s="324"/>
      <c r="C78" s="324"/>
      <c r="D78" s="324"/>
      <c r="E78" s="324"/>
      <c r="F78" s="324"/>
      <c r="G78" s="324"/>
      <c r="H78" s="324"/>
      <c r="I78" s="324"/>
    </row>
    <row r="79" spans="2:9" ht="18.9" customHeight="1">
      <c r="B79" s="324"/>
      <c r="C79" s="324"/>
      <c r="D79" s="324"/>
      <c r="E79" s="324"/>
      <c r="F79" s="324"/>
      <c r="G79" s="324"/>
      <c r="H79" s="324"/>
      <c r="I79" s="324"/>
    </row>
    <row r="80" spans="2:9" ht="12.75">
      <c r="B80" s="324"/>
      <c r="C80" s="324"/>
      <c r="D80" s="324"/>
      <c r="E80" s="324"/>
      <c r="F80" s="324"/>
      <c r="G80" s="324"/>
      <c r="H80" s="324"/>
      <c r="I80" s="324"/>
    </row>
    <row r="81" spans="2:9" ht="12.75">
      <c r="B81" s="324"/>
      <c r="C81" s="324"/>
      <c r="D81" s="324"/>
      <c r="E81" s="324"/>
      <c r="F81" s="324"/>
      <c r="G81" s="324"/>
      <c r="H81" s="324"/>
      <c r="I81" s="324"/>
    </row>
    <row r="82" spans="2:9" ht="12.75">
      <c r="B82" s="324"/>
      <c r="C82" s="324"/>
      <c r="D82" s="324"/>
      <c r="E82" s="324"/>
      <c r="F82" s="324"/>
      <c r="G82" s="324"/>
      <c r="H82" s="324"/>
      <c r="I82" s="324"/>
    </row>
    <row r="83" spans="2:9" ht="12.75">
      <c r="B83" s="324"/>
      <c r="C83" s="324"/>
      <c r="D83" s="324"/>
      <c r="E83" s="324"/>
      <c r="F83" s="324"/>
      <c r="G83" s="324"/>
      <c r="H83" s="324"/>
      <c r="I83" s="324"/>
    </row>
    <row r="84" spans="2:9" ht="12.75">
      <c r="B84" s="324"/>
      <c r="C84" s="324"/>
      <c r="D84" s="324"/>
      <c r="E84" s="324"/>
      <c r="F84" s="324"/>
      <c r="G84" s="324"/>
      <c r="H84" s="324"/>
      <c r="I84" s="324"/>
    </row>
    <row r="85" spans="2:9" ht="12.75">
      <c r="B85" s="324"/>
      <c r="C85" s="324"/>
      <c r="D85" s="324"/>
      <c r="E85" s="324"/>
      <c r="F85" s="324"/>
      <c r="G85" s="324"/>
      <c r="H85" s="324"/>
      <c r="I85" s="324"/>
    </row>
    <row r="86" spans="2:9" ht="12.75">
      <c r="B86" s="324"/>
      <c r="C86" s="324"/>
      <c r="D86" s="324"/>
      <c r="E86" s="324"/>
      <c r="F86" s="324"/>
      <c r="G86" s="324"/>
      <c r="H86" s="324"/>
      <c r="I86" s="324"/>
    </row>
    <row r="87" spans="2:9" ht="12.75">
      <c r="B87" s="324"/>
      <c r="C87" s="324"/>
      <c r="D87" s="324"/>
      <c r="E87" s="324"/>
      <c r="F87" s="324"/>
      <c r="G87" s="324"/>
      <c r="H87" s="324"/>
      <c r="I87" s="324"/>
    </row>
    <row r="88" spans="2:9" ht="12.75">
      <c r="B88" s="324"/>
      <c r="C88" s="324"/>
      <c r="D88" s="324"/>
      <c r="E88" s="324"/>
      <c r="F88" s="324"/>
      <c r="G88" s="324"/>
      <c r="H88" s="324"/>
      <c r="I88" s="324"/>
    </row>
    <row r="89" spans="2:9" ht="12.75">
      <c r="B89" s="324"/>
      <c r="C89" s="324"/>
      <c r="D89" s="324"/>
      <c r="E89" s="324"/>
      <c r="F89" s="324"/>
      <c r="G89" s="324"/>
      <c r="H89" s="324"/>
      <c r="I89" s="324"/>
    </row>
    <row r="90" spans="2:9" ht="12.75">
      <c r="B90" s="324"/>
      <c r="C90" s="324"/>
      <c r="D90" s="324"/>
      <c r="E90" s="324"/>
      <c r="F90" s="324"/>
      <c r="G90" s="324"/>
      <c r="H90" s="324"/>
      <c r="I90" s="324"/>
    </row>
    <row r="91" spans="2:9" ht="12.75">
      <c r="B91" s="324"/>
      <c r="C91" s="324"/>
      <c r="D91" s="324"/>
      <c r="E91" s="324"/>
      <c r="F91" s="324"/>
      <c r="G91" s="324"/>
      <c r="H91" s="324"/>
      <c r="I91" s="324"/>
    </row>
    <row r="92" spans="2:9" ht="12.75">
      <c r="B92" s="324"/>
      <c r="C92" s="324"/>
      <c r="D92" s="324"/>
      <c r="E92" s="324"/>
      <c r="F92" s="324"/>
      <c r="G92" s="324"/>
      <c r="H92" s="324"/>
      <c r="I92" s="324"/>
    </row>
    <row r="93" spans="2:9" ht="12.75">
      <c r="B93" s="324"/>
      <c r="C93" s="324"/>
      <c r="D93" s="324"/>
      <c r="E93" s="324"/>
      <c r="F93" s="324"/>
      <c r="G93" s="324"/>
      <c r="H93" s="324"/>
      <c r="I93" s="324"/>
    </row>
    <row r="94" spans="2:9" ht="12.75">
      <c r="B94" s="324"/>
      <c r="C94" s="324"/>
      <c r="D94" s="324"/>
      <c r="E94" s="324"/>
      <c r="F94" s="324"/>
      <c r="G94" s="324"/>
      <c r="H94" s="324"/>
      <c r="I94" s="324"/>
    </row>
    <row r="95" spans="2:9" ht="12.75">
      <c r="B95" s="324"/>
      <c r="C95" s="324"/>
      <c r="D95" s="324"/>
      <c r="E95" s="324"/>
      <c r="F95" s="324"/>
      <c r="G95" s="324"/>
      <c r="H95" s="324"/>
      <c r="I95" s="324"/>
    </row>
    <row r="96" spans="2:9" ht="12.75">
      <c r="B96" s="324"/>
      <c r="C96" s="324"/>
      <c r="D96" s="324"/>
      <c r="E96" s="324"/>
      <c r="F96" s="324"/>
      <c r="G96" s="324"/>
      <c r="H96" s="324"/>
      <c r="I96" s="324"/>
    </row>
    <row r="97" spans="2:9" ht="12.75">
      <c r="B97" s="324"/>
      <c r="C97" s="324"/>
      <c r="D97" s="324"/>
      <c r="E97" s="324"/>
      <c r="F97" s="324"/>
      <c r="G97" s="324"/>
      <c r="H97" s="324"/>
      <c r="I97" s="324"/>
    </row>
    <row r="98" spans="2:9" ht="12.75">
      <c r="B98" s="324"/>
      <c r="C98" s="324"/>
      <c r="D98" s="324"/>
      <c r="E98" s="324"/>
      <c r="F98" s="324"/>
      <c r="G98" s="324"/>
      <c r="H98" s="324"/>
      <c r="I98" s="324"/>
    </row>
    <row r="99" spans="2:9" ht="12.75">
      <c r="B99" s="324"/>
      <c r="C99" s="324"/>
      <c r="D99" s="324"/>
      <c r="E99" s="324"/>
      <c r="F99" s="324"/>
      <c r="G99" s="324"/>
      <c r="H99" s="324"/>
      <c r="I99" s="324"/>
    </row>
    <row r="100" spans="2:9" ht="12.75">
      <c r="B100" s="324"/>
      <c r="C100" s="324"/>
      <c r="D100" s="324"/>
      <c r="E100" s="324"/>
      <c r="F100" s="324"/>
      <c r="G100" s="324"/>
      <c r="H100" s="324"/>
      <c r="I100" s="324"/>
    </row>
    <row r="101" spans="2:9" ht="12.75">
      <c r="B101" s="324"/>
      <c r="C101" s="324"/>
      <c r="D101" s="324"/>
      <c r="E101" s="324"/>
      <c r="F101" s="324"/>
      <c r="G101" s="324"/>
      <c r="H101" s="324"/>
      <c r="I101" s="324"/>
    </row>
    <row r="102" spans="2:9" ht="12.75">
      <c r="B102" s="324"/>
      <c r="C102" s="324"/>
      <c r="D102" s="324"/>
      <c r="E102" s="324"/>
      <c r="F102" s="324"/>
      <c r="G102" s="324"/>
      <c r="H102" s="324"/>
      <c r="I102" s="324"/>
    </row>
    <row r="103" spans="2:9" ht="12.75">
      <c r="B103" s="324"/>
      <c r="C103" s="324"/>
      <c r="D103" s="324"/>
      <c r="E103" s="324"/>
      <c r="F103" s="324"/>
      <c r="G103" s="324"/>
      <c r="H103" s="324"/>
      <c r="I103" s="324"/>
    </row>
    <row r="104" spans="2:9" ht="12.75">
      <c r="B104" s="324"/>
      <c r="C104" s="324"/>
      <c r="D104" s="324"/>
      <c r="E104" s="324"/>
      <c r="F104" s="324"/>
      <c r="G104" s="324"/>
      <c r="H104" s="324"/>
      <c r="I104" s="324"/>
    </row>
    <row r="105" spans="2:9" ht="12.75">
      <c r="B105" s="324"/>
      <c r="C105" s="324"/>
      <c r="D105" s="324"/>
      <c r="E105" s="324"/>
      <c r="F105" s="324"/>
      <c r="G105" s="324"/>
      <c r="H105" s="324"/>
      <c r="I105" s="324"/>
    </row>
    <row r="106" spans="2:9" ht="12.75">
      <c r="B106" s="324"/>
      <c r="C106" s="324"/>
      <c r="D106" s="324"/>
      <c r="E106" s="324"/>
      <c r="F106" s="324"/>
      <c r="G106" s="324"/>
      <c r="H106" s="324"/>
      <c r="I106" s="324"/>
    </row>
    <row r="107" spans="2:9" ht="12.75">
      <c r="B107" s="324"/>
      <c r="C107" s="324"/>
      <c r="D107" s="324"/>
      <c r="E107" s="324"/>
      <c r="F107" s="324"/>
      <c r="G107" s="324"/>
      <c r="H107" s="324"/>
      <c r="I107" s="324"/>
    </row>
    <row r="108" spans="2:9" ht="12.75">
      <c r="B108" s="324"/>
      <c r="C108" s="324"/>
      <c r="D108" s="324"/>
      <c r="E108" s="324"/>
      <c r="F108" s="324"/>
      <c r="G108" s="324"/>
      <c r="H108" s="324"/>
      <c r="I108" s="324"/>
    </row>
    <row r="109" spans="2:9" ht="12.75">
      <c r="B109" s="324"/>
      <c r="C109" s="324"/>
      <c r="D109" s="324"/>
      <c r="E109" s="324"/>
      <c r="F109" s="324"/>
      <c r="G109" s="324"/>
      <c r="H109" s="324"/>
      <c r="I109" s="324"/>
    </row>
    <row r="110" spans="2:9" ht="12.75">
      <c r="B110" s="324"/>
      <c r="C110" s="324"/>
      <c r="D110" s="324"/>
      <c r="E110" s="324"/>
      <c r="F110" s="324"/>
      <c r="G110" s="324"/>
      <c r="H110" s="324"/>
      <c r="I110" s="324"/>
    </row>
    <row r="111" spans="2:9" ht="12.75">
      <c r="B111" s="324"/>
      <c r="C111" s="324"/>
      <c r="D111" s="324"/>
      <c r="E111" s="324"/>
      <c r="F111" s="324"/>
      <c r="G111" s="324"/>
      <c r="H111" s="324"/>
      <c r="I111" s="324"/>
    </row>
    <row r="112" spans="2:9" ht="12.75">
      <c r="B112" s="324"/>
      <c r="C112" s="324"/>
      <c r="D112" s="324"/>
      <c r="E112" s="324"/>
      <c r="F112" s="324"/>
      <c r="G112" s="324"/>
      <c r="H112" s="324"/>
      <c r="I112" s="324"/>
    </row>
    <row r="113" spans="2:9" ht="12.75">
      <c r="B113" s="324"/>
      <c r="C113" s="324"/>
      <c r="D113" s="324"/>
      <c r="E113" s="324"/>
      <c r="F113" s="324"/>
      <c r="G113" s="324"/>
      <c r="H113" s="324"/>
      <c r="I113" s="324"/>
    </row>
    <row r="114" spans="2:9" ht="12.75">
      <c r="B114" s="324"/>
      <c r="C114" s="324"/>
      <c r="D114" s="324"/>
      <c r="E114" s="324"/>
      <c r="F114" s="324"/>
      <c r="G114" s="324"/>
      <c r="H114" s="324"/>
      <c r="I114" s="324"/>
    </row>
    <row r="115" spans="2:9" ht="12.75">
      <c r="B115" s="324"/>
      <c r="C115" s="324"/>
      <c r="D115" s="324"/>
      <c r="E115" s="324"/>
      <c r="F115" s="324"/>
      <c r="G115" s="324"/>
      <c r="H115" s="324"/>
      <c r="I115" s="324"/>
    </row>
    <row r="116" spans="2:9" ht="12.75">
      <c r="B116" s="324"/>
      <c r="C116" s="324"/>
      <c r="D116" s="324"/>
      <c r="E116" s="324"/>
      <c r="F116" s="324"/>
      <c r="G116" s="324"/>
      <c r="H116" s="324"/>
      <c r="I116" s="324"/>
    </row>
    <row r="117" spans="2:9" ht="12.75">
      <c r="B117" s="324"/>
      <c r="C117" s="324"/>
      <c r="D117" s="324"/>
      <c r="E117" s="324"/>
      <c r="F117" s="324"/>
      <c r="G117" s="324"/>
      <c r="H117" s="324"/>
      <c r="I117" s="324"/>
    </row>
    <row r="118" spans="2:9" ht="12.75">
      <c r="B118" s="324"/>
      <c r="C118" s="324"/>
      <c r="D118" s="324"/>
      <c r="E118" s="324"/>
      <c r="F118" s="324"/>
      <c r="G118" s="324"/>
      <c r="H118" s="324"/>
      <c r="I118" s="324"/>
    </row>
    <row r="119" spans="2:9" ht="12.75">
      <c r="B119" s="324"/>
      <c r="C119" s="324"/>
      <c r="D119" s="324"/>
      <c r="E119" s="324"/>
      <c r="F119" s="324"/>
      <c r="G119" s="324"/>
      <c r="H119" s="324"/>
      <c r="I119" s="324"/>
    </row>
    <row r="120" spans="2:9" ht="12.75">
      <c r="B120" s="324"/>
      <c r="C120" s="324"/>
      <c r="D120" s="324"/>
      <c r="E120" s="324"/>
      <c r="F120" s="324"/>
      <c r="G120" s="324"/>
      <c r="H120" s="324"/>
      <c r="I120" s="324"/>
    </row>
    <row r="121" spans="2:9" ht="12.75">
      <c r="B121" s="324"/>
      <c r="C121" s="324"/>
      <c r="D121" s="324"/>
      <c r="E121" s="324"/>
      <c r="F121" s="324"/>
      <c r="G121" s="324"/>
      <c r="H121" s="324"/>
      <c r="I121" s="324"/>
    </row>
    <row r="122" spans="2:9" ht="12.75">
      <c r="B122" s="324"/>
      <c r="C122" s="324"/>
      <c r="D122" s="324"/>
      <c r="E122" s="324"/>
      <c r="F122" s="324"/>
      <c r="G122" s="324"/>
      <c r="H122" s="324"/>
      <c r="I122" s="324"/>
    </row>
    <row r="123" spans="2:9" ht="12.75">
      <c r="B123" s="324"/>
      <c r="C123" s="324"/>
      <c r="D123" s="324"/>
      <c r="E123" s="324"/>
      <c r="F123" s="324"/>
      <c r="G123" s="324"/>
      <c r="H123" s="324"/>
      <c r="I123" s="324"/>
    </row>
  </sheetData>
  <mergeCells count="11">
    <mergeCell ref="M14:V14"/>
    <mergeCell ref="M11:V11"/>
    <mergeCell ref="M4:U4"/>
    <mergeCell ref="M5:V5"/>
    <mergeCell ref="M7:V7"/>
    <mergeCell ref="M9:V9"/>
    <mergeCell ref="B5:L5"/>
    <mergeCell ref="B7:L7"/>
    <mergeCell ref="B14:L14"/>
    <mergeCell ref="B9:L9"/>
    <mergeCell ref="B11:L11"/>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contribuzioni&amp;R68 - 69</oddFooter>
  </headerFooter>
  <colBreaks count="1" manualBreakCount="1">
    <brk id="12" max="16383" man="1"/>
  </colBreaks>
</worksheet>
</file>

<file path=xl/worksheets/sheet43.xml><?xml version="1.0" encoding="utf-8"?>
<worksheet xmlns="http://schemas.openxmlformats.org/spreadsheetml/2006/main" xmlns:r="http://schemas.openxmlformats.org/officeDocument/2006/relationships">
  <dimension ref="A1:P123"/>
  <sheetViews>
    <sheetView zoomScale="75" zoomScaleNormal="75" workbookViewId="0" topLeftCell="A1"/>
  </sheetViews>
  <sheetFormatPr defaultColWidth="10.28125" defaultRowHeight="12.75"/>
  <cols>
    <col min="1" max="1" width="26.7109375" style="313" customWidth="1"/>
    <col min="2" max="8" width="18.28125" style="313" customWidth="1"/>
    <col min="9" max="10" width="16.421875" style="313" customWidth="1"/>
    <col min="11" max="11" width="16.28125" style="313" customWidth="1"/>
    <col min="12" max="12" width="16.421875" style="313" customWidth="1"/>
    <col min="13" max="13" width="16.57421875" style="313" customWidth="1"/>
    <col min="14" max="14" width="21.7109375" style="313" customWidth="1"/>
    <col min="15" max="15" width="12.7109375" style="313" customWidth="1"/>
    <col min="16" max="16" width="30.421875" style="313" customWidth="1"/>
    <col min="17" max="231" width="12.7109375" style="313" customWidth="1"/>
    <col min="232" max="16384" width="10.28125" style="313" customWidth="1"/>
  </cols>
  <sheetData>
    <row r="1" spans="1:9" ht="18.9" customHeight="1">
      <c r="A1" s="311" t="s">
        <v>189</v>
      </c>
      <c r="B1" s="312"/>
      <c r="C1" s="312"/>
      <c r="D1" s="312"/>
      <c r="E1" s="312"/>
      <c r="F1" s="312"/>
      <c r="I1" s="311" t="str">
        <f>A1</f>
        <v>Trucks, semitrailers and trailers</v>
      </c>
    </row>
    <row r="2" spans="1:9" ht="18.9" customHeight="1">
      <c r="A2" s="382" t="str">
        <f>'Pages 68-69'!$A$2</f>
        <v>Motor vehicle tax: Tax burden in Swiss francs</v>
      </c>
      <c r="B2" s="312"/>
      <c r="C2" s="312"/>
      <c r="D2" s="312"/>
      <c r="F2" s="312"/>
      <c r="I2" s="382" t="str">
        <f>A2</f>
        <v>Motor vehicle tax: Tax burden in Swiss francs</v>
      </c>
    </row>
    <row r="3" spans="1:6" ht="18.9" customHeight="1" thickBot="1">
      <c r="A3" s="311"/>
      <c r="B3" s="312"/>
      <c r="C3" s="312"/>
      <c r="D3" s="312"/>
      <c r="E3" s="312"/>
      <c r="F3" s="312"/>
    </row>
    <row r="4" spans="1:16" ht="39" customHeight="1" thickBot="1">
      <c r="A4" s="458">
        <f>P4</f>
        <v>34</v>
      </c>
      <c r="B4" s="1069" t="s">
        <v>190</v>
      </c>
      <c r="C4" s="1070"/>
      <c r="D4" s="1070"/>
      <c r="E4" s="1070"/>
      <c r="F4" s="1070"/>
      <c r="G4" s="1070"/>
      <c r="H4" s="1071"/>
      <c r="I4" s="1063" t="str">
        <f>$B$4</f>
        <v>Trucks</v>
      </c>
      <c r="J4" s="1064"/>
      <c r="K4" s="1064"/>
      <c r="L4" s="1064"/>
      <c r="M4" s="1065"/>
      <c r="N4" s="527" t="s">
        <v>210</v>
      </c>
      <c r="O4" s="353" t="s">
        <v>191</v>
      </c>
      <c r="P4" s="457">
        <v>34</v>
      </c>
    </row>
    <row r="5" spans="1:16" ht="18.9" customHeight="1">
      <c r="A5" s="316"/>
      <c r="B5" s="341" t="str">
        <f>'Pages 68-69'!$B$11:$L$11</f>
        <v>Maximum loaded vehicle weight in kg</v>
      </c>
      <c r="C5" s="342"/>
      <c r="D5" s="342"/>
      <c r="E5" s="342"/>
      <c r="F5" s="342"/>
      <c r="G5" s="342"/>
      <c r="H5" s="343"/>
      <c r="I5" s="1066" t="str">
        <f>B5</f>
        <v>Maximum loaded vehicle weight in kg</v>
      </c>
      <c r="J5" s="1067"/>
      <c r="K5" s="1067"/>
      <c r="L5" s="1067"/>
      <c r="M5" s="1067"/>
      <c r="N5" s="1067"/>
      <c r="O5" s="1068"/>
      <c r="P5" s="335"/>
    </row>
    <row r="6" spans="2:16" ht="18.9" customHeight="1">
      <c r="B6" s="344">
        <v>4500</v>
      </c>
      <c r="C6" s="344">
        <v>5300</v>
      </c>
      <c r="D6" s="344">
        <v>6500</v>
      </c>
      <c r="E6" s="344">
        <v>7800</v>
      </c>
      <c r="F6" s="344">
        <v>9400</v>
      </c>
      <c r="G6" s="344">
        <v>11000</v>
      </c>
      <c r="H6" s="344">
        <v>13500</v>
      </c>
      <c r="I6" s="344">
        <v>14500</v>
      </c>
      <c r="J6" s="344">
        <v>16000</v>
      </c>
      <c r="K6" s="344">
        <v>19000</v>
      </c>
      <c r="L6" s="344">
        <v>25000</v>
      </c>
      <c r="M6" s="344">
        <v>28000</v>
      </c>
      <c r="N6" s="424">
        <v>28000</v>
      </c>
      <c r="O6" s="344">
        <v>8800</v>
      </c>
      <c r="P6" s="335"/>
    </row>
    <row r="7" spans="1:16" ht="18.9" customHeight="1">
      <c r="A7" s="339"/>
      <c r="B7" s="1054" t="s">
        <v>246</v>
      </c>
      <c r="C7" s="1055"/>
      <c r="D7" s="1055"/>
      <c r="E7" s="1055"/>
      <c r="F7" s="1055"/>
      <c r="G7" s="1055"/>
      <c r="H7" s="1056"/>
      <c r="I7" s="1057" t="str">
        <f>B7</f>
        <v>Maximum (permissible) payload in kg</v>
      </c>
      <c r="J7" s="1058"/>
      <c r="K7" s="1058"/>
      <c r="L7" s="1058"/>
      <c r="M7" s="1058"/>
      <c r="N7" s="1058"/>
      <c r="O7" s="1059"/>
      <c r="P7" s="347"/>
    </row>
    <row r="8" spans="1:16" ht="18.9" customHeight="1">
      <c r="A8" s="311"/>
      <c r="B8" s="345">
        <v>2500</v>
      </c>
      <c r="C8" s="345">
        <v>2750</v>
      </c>
      <c r="D8" s="345">
        <v>3200</v>
      </c>
      <c r="E8" s="345">
        <v>3500</v>
      </c>
      <c r="F8" s="345">
        <v>5250</v>
      </c>
      <c r="G8" s="345">
        <v>6600</v>
      </c>
      <c r="H8" s="345">
        <v>8500</v>
      </c>
      <c r="I8" s="345">
        <v>9050</v>
      </c>
      <c r="J8" s="345">
        <v>8700</v>
      </c>
      <c r="K8" s="345">
        <v>11250</v>
      </c>
      <c r="L8" s="345">
        <v>16000</v>
      </c>
      <c r="M8" s="345">
        <v>18200</v>
      </c>
      <c r="N8" s="424">
        <v>12000</v>
      </c>
      <c r="O8" s="345">
        <v>5900</v>
      </c>
      <c r="P8" s="334"/>
    </row>
    <row r="9" spans="1:16" ht="18.9" customHeight="1">
      <c r="A9" s="311"/>
      <c r="B9" s="1057" t="str">
        <f>'Pages 68-69'!B5:L5</f>
        <v>Engine displacement (cm3)</v>
      </c>
      <c r="C9" s="1058"/>
      <c r="D9" s="1058"/>
      <c r="E9" s="1058"/>
      <c r="F9" s="1058"/>
      <c r="G9" s="1058"/>
      <c r="H9" s="1059"/>
      <c r="I9" s="1057" t="str">
        <f>$B$9</f>
        <v>Engine displacement (cm3)</v>
      </c>
      <c r="J9" s="1058"/>
      <c r="K9" s="1058"/>
      <c r="L9" s="1058"/>
      <c r="M9" s="1058"/>
      <c r="N9" s="1058"/>
      <c r="O9" s="1059"/>
      <c r="P9" s="334"/>
    </row>
    <row r="10" spans="1:16" ht="18.9" customHeight="1">
      <c r="A10" s="311"/>
      <c r="B10" s="345">
        <v>2383</v>
      </c>
      <c r="C10" s="345">
        <v>4570</v>
      </c>
      <c r="D10" s="345">
        <v>3782</v>
      </c>
      <c r="E10" s="345">
        <v>6224</v>
      </c>
      <c r="F10" s="345">
        <v>6128</v>
      </c>
      <c r="G10" s="345">
        <v>5496</v>
      </c>
      <c r="H10" s="345">
        <v>6595</v>
      </c>
      <c r="I10" s="345">
        <v>10456</v>
      </c>
      <c r="J10" s="345">
        <v>11967</v>
      </c>
      <c r="K10" s="345">
        <v>11413</v>
      </c>
      <c r="L10" s="345">
        <v>12000</v>
      </c>
      <c r="M10" s="345">
        <v>14620</v>
      </c>
      <c r="N10" s="424">
        <v>12000</v>
      </c>
      <c r="O10" s="351" t="s">
        <v>63</v>
      </c>
      <c r="P10" s="334"/>
    </row>
    <row r="11" spans="1:16" ht="18.9" customHeight="1">
      <c r="A11" s="311"/>
      <c r="B11" s="1072" t="s">
        <v>222</v>
      </c>
      <c r="C11" s="1073"/>
      <c r="D11" s="1073"/>
      <c r="E11" s="1073"/>
      <c r="F11" s="1073"/>
      <c r="G11" s="1073"/>
      <c r="H11" s="1074"/>
      <c r="I11" s="1075" t="str">
        <f>$B$11</f>
        <v>Fiscal HP / DIN-HP</v>
      </c>
      <c r="J11" s="1076"/>
      <c r="K11" s="1076"/>
      <c r="L11" s="1076"/>
      <c r="M11" s="1076"/>
      <c r="N11" s="1076"/>
      <c r="O11" s="1077"/>
      <c r="P11" s="334"/>
    </row>
    <row r="12" spans="1:15" ht="18.9" customHeight="1">
      <c r="A12" s="311"/>
      <c r="B12" s="346" t="s">
        <v>56</v>
      </c>
      <c r="C12" s="346" t="s">
        <v>57</v>
      </c>
      <c r="D12" s="346" t="s">
        <v>58</v>
      </c>
      <c r="E12" s="346" t="s">
        <v>59</v>
      </c>
      <c r="F12" s="346" t="s">
        <v>60</v>
      </c>
      <c r="G12" s="346" t="s">
        <v>61</v>
      </c>
      <c r="H12" s="346" t="s">
        <v>62</v>
      </c>
      <c r="I12" s="346" t="s">
        <v>64</v>
      </c>
      <c r="J12" s="346" t="s">
        <v>65</v>
      </c>
      <c r="K12" s="346" t="s">
        <v>66</v>
      </c>
      <c r="L12" s="346" t="s">
        <v>67</v>
      </c>
      <c r="M12" s="346" t="s">
        <v>68</v>
      </c>
      <c r="N12" s="352" t="s">
        <v>69</v>
      </c>
      <c r="O12" s="350" t="s">
        <v>63</v>
      </c>
    </row>
    <row r="13" spans="1:16" ht="18.9" customHeight="1">
      <c r="A13" s="339" t="str">
        <f>'Pages 68-69'!$A$13</f>
        <v>Cantons</v>
      </c>
      <c r="B13" s="340"/>
      <c r="C13" s="340"/>
      <c r="D13" s="340"/>
      <c r="E13" s="340"/>
      <c r="F13" s="340"/>
      <c r="G13" s="340"/>
      <c r="H13" s="340"/>
      <c r="I13" s="340"/>
      <c r="J13" s="340"/>
      <c r="K13" s="340"/>
      <c r="L13" s="340"/>
      <c r="M13" s="340"/>
      <c r="N13" s="349"/>
      <c r="O13" s="348"/>
      <c r="P13" s="335" t="s">
        <v>76</v>
      </c>
    </row>
    <row r="14" spans="1:16" ht="18.9" customHeight="1">
      <c r="A14" s="316"/>
      <c r="B14" s="1057" t="str">
        <f>'Pages 68-69'!$B$14:$L$14</f>
        <v>Motor vehicle tax in Swiss francs</v>
      </c>
      <c r="C14" s="1058"/>
      <c r="D14" s="1058"/>
      <c r="E14" s="1058"/>
      <c r="F14" s="1058"/>
      <c r="G14" s="1058"/>
      <c r="H14" s="1059"/>
      <c r="I14" s="1057" t="str">
        <f>$B$14</f>
        <v>Motor vehicle tax in Swiss francs</v>
      </c>
      <c r="J14" s="1058"/>
      <c r="K14" s="1058"/>
      <c r="L14" s="1058"/>
      <c r="M14" s="1058"/>
      <c r="N14" s="1058"/>
      <c r="O14" s="1059"/>
      <c r="P14" s="334"/>
    </row>
    <row r="15" spans="1:16" ht="18.9" customHeight="1">
      <c r="A15" s="318" t="str">
        <f>'Pages 68-69'!$A$15</f>
        <v>Zurich</v>
      </c>
      <c r="B15" s="397">
        <v>675</v>
      </c>
      <c r="C15" s="397">
        <v>750</v>
      </c>
      <c r="D15" s="397">
        <v>825</v>
      </c>
      <c r="E15" s="397">
        <v>825</v>
      </c>
      <c r="F15" s="397">
        <v>1140</v>
      </c>
      <c r="G15" s="397">
        <v>1410</v>
      </c>
      <c r="H15" s="397">
        <v>1680</v>
      </c>
      <c r="I15" s="397">
        <v>1860</v>
      </c>
      <c r="J15" s="397">
        <v>1770</v>
      </c>
      <c r="K15" s="397">
        <v>2265</v>
      </c>
      <c r="L15" s="397">
        <v>3210</v>
      </c>
      <c r="M15" s="397">
        <v>3735</v>
      </c>
      <c r="N15" s="530">
        <v>1906.25</v>
      </c>
      <c r="O15" s="397">
        <v>326.25</v>
      </c>
      <c r="P15" s="338" t="str">
        <f>A15</f>
        <v>Zurich</v>
      </c>
    </row>
    <row r="16" spans="1:16" ht="18.9" customHeight="1">
      <c r="A16" s="318" t="str">
        <f>'Pages 68-69'!$A$16</f>
        <v>Berne</v>
      </c>
      <c r="B16" s="397">
        <v>1263.2976287999998</v>
      </c>
      <c r="C16" s="397">
        <v>1412.5652155008</v>
      </c>
      <c r="D16" s="397">
        <v>1603.9349262604799</v>
      </c>
      <c r="E16" s="397">
        <v>1776.960241383444</v>
      </c>
      <c r="F16" s="397">
        <v>1946.7846464343156</v>
      </c>
      <c r="G16" s="397">
        <v>2082.035936973326</v>
      </c>
      <c r="H16" s="397">
        <v>2234.8106144564886</v>
      </c>
      <c r="I16" s="397">
        <v>2281.9371284325803</v>
      </c>
      <c r="J16" s="397">
        <v>2341.205053966383</v>
      </c>
      <c r="K16" s="397">
        <v>2424.9935218056416</v>
      </c>
      <c r="L16" s="397">
        <v>2512.1857482756195</v>
      </c>
      <c r="M16" s="397">
        <v>2533.7468183051974</v>
      </c>
      <c r="N16" s="530">
        <v>3402.3389422003543</v>
      </c>
      <c r="O16" s="397">
        <v>944.092903794881</v>
      </c>
      <c r="P16" s="338" t="str">
        <f aca="true" t="shared" si="0" ref="P16:P40">A16</f>
        <v>Berne</v>
      </c>
    </row>
    <row r="17" spans="1:16" ht="18.9" customHeight="1">
      <c r="A17" s="318" t="str">
        <f>'Pages 68-69'!$A$17</f>
        <v>Lucerne</v>
      </c>
      <c r="B17" s="397">
        <v>650</v>
      </c>
      <c r="C17" s="397">
        <v>650</v>
      </c>
      <c r="D17" s="397">
        <v>800</v>
      </c>
      <c r="E17" s="397">
        <v>800</v>
      </c>
      <c r="F17" s="397">
        <v>950</v>
      </c>
      <c r="G17" s="397">
        <v>1100</v>
      </c>
      <c r="H17" s="397">
        <v>1250</v>
      </c>
      <c r="I17" s="397">
        <v>1400</v>
      </c>
      <c r="J17" s="397">
        <v>1400</v>
      </c>
      <c r="K17" s="397">
        <v>1600</v>
      </c>
      <c r="L17" s="397">
        <v>2000</v>
      </c>
      <c r="M17" s="397">
        <v>2200</v>
      </c>
      <c r="N17" s="530">
        <v>2200</v>
      </c>
      <c r="O17" s="397">
        <v>480</v>
      </c>
      <c r="P17" s="338" t="str">
        <f t="shared" si="0"/>
        <v>Lucerne</v>
      </c>
    </row>
    <row r="18" spans="1:16" ht="18.9" customHeight="1">
      <c r="A18" s="318" t="str">
        <f>'Pages 68-69'!$A$18</f>
        <v>Uri</v>
      </c>
      <c r="B18" s="397">
        <v>477</v>
      </c>
      <c r="C18" s="397">
        <v>561.8</v>
      </c>
      <c r="D18" s="397">
        <v>689</v>
      </c>
      <c r="E18" s="397">
        <v>826.8</v>
      </c>
      <c r="F18" s="397">
        <v>996.4</v>
      </c>
      <c r="G18" s="397">
        <v>1166</v>
      </c>
      <c r="H18" s="397">
        <v>1431</v>
      </c>
      <c r="I18" s="397">
        <v>1537</v>
      </c>
      <c r="J18" s="397">
        <v>1696</v>
      </c>
      <c r="K18" s="397">
        <v>2014</v>
      </c>
      <c r="L18" s="397">
        <v>2650</v>
      </c>
      <c r="M18" s="397">
        <v>2968</v>
      </c>
      <c r="N18" s="530">
        <v>2968</v>
      </c>
      <c r="O18" s="397">
        <v>440</v>
      </c>
      <c r="P18" s="338" t="str">
        <f t="shared" si="0"/>
        <v>Uri</v>
      </c>
    </row>
    <row r="19" spans="1:16" ht="18.9" customHeight="1">
      <c r="A19" s="318" t="str">
        <f>'Pages 68-69'!$A$19</f>
        <v>Schwyz</v>
      </c>
      <c r="B19" s="397">
        <v>685</v>
      </c>
      <c r="C19" s="397">
        <v>775</v>
      </c>
      <c r="D19" s="397">
        <v>865</v>
      </c>
      <c r="E19" s="397">
        <v>1000</v>
      </c>
      <c r="F19" s="397">
        <v>1150</v>
      </c>
      <c r="G19" s="397">
        <v>1300</v>
      </c>
      <c r="H19" s="397">
        <v>1550</v>
      </c>
      <c r="I19" s="397">
        <v>1650</v>
      </c>
      <c r="J19" s="397">
        <v>1800</v>
      </c>
      <c r="K19" s="397">
        <v>2080</v>
      </c>
      <c r="L19" s="397">
        <v>2560</v>
      </c>
      <c r="M19" s="397">
        <v>2800</v>
      </c>
      <c r="N19" s="530">
        <v>1680</v>
      </c>
      <c r="O19" s="397">
        <v>440</v>
      </c>
      <c r="P19" s="338" t="str">
        <f t="shared" si="0"/>
        <v>Schwyz</v>
      </c>
    </row>
    <row r="20" spans="1:16" ht="18.9" customHeight="1">
      <c r="A20" s="318" t="str">
        <f>'Pages 68-69'!$A$20</f>
        <v>Obwalden</v>
      </c>
      <c r="B20" s="397">
        <v>473</v>
      </c>
      <c r="C20" s="397">
        <v>706</v>
      </c>
      <c r="D20" s="397">
        <v>669</v>
      </c>
      <c r="E20" s="397">
        <v>894</v>
      </c>
      <c r="F20" s="397">
        <v>1025</v>
      </c>
      <c r="G20" s="397">
        <v>1067</v>
      </c>
      <c r="H20" s="397">
        <v>1271</v>
      </c>
      <c r="I20" s="397">
        <v>1692</v>
      </c>
      <c r="J20" s="397">
        <v>1792</v>
      </c>
      <c r="K20" s="397">
        <v>1922</v>
      </c>
      <c r="L20" s="397">
        <v>2282</v>
      </c>
      <c r="M20" s="397">
        <v>2700</v>
      </c>
      <c r="N20" s="530">
        <v>2282</v>
      </c>
      <c r="O20" s="397">
        <v>510</v>
      </c>
      <c r="P20" s="338" t="str">
        <f t="shared" si="0"/>
        <v>Obwalden</v>
      </c>
    </row>
    <row r="21" spans="1:16" ht="18.9" customHeight="1">
      <c r="A21" s="318" t="str">
        <f>'Pages 68-69'!$A$21</f>
        <v>Nidwalden</v>
      </c>
      <c r="B21" s="397">
        <v>580</v>
      </c>
      <c r="C21" s="397">
        <v>660</v>
      </c>
      <c r="D21" s="397">
        <v>780</v>
      </c>
      <c r="E21" s="397">
        <v>910</v>
      </c>
      <c r="F21" s="397">
        <v>1070</v>
      </c>
      <c r="G21" s="397">
        <v>1230</v>
      </c>
      <c r="H21" s="397">
        <v>1480</v>
      </c>
      <c r="I21" s="397">
        <v>1580</v>
      </c>
      <c r="J21" s="397">
        <v>1730</v>
      </c>
      <c r="K21" s="397">
        <v>1970</v>
      </c>
      <c r="L21" s="397">
        <v>2450</v>
      </c>
      <c r="M21" s="397">
        <v>2690</v>
      </c>
      <c r="N21" s="530">
        <v>2690</v>
      </c>
      <c r="O21" s="397">
        <v>505</v>
      </c>
      <c r="P21" s="338" t="str">
        <f t="shared" si="0"/>
        <v>Nidwalden</v>
      </c>
    </row>
    <row r="22" spans="1:16" ht="18.9" customHeight="1">
      <c r="A22" s="318" t="str">
        <f>'Pages 68-69'!$A$22</f>
        <v>Glarus</v>
      </c>
      <c r="B22" s="397">
        <v>610</v>
      </c>
      <c r="C22" s="397">
        <v>705</v>
      </c>
      <c r="D22" s="397">
        <v>800</v>
      </c>
      <c r="E22" s="397">
        <v>800</v>
      </c>
      <c r="F22" s="397">
        <v>1180</v>
      </c>
      <c r="G22" s="397">
        <v>1465</v>
      </c>
      <c r="H22" s="397">
        <v>1750</v>
      </c>
      <c r="I22" s="397">
        <v>1940</v>
      </c>
      <c r="J22" s="397">
        <v>1845</v>
      </c>
      <c r="K22" s="397">
        <v>2320</v>
      </c>
      <c r="L22" s="397">
        <v>3175</v>
      </c>
      <c r="M22" s="397">
        <v>3650</v>
      </c>
      <c r="N22" s="530">
        <v>2300</v>
      </c>
      <c r="O22" s="397">
        <v>460</v>
      </c>
      <c r="P22" s="338" t="str">
        <f t="shared" si="0"/>
        <v>Glarus</v>
      </c>
    </row>
    <row r="23" spans="1:16" ht="18.9" customHeight="1">
      <c r="A23" s="318" t="str">
        <f>'Pages 68-69'!$A$23</f>
        <v>Zug</v>
      </c>
      <c r="B23" s="397">
        <v>700</v>
      </c>
      <c r="C23" s="397">
        <v>780</v>
      </c>
      <c r="D23" s="397">
        <v>900</v>
      </c>
      <c r="E23" s="397">
        <v>1030</v>
      </c>
      <c r="F23" s="397">
        <v>1190</v>
      </c>
      <c r="G23" s="397">
        <v>1350</v>
      </c>
      <c r="H23" s="397">
        <v>1600</v>
      </c>
      <c r="I23" s="397">
        <v>1700</v>
      </c>
      <c r="J23" s="397">
        <v>1830</v>
      </c>
      <c r="K23" s="397">
        <v>2070</v>
      </c>
      <c r="L23" s="397">
        <v>2550</v>
      </c>
      <c r="M23" s="397">
        <v>2790</v>
      </c>
      <c r="N23" s="530">
        <v>2790</v>
      </c>
      <c r="O23" s="397">
        <v>565</v>
      </c>
      <c r="P23" s="338" t="str">
        <f t="shared" si="0"/>
        <v>Zug</v>
      </c>
    </row>
    <row r="24" spans="1:16" ht="18.9" customHeight="1">
      <c r="A24" s="318" t="str">
        <f>'Pages 68-69'!$A$24</f>
        <v>Fribourg</v>
      </c>
      <c r="B24" s="397">
        <v>912</v>
      </c>
      <c r="C24" s="397">
        <v>912</v>
      </c>
      <c r="D24" s="397">
        <v>1102</v>
      </c>
      <c r="E24" s="397">
        <v>1102</v>
      </c>
      <c r="F24" s="397">
        <v>1482</v>
      </c>
      <c r="G24" s="397">
        <v>1610</v>
      </c>
      <c r="H24" s="397">
        <v>1867</v>
      </c>
      <c r="I24" s="397">
        <v>1995</v>
      </c>
      <c r="J24" s="397">
        <v>1867</v>
      </c>
      <c r="K24" s="397">
        <v>2251</v>
      </c>
      <c r="L24" s="397">
        <v>2883</v>
      </c>
      <c r="M24" s="397">
        <v>3131</v>
      </c>
      <c r="N24" s="530">
        <v>2475</v>
      </c>
      <c r="O24" s="397">
        <v>536</v>
      </c>
      <c r="P24" s="338" t="str">
        <f t="shared" si="0"/>
        <v>Fribourg</v>
      </c>
    </row>
    <row r="25" spans="1:16" ht="18.9" customHeight="1">
      <c r="A25" s="318" t="str">
        <f>'Pages 68-69'!$A$25</f>
        <v>Solothurn</v>
      </c>
      <c r="B25" s="397">
        <v>605</v>
      </c>
      <c r="C25" s="397">
        <v>715</v>
      </c>
      <c r="D25" s="397">
        <v>825</v>
      </c>
      <c r="E25" s="397">
        <v>825</v>
      </c>
      <c r="F25" s="397">
        <v>1265</v>
      </c>
      <c r="G25" s="397">
        <v>1463</v>
      </c>
      <c r="H25" s="397">
        <v>1595</v>
      </c>
      <c r="I25" s="397">
        <v>1683</v>
      </c>
      <c r="J25" s="397">
        <v>1639</v>
      </c>
      <c r="K25" s="397">
        <v>1859</v>
      </c>
      <c r="L25" s="397">
        <v>2255</v>
      </c>
      <c r="M25" s="397">
        <v>2475</v>
      </c>
      <c r="N25" s="530">
        <v>1320</v>
      </c>
      <c r="O25" s="397">
        <v>561</v>
      </c>
      <c r="P25" s="338" t="str">
        <f t="shared" si="0"/>
        <v>Solothurn</v>
      </c>
    </row>
    <row r="26" spans="1:16" ht="18.9" customHeight="1">
      <c r="A26" s="318" t="str">
        <f>'Pages 68-69'!$A$26</f>
        <v>Basel-City</v>
      </c>
      <c r="B26" s="397">
        <v>736</v>
      </c>
      <c r="C26" s="397">
        <v>736</v>
      </c>
      <c r="D26" s="397">
        <v>846</v>
      </c>
      <c r="E26" s="397">
        <v>846</v>
      </c>
      <c r="F26" s="397">
        <v>1286</v>
      </c>
      <c r="G26" s="397">
        <v>1616</v>
      </c>
      <c r="H26" s="397">
        <v>1946</v>
      </c>
      <c r="I26" s="397">
        <v>2166</v>
      </c>
      <c r="J26" s="397">
        <v>2056</v>
      </c>
      <c r="K26" s="397">
        <v>2606</v>
      </c>
      <c r="L26" s="397">
        <v>3596</v>
      </c>
      <c r="M26" s="397">
        <v>4146</v>
      </c>
      <c r="N26" s="530">
        <v>2492</v>
      </c>
      <c r="O26" s="397">
        <v>516</v>
      </c>
      <c r="P26" s="338" t="str">
        <f t="shared" si="0"/>
        <v>Basel-City</v>
      </c>
    </row>
    <row r="27" spans="1:16" ht="18.9" customHeight="1">
      <c r="A27" s="318" t="str">
        <f>'Pages 68-69'!$A$27</f>
        <v>Basel-Country</v>
      </c>
      <c r="B27" s="397">
        <v>849</v>
      </c>
      <c r="C27" s="397">
        <v>999</v>
      </c>
      <c r="D27" s="397">
        <v>1226</v>
      </c>
      <c r="E27" s="397">
        <v>1471</v>
      </c>
      <c r="F27" s="397">
        <v>1773</v>
      </c>
      <c r="G27" s="397">
        <v>2074</v>
      </c>
      <c r="H27" s="397">
        <v>2546</v>
      </c>
      <c r="I27" s="397">
        <v>2734</v>
      </c>
      <c r="J27" s="397">
        <v>3017</v>
      </c>
      <c r="K27" s="397">
        <v>3583</v>
      </c>
      <c r="L27" s="397">
        <v>4715</v>
      </c>
      <c r="M27" s="397">
        <v>5280</v>
      </c>
      <c r="N27" s="530">
        <v>5280</v>
      </c>
      <c r="O27" s="397">
        <v>792</v>
      </c>
      <c r="P27" s="338" t="str">
        <f t="shared" si="0"/>
        <v>Basel-Country</v>
      </c>
    </row>
    <row r="28" spans="1:16" ht="18.9" customHeight="1">
      <c r="A28" s="318" t="str">
        <f>'Pages 68-69'!$A$28</f>
        <v>Schaffhausen</v>
      </c>
      <c r="B28" s="397">
        <v>420</v>
      </c>
      <c r="C28" s="397">
        <v>480</v>
      </c>
      <c r="D28" s="397">
        <v>540</v>
      </c>
      <c r="E28" s="397">
        <v>540</v>
      </c>
      <c r="F28" s="397">
        <v>780</v>
      </c>
      <c r="G28" s="397">
        <v>960</v>
      </c>
      <c r="H28" s="397">
        <v>1140</v>
      </c>
      <c r="I28" s="397">
        <v>1260</v>
      </c>
      <c r="J28" s="397">
        <v>1200</v>
      </c>
      <c r="K28" s="397">
        <v>1536</v>
      </c>
      <c r="L28" s="397">
        <v>2184</v>
      </c>
      <c r="M28" s="397">
        <v>2544</v>
      </c>
      <c r="N28" s="530">
        <v>2184</v>
      </c>
      <c r="O28" s="397">
        <v>270</v>
      </c>
      <c r="P28" s="338" t="str">
        <f t="shared" si="0"/>
        <v>Schaffhausen</v>
      </c>
    </row>
    <row r="29" spans="1:16" ht="18.9" customHeight="1">
      <c r="A29" s="318" t="str">
        <f>'Pages 68-69'!$A$29</f>
        <v>Appenzell A.Rh.</v>
      </c>
      <c r="B29" s="397">
        <v>852</v>
      </c>
      <c r="C29" s="397">
        <v>923</v>
      </c>
      <c r="D29" s="397">
        <v>1031</v>
      </c>
      <c r="E29" s="397">
        <v>1147</v>
      </c>
      <c r="F29" s="397">
        <v>1290</v>
      </c>
      <c r="G29" s="397">
        <v>1433</v>
      </c>
      <c r="H29" s="397">
        <v>1657</v>
      </c>
      <c r="I29" s="397">
        <v>1747</v>
      </c>
      <c r="J29" s="397">
        <v>1881</v>
      </c>
      <c r="K29" s="397">
        <v>2149</v>
      </c>
      <c r="L29" s="397">
        <v>2686</v>
      </c>
      <c r="M29" s="397">
        <v>2955</v>
      </c>
      <c r="N29" s="530">
        <v>2732</v>
      </c>
      <c r="O29" s="397">
        <v>618</v>
      </c>
      <c r="P29" s="338" t="str">
        <f t="shared" si="0"/>
        <v>Appenzell A.Rh.</v>
      </c>
    </row>
    <row r="30" spans="1:16" ht="18.9" customHeight="1">
      <c r="A30" s="318" t="str">
        <f>'Pages 68-69'!$A$30</f>
        <v>Appenzell I.Rh.</v>
      </c>
      <c r="B30" s="397">
        <v>725</v>
      </c>
      <c r="C30" s="397">
        <v>797</v>
      </c>
      <c r="D30" s="397">
        <v>905</v>
      </c>
      <c r="E30" s="397">
        <v>1022</v>
      </c>
      <c r="F30" s="397">
        <v>1166</v>
      </c>
      <c r="G30" s="397">
        <v>1310</v>
      </c>
      <c r="H30" s="397">
        <v>1535</v>
      </c>
      <c r="I30" s="397">
        <v>1625</v>
      </c>
      <c r="J30" s="397">
        <v>1760</v>
      </c>
      <c r="K30" s="397">
        <v>2030</v>
      </c>
      <c r="L30" s="397">
        <v>2570</v>
      </c>
      <c r="M30" s="397">
        <v>2840</v>
      </c>
      <c r="N30" s="530">
        <v>2690</v>
      </c>
      <c r="O30" s="397">
        <v>556</v>
      </c>
      <c r="P30" s="338" t="str">
        <f t="shared" si="0"/>
        <v>Appenzell I.Rh.</v>
      </c>
    </row>
    <row r="31" spans="1:16" ht="18.9" customHeight="1">
      <c r="A31" s="318" t="str">
        <f>'Pages 68-69'!$A$31</f>
        <v>St. Gall</v>
      </c>
      <c r="B31" s="397">
        <v>982</v>
      </c>
      <c r="C31" s="397">
        <v>1106</v>
      </c>
      <c r="D31" s="397">
        <v>1268</v>
      </c>
      <c r="E31" s="397">
        <v>1419</v>
      </c>
      <c r="F31" s="397">
        <v>1572</v>
      </c>
      <c r="G31" s="397">
        <v>1699</v>
      </c>
      <c r="H31" s="397">
        <v>1849</v>
      </c>
      <c r="I31" s="397">
        <v>1898</v>
      </c>
      <c r="J31" s="397">
        <v>1960</v>
      </c>
      <c r="K31" s="397">
        <v>2053</v>
      </c>
      <c r="L31" s="397">
        <v>2159</v>
      </c>
      <c r="M31" s="397">
        <v>2189</v>
      </c>
      <c r="N31" s="530">
        <v>2837</v>
      </c>
      <c r="O31" s="397">
        <v>759</v>
      </c>
      <c r="P31" s="338" t="str">
        <f t="shared" si="0"/>
        <v>St. Gall</v>
      </c>
    </row>
    <row r="32" spans="1:16" ht="18.9" customHeight="1">
      <c r="A32" s="318" t="str">
        <f>'Pages 68-69'!$A$32</f>
        <v>Grisons</v>
      </c>
      <c r="B32" s="397">
        <v>716</v>
      </c>
      <c r="C32" s="397">
        <v>812</v>
      </c>
      <c r="D32" s="397">
        <v>956</v>
      </c>
      <c r="E32" s="397">
        <v>1077</v>
      </c>
      <c r="F32" s="397">
        <v>1226</v>
      </c>
      <c r="G32" s="397">
        <v>1374</v>
      </c>
      <c r="H32" s="397">
        <v>1607</v>
      </c>
      <c r="I32" s="397">
        <v>1700</v>
      </c>
      <c r="J32" s="397">
        <v>1839</v>
      </c>
      <c r="K32" s="397">
        <v>2095</v>
      </c>
      <c r="L32" s="397">
        <v>2604</v>
      </c>
      <c r="M32" s="397">
        <v>2859</v>
      </c>
      <c r="N32" s="530">
        <v>2601</v>
      </c>
      <c r="O32" s="397">
        <v>555</v>
      </c>
      <c r="P32" s="338" t="str">
        <f t="shared" si="0"/>
        <v>Grisons</v>
      </c>
    </row>
    <row r="33" spans="1:16" ht="18.9" customHeight="1">
      <c r="A33" s="318" t="str">
        <f>'Pages 68-69'!$A$33</f>
        <v>Aargau</v>
      </c>
      <c r="B33" s="397">
        <v>492</v>
      </c>
      <c r="C33" s="397">
        <v>564</v>
      </c>
      <c r="D33" s="397">
        <v>636</v>
      </c>
      <c r="E33" s="397">
        <v>636</v>
      </c>
      <c r="F33" s="397">
        <v>936</v>
      </c>
      <c r="G33" s="397">
        <v>1188</v>
      </c>
      <c r="H33" s="397">
        <v>1440</v>
      </c>
      <c r="I33" s="397">
        <v>1608</v>
      </c>
      <c r="J33" s="397">
        <v>1524</v>
      </c>
      <c r="K33" s="397">
        <v>1944</v>
      </c>
      <c r="L33" s="397">
        <v>2700</v>
      </c>
      <c r="M33" s="397">
        <v>3120</v>
      </c>
      <c r="N33" s="530">
        <v>1980</v>
      </c>
      <c r="O33" s="397">
        <v>270</v>
      </c>
      <c r="P33" s="338" t="str">
        <f t="shared" si="0"/>
        <v>Aargau</v>
      </c>
    </row>
    <row r="34" spans="1:16" ht="18.9" customHeight="1">
      <c r="A34" s="318" t="str">
        <f>'Pages 68-69'!$A$34</f>
        <v>Thurgau</v>
      </c>
      <c r="B34" s="397">
        <v>370</v>
      </c>
      <c r="C34" s="397">
        <v>660</v>
      </c>
      <c r="D34" s="397">
        <v>554</v>
      </c>
      <c r="E34" s="397">
        <v>898</v>
      </c>
      <c r="F34" s="397">
        <v>871</v>
      </c>
      <c r="G34" s="397">
        <v>792</v>
      </c>
      <c r="H34" s="397">
        <v>950</v>
      </c>
      <c r="I34" s="397">
        <v>1452</v>
      </c>
      <c r="J34" s="397">
        <v>1663</v>
      </c>
      <c r="K34" s="397">
        <v>1584</v>
      </c>
      <c r="L34" s="397">
        <v>1663</v>
      </c>
      <c r="M34" s="397">
        <v>2006</v>
      </c>
      <c r="N34" s="530">
        <v>2013</v>
      </c>
      <c r="O34" s="397">
        <v>350</v>
      </c>
      <c r="P34" s="338" t="str">
        <f t="shared" si="0"/>
        <v>Thurgau</v>
      </c>
    </row>
    <row r="35" spans="1:16" ht="18.9" customHeight="1">
      <c r="A35" s="318" t="str">
        <f>'Pages 68-69'!$A$35</f>
        <v>Tessin</v>
      </c>
      <c r="B35" s="397">
        <v>766.7647058823529</v>
      </c>
      <c r="C35" s="397">
        <v>840.2941176470588</v>
      </c>
      <c r="D35" s="397">
        <v>729.9999999999999</v>
      </c>
      <c r="E35" s="397">
        <v>1046.1764705882351</v>
      </c>
      <c r="F35" s="397">
        <v>1060.8823529411764</v>
      </c>
      <c r="G35" s="397">
        <v>1082.941176470588</v>
      </c>
      <c r="H35" s="397">
        <v>1171.1764705882351</v>
      </c>
      <c r="I35" s="397">
        <v>1605</v>
      </c>
      <c r="J35" s="397">
        <v>2752.0588235294117</v>
      </c>
      <c r="K35" s="397">
        <v>2163.823529411765</v>
      </c>
      <c r="L35" s="397">
        <v>2531.4705882352937</v>
      </c>
      <c r="M35" s="397">
        <v>2531.4705882352937</v>
      </c>
      <c r="N35" s="530">
        <v>2636.4705882352937</v>
      </c>
      <c r="O35" s="397">
        <v>105</v>
      </c>
      <c r="P35" s="338" t="str">
        <f t="shared" si="0"/>
        <v>Tessin</v>
      </c>
    </row>
    <row r="36" spans="1:16" ht="18.9" customHeight="1">
      <c r="A36" s="318" t="str">
        <f>'Pages 68-69'!$A$36</f>
        <v>Vaud</v>
      </c>
      <c r="B36" s="397">
        <v>700</v>
      </c>
      <c r="C36" s="397">
        <v>840</v>
      </c>
      <c r="D36" s="397">
        <v>980</v>
      </c>
      <c r="E36" s="397">
        <v>1120</v>
      </c>
      <c r="F36" s="397">
        <v>1400</v>
      </c>
      <c r="G36" s="397">
        <v>1540</v>
      </c>
      <c r="H36" s="397">
        <v>1960</v>
      </c>
      <c r="I36" s="397">
        <v>2100</v>
      </c>
      <c r="J36" s="397">
        <v>2240</v>
      </c>
      <c r="K36" s="397">
        <v>2660</v>
      </c>
      <c r="L36" s="397">
        <v>3500</v>
      </c>
      <c r="M36" s="397">
        <v>3920</v>
      </c>
      <c r="N36" s="530">
        <v>2972</v>
      </c>
      <c r="O36" s="397">
        <v>452</v>
      </c>
      <c r="P36" s="338" t="str">
        <f t="shared" si="0"/>
        <v>Vaud</v>
      </c>
    </row>
    <row r="37" spans="1:16" ht="18.9" customHeight="1">
      <c r="A37" s="318" t="str">
        <f>'Pages 68-69'!$A$37</f>
        <v>Valais</v>
      </c>
      <c r="B37" s="397">
        <v>400</v>
      </c>
      <c r="C37" s="397">
        <v>450</v>
      </c>
      <c r="D37" s="397">
        <v>500</v>
      </c>
      <c r="E37" s="397">
        <v>550</v>
      </c>
      <c r="F37" s="397">
        <v>650</v>
      </c>
      <c r="G37" s="397">
        <v>700</v>
      </c>
      <c r="H37" s="397">
        <v>850</v>
      </c>
      <c r="I37" s="397">
        <v>900</v>
      </c>
      <c r="J37" s="397">
        <v>1300</v>
      </c>
      <c r="K37" s="397">
        <v>1300</v>
      </c>
      <c r="L37" s="397">
        <v>1500</v>
      </c>
      <c r="M37" s="397">
        <v>1500</v>
      </c>
      <c r="N37" s="530">
        <v>1510</v>
      </c>
      <c r="O37" s="397">
        <v>210</v>
      </c>
      <c r="P37" s="338" t="str">
        <f t="shared" si="0"/>
        <v>Valais</v>
      </c>
    </row>
    <row r="38" spans="1:16" ht="18.9" customHeight="1">
      <c r="A38" s="320" t="str">
        <f>'Pages 68-69'!$A$38</f>
        <v>Neuchâtel</v>
      </c>
      <c r="B38" s="397">
        <v>895.2</v>
      </c>
      <c r="C38" s="397">
        <v>983.4</v>
      </c>
      <c r="D38" s="397">
        <v>1071.6</v>
      </c>
      <c r="E38" s="397">
        <v>1159.8</v>
      </c>
      <c r="F38" s="397">
        <v>1336.2</v>
      </c>
      <c r="G38" s="397">
        <v>1424.4</v>
      </c>
      <c r="H38" s="397">
        <v>1689</v>
      </c>
      <c r="I38" s="397">
        <v>1777.2</v>
      </c>
      <c r="J38" s="397">
        <v>1865.4</v>
      </c>
      <c r="K38" s="397">
        <v>2193.6</v>
      </c>
      <c r="L38" s="397">
        <v>3104.4</v>
      </c>
      <c r="M38" s="397">
        <v>3559.8</v>
      </c>
      <c r="N38" s="530">
        <v>1628</v>
      </c>
      <c r="O38" s="397">
        <v>1040</v>
      </c>
      <c r="P38" s="338" t="str">
        <f t="shared" si="0"/>
        <v>Neuchâtel</v>
      </c>
    </row>
    <row r="39" spans="1:16" ht="18.9" customHeight="1">
      <c r="A39" s="318" t="str">
        <f>'Pages 68-69'!$A$39</f>
        <v>Geneva</v>
      </c>
      <c r="B39" s="397">
        <v>698</v>
      </c>
      <c r="C39" s="397">
        <v>830.5</v>
      </c>
      <c r="D39" s="397">
        <v>957.5</v>
      </c>
      <c r="E39" s="397">
        <v>1148.5</v>
      </c>
      <c r="F39" s="397">
        <v>1338.5</v>
      </c>
      <c r="G39" s="397">
        <v>1529</v>
      </c>
      <c r="H39" s="397">
        <v>1805</v>
      </c>
      <c r="I39" s="397">
        <v>1805</v>
      </c>
      <c r="J39" s="397">
        <v>1805</v>
      </c>
      <c r="K39" s="397">
        <v>1805</v>
      </c>
      <c r="L39" s="397">
        <v>1805</v>
      </c>
      <c r="M39" s="397">
        <v>1805</v>
      </c>
      <c r="N39" s="530">
        <v>1791.5</v>
      </c>
      <c r="O39" s="397">
        <v>456</v>
      </c>
      <c r="P39" s="338" t="str">
        <f t="shared" si="0"/>
        <v>Geneva</v>
      </c>
    </row>
    <row r="40" spans="1:16" ht="18.9" customHeight="1">
      <c r="A40" s="318" t="str">
        <f>'Pages 68-69'!$A$40</f>
        <v>Jura</v>
      </c>
      <c r="B40" s="397">
        <v>1221.1877078399998</v>
      </c>
      <c r="C40" s="397">
        <v>1365.4797083174396</v>
      </c>
      <c r="D40" s="397">
        <v>1550.4704287184634</v>
      </c>
      <c r="E40" s="397">
        <v>1717.7282333373291</v>
      </c>
      <c r="F40" s="397">
        <v>1881.8918248865048</v>
      </c>
      <c r="G40" s="397">
        <v>2012.6347390742148</v>
      </c>
      <c r="H40" s="397">
        <v>2160.316927307939</v>
      </c>
      <c r="I40" s="397">
        <v>2205.872557484827</v>
      </c>
      <c r="J40" s="397">
        <v>2263.1648855008366</v>
      </c>
      <c r="K40" s="397">
        <v>2344.1604044121195</v>
      </c>
      <c r="L40" s="397">
        <v>2428.446223333098</v>
      </c>
      <c r="M40" s="397">
        <v>2449.2885910283558</v>
      </c>
      <c r="N40" s="530">
        <v>3288.9276441270085</v>
      </c>
      <c r="O40" s="397">
        <v>912.6231403350515</v>
      </c>
      <c r="P40" s="338" t="str">
        <f t="shared" si="0"/>
        <v>Jura</v>
      </c>
    </row>
    <row r="41" spans="1:8" ht="18.9" customHeight="1">
      <c r="A41" s="318"/>
      <c r="B41" s="331"/>
      <c r="C41" s="331"/>
      <c r="D41" s="331"/>
      <c r="E41" s="331"/>
      <c r="F41" s="331"/>
      <c r="G41" s="331"/>
      <c r="H41" s="331"/>
    </row>
    <row r="42" spans="1:8" ht="18.9" customHeight="1">
      <c r="A42" s="320"/>
      <c r="B42" s="331"/>
      <c r="C42" s="331"/>
      <c r="D42" s="331"/>
      <c r="E42" s="331"/>
      <c r="F42" s="331"/>
      <c r="G42" s="331"/>
      <c r="H42" s="331"/>
    </row>
    <row r="43" spans="1:8" ht="18.9" customHeight="1">
      <c r="A43" s="318"/>
      <c r="B43" s="321"/>
      <c r="C43" s="321"/>
      <c r="D43" s="321"/>
      <c r="E43" s="321"/>
      <c r="F43" s="321"/>
      <c r="G43" s="322"/>
      <c r="H43" s="322"/>
    </row>
    <row r="44" ht="18.9" customHeight="1">
      <c r="I44" s="323"/>
    </row>
    <row r="45" ht="18.9" customHeight="1"/>
    <row r="46" ht="18.9" customHeight="1"/>
    <row r="47" ht="18.9" customHeight="1"/>
    <row r="48" ht="18.9" customHeight="1"/>
    <row r="49" ht="18.9" customHeight="1"/>
    <row r="50" ht="18.9" customHeight="1"/>
    <row r="51" ht="18.9" customHeight="1"/>
    <row r="52" ht="18.9" customHeight="1"/>
    <row r="53" ht="18.9" customHeight="1"/>
    <row r="54" ht="18.9" customHeight="1"/>
    <row r="55" ht="18.9" customHeight="1"/>
    <row r="56" ht="18.9" customHeight="1"/>
    <row r="57" ht="18.9" customHeight="1"/>
    <row r="58" ht="18.9" customHeight="1"/>
    <row r="59" ht="18.9" customHeight="1"/>
    <row r="60" ht="18.9" customHeight="1"/>
    <row r="61" ht="18.9" customHeight="1"/>
    <row r="62" ht="18.9" customHeight="1"/>
    <row r="63" ht="18.9" customHeight="1"/>
    <row r="64" ht="18.9" customHeight="1"/>
    <row r="65" ht="18.9" customHeight="1"/>
    <row r="66" ht="18.9" customHeight="1"/>
    <row r="67" ht="18.9" customHeight="1"/>
    <row r="68" ht="18.9" customHeight="1"/>
    <row r="69" ht="18.9" customHeight="1"/>
    <row r="70" ht="18.9" customHeight="1"/>
    <row r="71" ht="18.9" customHeight="1"/>
    <row r="72" ht="18.9" customHeight="1"/>
    <row r="73" spans="2:6" ht="18.9" customHeight="1">
      <c r="B73" s="324"/>
      <c r="C73" s="324"/>
      <c r="D73" s="324"/>
      <c r="E73" s="324"/>
      <c r="F73" s="324"/>
    </row>
    <row r="74" spans="2:6" ht="18.9" customHeight="1">
      <c r="B74" s="324"/>
      <c r="C74" s="324"/>
      <c r="D74" s="324"/>
      <c r="E74" s="324"/>
      <c r="F74" s="324"/>
    </row>
    <row r="75" spans="2:6" ht="12.75">
      <c r="B75" s="324"/>
      <c r="C75" s="324"/>
      <c r="D75" s="324"/>
      <c r="E75" s="324"/>
      <c r="F75" s="324"/>
    </row>
    <row r="76" spans="2:6" ht="12.75">
      <c r="B76" s="324"/>
      <c r="C76" s="324"/>
      <c r="D76" s="324"/>
      <c r="E76" s="324"/>
      <c r="F76" s="324"/>
    </row>
    <row r="77" spans="2:6" ht="12.75">
      <c r="B77" s="324"/>
      <c r="C77" s="324"/>
      <c r="D77" s="324"/>
      <c r="E77" s="324"/>
      <c r="F77" s="324"/>
    </row>
    <row r="78" spans="2:6" ht="12.75">
      <c r="B78" s="324"/>
      <c r="C78" s="324"/>
      <c r="D78" s="324"/>
      <c r="E78" s="324"/>
      <c r="F78" s="324"/>
    </row>
    <row r="79" spans="2:6" ht="12.75">
      <c r="B79" s="324"/>
      <c r="C79" s="324"/>
      <c r="D79" s="324"/>
      <c r="E79" s="324"/>
      <c r="F79" s="324"/>
    </row>
    <row r="80" spans="2:6" ht="12.75">
      <c r="B80" s="324"/>
      <c r="C80" s="324"/>
      <c r="D80" s="324"/>
      <c r="E80" s="324"/>
      <c r="F80" s="324"/>
    </row>
    <row r="81" spans="2:6" ht="12.75">
      <c r="B81" s="324"/>
      <c r="C81" s="324"/>
      <c r="D81" s="324"/>
      <c r="E81" s="324"/>
      <c r="F81" s="324"/>
    </row>
    <row r="82" spans="2:6" ht="12.75">
      <c r="B82" s="324"/>
      <c r="C82" s="324"/>
      <c r="D82" s="324"/>
      <c r="E82" s="324"/>
      <c r="F82" s="324"/>
    </row>
    <row r="83" spans="2:6" ht="12.75">
      <c r="B83" s="324"/>
      <c r="C83" s="324"/>
      <c r="D83" s="324"/>
      <c r="E83" s="324"/>
      <c r="F83" s="324"/>
    </row>
    <row r="84" spans="2:6" ht="12.75">
      <c r="B84" s="324"/>
      <c r="C84" s="324"/>
      <c r="D84" s="324"/>
      <c r="E84" s="324"/>
      <c r="F84" s="324"/>
    </row>
    <row r="85" spans="2:6" ht="12.75">
      <c r="B85" s="324"/>
      <c r="C85" s="324"/>
      <c r="D85" s="324"/>
      <c r="E85" s="324"/>
      <c r="F85" s="324"/>
    </row>
    <row r="86" spans="2:6" ht="12.75">
      <c r="B86" s="324"/>
      <c r="C86" s="324"/>
      <c r="D86" s="324"/>
      <c r="E86" s="324"/>
      <c r="F86" s="324"/>
    </row>
    <row r="87" spans="2:6" ht="12.75">
      <c r="B87" s="324"/>
      <c r="C87" s="324"/>
      <c r="D87" s="324"/>
      <c r="E87" s="324"/>
      <c r="F87" s="324"/>
    </row>
    <row r="88" spans="2:6" ht="12.75">
      <c r="B88" s="324"/>
      <c r="C88" s="324"/>
      <c r="D88" s="324"/>
      <c r="E88" s="324"/>
      <c r="F88" s="324"/>
    </row>
    <row r="89" spans="2:6" ht="12.75">
      <c r="B89" s="324"/>
      <c r="C89" s="324"/>
      <c r="D89" s="324"/>
      <c r="E89" s="324"/>
      <c r="F89" s="324"/>
    </row>
    <row r="90" spans="2:6" ht="12.75">
      <c r="B90" s="324"/>
      <c r="C90" s="324"/>
      <c r="D90" s="324"/>
      <c r="E90" s="324"/>
      <c r="F90" s="324"/>
    </row>
    <row r="91" spans="2:6" ht="12.75">
      <c r="B91" s="324"/>
      <c r="C91" s="324"/>
      <c r="D91" s="324"/>
      <c r="E91" s="324"/>
      <c r="F91" s="324"/>
    </row>
    <row r="92" spans="2:6" ht="12.75">
      <c r="B92" s="324"/>
      <c r="C92" s="324"/>
      <c r="D92" s="324"/>
      <c r="E92" s="324"/>
      <c r="F92" s="324"/>
    </row>
    <row r="93" spans="2:6" ht="12.75">
      <c r="B93" s="324"/>
      <c r="C93" s="324"/>
      <c r="D93" s="324"/>
      <c r="E93" s="324"/>
      <c r="F93" s="324"/>
    </row>
    <row r="94" spans="2:6" ht="12.75">
      <c r="B94" s="324"/>
      <c r="C94" s="324"/>
      <c r="D94" s="324"/>
      <c r="E94" s="324"/>
      <c r="F94" s="324"/>
    </row>
    <row r="95" spans="2:6" ht="12.75">
      <c r="B95" s="324"/>
      <c r="C95" s="324"/>
      <c r="D95" s="324"/>
      <c r="E95" s="324"/>
      <c r="F95" s="324"/>
    </row>
    <row r="96" spans="2:6" ht="12.75">
      <c r="B96" s="324"/>
      <c r="C96" s="324"/>
      <c r="D96" s="324"/>
      <c r="E96" s="324"/>
      <c r="F96" s="324"/>
    </row>
    <row r="97" spans="2:6" ht="12.75">
      <c r="B97" s="324"/>
      <c r="C97" s="324"/>
      <c r="D97" s="324"/>
      <c r="E97" s="324"/>
      <c r="F97" s="324"/>
    </row>
    <row r="98" spans="2:6" ht="12.75">
      <c r="B98" s="324"/>
      <c r="C98" s="324"/>
      <c r="D98" s="324"/>
      <c r="E98" s="324"/>
      <c r="F98" s="324"/>
    </row>
    <row r="99" spans="2:6" ht="12.75">
      <c r="B99" s="324"/>
      <c r="C99" s="324"/>
      <c r="D99" s="324"/>
      <c r="E99" s="324"/>
      <c r="F99" s="324"/>
    </row>
    <row r="100" spans="2:6" ht="12.75">
      <c r="B100" s="324"/>
      <c r="C100" s="324"/>
      <c r="D100" s="324"/>
      <c r="E100" s="324"/>
      <c r="F100" s="324"/>
    </row>
    <row r="101" spans="2:6" ht="12.75">
      <c r="B101" s="324"/>
      <c r="C101" s="324"/>
      <c r="D101" s="324"/>
      <c r="E101" s="324"/>
      <c r="F101" s="324"/>
    </row>
    <row r="102" spans="2:6" ht="12.75">
      <c r="B102" s="324"/>
      <c r="C102" s="324"/>
      <c r="D102" s="324"/>
      <c r="E102" s="324"/>
      <c r="F102" s="324"/>
    </row>
    <row r="103" spans="2:6" ht="12.75">
      <c r="B103" s="324"/>
      <c r="C103" s="324"/>
      <c r="D103" s="324"/>
      <c r="E103" s="324"/>
      <c r="F103" s="324"/>
    </row>
    <row r="104" spans="2:6" ht="12.75">
      <c r="B104" s="324"/>
      <c r="C104" s="324"/>
      <c r="D104" s="324"/>
      <c r="E104" s="324"/>
      <c r="F104" s="324"/>
    </row>
    <row r="105" spans="2:6" ht="12.75">
      <c r="B105" s="324"/>
      <c r="C105" s="324"/>
      <c r="D105" s="324"/>
      <c r="E105" s="324"/>
      <c r="F105" s="324"/>
    </row>
    <row r="106" spans="2:6" ht="12.75">
      <c r="B106" s="324"/>
      <c r="C106" s="324"/>
      <c r="D106" s="324"/>
      <c r="E106" s="324"/>
      <c r="F106" s="324"/>
    </row>
    <row r="107" spans="2:6" ht="12.75">
      <c r="B107" s="324"/>
      <c r="C107" s="324"/>
      <c r="D107" s="324"/>
      <c r="E107" s="324"/>
      <c r="F107" s="324"/>
    </row>
    <row r="108" spans="2:6" ht="12.75">
      <c r="B108" s="324"/>
      <c r="C108" s="324"/>
      <c r="D108" s="324"/>
      <c r="E108" s="324"/>
      <c r="F108" s="324"/>
    </row>
    <row r="109" spans="2:6" ht="12.75">
      <c r="B109" s="324"/>
      <c r="C109" s="324"/>
      <c r="D109" s="324"/>
      <c r="E109" s="324"/>
      <c r="F109" s="324"/>
    </row>
    <row r="110" spans="2:6" ht="12.75">
      <c r="B110" s="324"/>
      <c r="C110" s="324"/>
      <c r="D110" s="324"/>
      <c r="E110" s="324"/>
      <c r="F110" s="324"/>
    </row>
    <row r="111" spans="2:6" ht="12.75">
      <c r="B111" s="324"/>
      <c r="C111" s="324"/>
      <c r="D111" s="324"/>
      <c r="E111" s="324"/>
      <c r="F111" s="324"/>
    </row>
    <row r="112" spans="2:6" ht="12.75">
      <c r="B112" s="324"/>
      <c r="C112" s="324"/>
      <c r="D112" s="324"/>
      <c r="E112" s="324"/>
      <c r="F112" s="324"/>
    </row>
    <row r="113" spans="2:6" ht="12.75">
      <c r="B113" s="324"/>
      <c r="C113" s="324"/>
      <c r="D113" s="324"/>
      <c r="E113" s="324"/>
      <c r="F113" s="324"/>
    </row>
    <row r="114" spans="2:6" ht="12.75">
      <c r="B114" s="324"/>
      <c r="C114" s="324"/>
      <c r="D114" s="324"/>
      <c r="E114" s="324"/>
      <c r="F114" s="324"/>
    </row>
    <row r="115" spans="2:6" ht="12.75">
      <c r="B115" s="324"/>
      <c r="C115" s="324"/>
      <c r="D115" s="324"/>
      <c r="E115" s="324"/>
      <c r="F115" s="324"/>
    </row>
    <row r="116" spans="2:6" ht="12.75">
      <c r="B116" s="324"/>
      <c r="C116" s="324"/>
      <c r="D116" s="324"/>
      <c r="E116" s="324"/>
      <c r="F116" s="324"/>
    </row>
    <row r="117" spans="2:6" ht="12.75">
      <c r="B117" s="324"/>
      <c r="C117" s="324"/>
      <c r="D117" s="324"/>
      <c r="E117" s="324"/>
      <c r="F117" s="324"/>
    </row>
    <row r="118" spans="2:6" ht="12.75">
      <c r="B118" s="324"/>
      <c r="C118" s="324"/>
      <c r="D118" s="324"/>
      <c r="E118" s="324"/>
      <c r="F118" s="324"/>
    </row>
    <row r="119" spans="2:6" ht="12.75">
      <c r="B119" s="324"/>
      <c r="C119" s="324"/>
      <c r="D119" s="324"/>
      <c r="E119" s="324"/>
      <c r="F119" s="324"/>
    </row>
    <row r="120" spans="2:6" ht="12.75">
      <c r="B120" s="324"/>
      <c r="C120" s="324"/>
      <c r="D120" s="324"/>
      <c r="E120" s="324"/>
      <c r="F120" s="324"/>
    </row>
    <row r="121" spans="2:6" ht="12.75">
      <c r="B121" s="324"/>
      <c r="C121" s="324"/>
      <c r="D121" s="324"/>
      <c r="E121" s="324"/>
      <c r="F121" s="324"/>
    </row>
    <row r="122" spans="2:6" ht="12.75">
      <c r="B122" s="324"/>
      <c r="C122" s="324"/>
      <c r="D122" s="324"/>
      <c r="E122" s="324"/>
      <c r="F122" s="324"/>
    </row>
    <row r="123" spans="2:6" ht="12.75">
      <c r="B123" s="324"/>
      <c r="C123" s="324"/>
      <c r="D123" s="324"/>
      <c r="E123" s="324"/>
      <c r="F123" s="324"/>
    </row>
  </sheetData>
  <mergeCells count="11">
    <mergeCell ref="I11:O11"/>
    <mergeCell ref="I14:O14"/>
    <mergeCell ref="I4:M4"/>
    <mergeCell ref="I5:O5"/>
    <mergeCell ref="I7:O7"/>
    <mergeCell ref="I9:O9"/>
    <mergeCell ref="B14:H14"/>
    <mergeCell ref="B4:H4"/>
    <mergeCell ref="B7:H7"/>
    <mergeCell ref="B9:H9"/>
    <mergeCell ref="B11:H11"/>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contribuzioni&amp;R70 - 71</oddFooter>
  </headerFooter>
  <colBreaks count="1" manualBreakCount="1">
    <brk id="8" max="16383" man="1"/>
  </colBreaks>
</worksheet>
</file>

<file path=xl/worksheets/sheet44.xml><?xml version="1.0" encoding="utf-8"?>
<worksheet xmlns="http://schemas.openxmlformats.org/spreadsheetml/2006/main" xmlns:r="http://schemas.openxmlformats.org/officeDocument/2006/relationships">
  <dimension ref="A1:R111"/>
  <sheetViews>
    <sheetView zoomScale="75" zoomScaleNormal="75" workbookViewId="0" topLeftCell="A1"/>
  </sheetViews>
  <sheetFormatPr defaultColWidth="10.28125" defaultRowHeight="12.75"/>
  <cols>
    <col min="1" max="1" width="23.7109375" style="355" customWidth="1"/>
    <col min="2" max="7" width="8.140625" style="355" customWidth="1"/>
    <col min="8" max="8" width="8.57421875" style="355" bestFit="1" customWidth="1"/>
    <col min="9" max="9" width="8.140625" style="355" customWidth="1"/>
    <col min="10" max="11" width="9.7109375" style="355" customWidth="1"/>
    <col min="12" max="13" width="9.57421875" style="355" customWidth="1"/>
    <col min="14" max="14" width="23.8515625" style="355" bestFit="1" customWidth="1"/>
    <col min="15" max="17" width="8.140625" style="355" customWidth="1"/>
    <col min="18" max="247" width="12.7109375" style="355" customWidth="1"/>
    <col min="248" max="16384" width="10.28125" style="355" customWidth="1"/>
  </cols>
  <sheetData>
    <row r="1" spans="1:9" ht="18.9" customHeight="1">
      <c r="A1" s="354" t="s">
        <v>97</v>
      </c>
      <c r="B1" s="354"/>
      <c r="C1" s="354"/>
      <c r="D1" s="354"/>
      <c r="E1" s="354"/>
      <c r="F1" s="354"/>
      <c r="G1" s="354"/>
      <c r="H1" s="354"/>
      <c r="I1" s="354"/>
    </row>
    <row r="2" spans="2:9" ht="18.9" customHeight="1">
      <c r="B2" s="354"/>
      <c r="C2" s="354"/>
      <c r="D2" s="354"/>
      <c r="E2" s="461"/>
      <c r="F2" s="354"/>
      <c r="G2" s="354"/>
      <c r="H2" s="354"/>
      <c r="I2" s="354"/>
    </row>
    <row r="3" spans="1:9" ht="18.9" customHeight="1">
      <c r="A3" s="357" t="s">
        <v>98</v>
      </c>
      <c r="B3" s="354"/>
      <c r="C3" s="354"/>
      <c r="D3" s="354"/>
      <c r="E3" s="354"/>
      <c r="F3" s="354"/>
      <c r="G3" s="354"/>
      <c r="H3" s="354"/>
      <c r="I3" s="354"/>
    </row>
    <row r="4" ht="18.9" customHeight="1" thickBot="1">
      <c r="A4" s="462"/>
    </row>
    <row r="5" spans="1:14" ht="18.9" customHeight="1">
      <c r="A5" s="425">
        <v>37</v>
      </c>
      <c r="B5" s="1085" t="s">
        <v>197</v>
      </c>
      <c r="C5" s="1086"/>
      <c r="D5" s="1086"/>
      <c r="E5" s="1086"/>
      <c r="F5" s="1086"/>
      <c r="G5" s="1086"/>
      <c r="H5" s="1086"/>
      <c r="I5" s="1086"/>
      <c r="J5" s="1086"/>
      <c r="K5" s="1086"/>
      <c r="L5" s="1086"/>
      <c r="M5" s="1087"/>
      <c r="N5" s="365"/>
    </row>
    <row r="6" spans="1:14" ht="18.9" customHeight="1" thickBot="1">
      <c r="A6" s="1084" t="s">
        <v>248</v>
      </c>
      <c r="B6" s="1088"/>
      <c r="C6" s="1089"/>
      <c r="D6" s="1089"/>
      <c r="E6" s="1089"/>
      <c r="F6" s="1089"/>
      <c r="G6" s="1089"/>
      <c r="H6" s="1089"/>
      <c r="I6" s="1089"/>
      <c r="J6" s="1089"/>
      <c r="K6" s="1089"/>
      <c r="L6" s="1089"/>
      <c r="M6" s="1090"/>
      <c r="N6" s="366"/>
    </row>
    <row r="7" spans="1:14" ht="18.9" customHeight="1">
      <c r="A7" s="1084"/>
      <c r="B7" s="1091" t="s">
        <v>48</v>
      </c>
      <c r="C7" s="1092"/>
      <c r="D7" s="1091" t="s">
        <v>49</v>
      </c>
      <c r="E7" s="1092"/>
      <c r="F7" s="1091" t="s">
        <v>50</v>
      </c>
      <c r="G7" s="1092"/>
      <c r="H7" s="1091" t="s">
        <v>51</v>
      </c>
      <c r="I7" s="1092"/>
      <c r="J7" s="1091" t="s">
        <v>82</v>
      </c>
      <c r="K7" s="1092"/>
      <c r="L7" s="1091" t="s">
        <v>83</v>
      </c>
      <c r="M7" s="1092"/>
      <c r="N7" s="365"/>
    </row>
    <row r="8" spans="1:14" ht="18.9" customHeight="1">
      <c r="A8" s="425"/>
      <c r="B8" s="356"/>
      <c r="C8" s="356"/>
      <c r="D8" s="356"/>
      <c r="E8" s="356"/>
      <c r="F8" s="356"/>
      <c r="G8" s="356"/>
      <c r="H8" s="356"/>
      <c r="I8" s="356"/>
      <c r="J8" s="356"/>
      <c r="K8" s="356"/>
      <c r="L8" s="356"/>
      <c r="M8" s="356"/>
      <c r="N8" s="365"/>
    </row>
    <row r="9" spans="1:14" ht="18.9" customHeight="1">
      <c r="A9" s="425" t="str">
        <f>'Pages 68-69'!$A$13</f>
        <v>Cantons</v>
      </c>
      <c r="B9" s="1081" t="s">
        <v>223</v>
      </c>
      <c r="C9" s="1082"/>
      <c r="D9" s="1082"/>
      <c r="E9" s="1082"/>
      <c r="F9" s="1082"/>
      <c r="G9" s="1082"/>
      <c r="H9" s="1082"/>
      <c r="I9" s="1082"/>
      <c r="J9" s="1082"/>
      <c r="K9" s="1082"/>
      <c r="L9" s="1082"/>
      <c r="M9" s="1083"/>
      <c r="N9" s="464"/>
    </row>
    <row r="10" spans="1:18" ht="18.9" customHeight="1">
      <c r="A10" s="357"/>
      <c r="B10" s="367" t="s">
        <v>81</v>
      </c>
      <c r="C10" s="426" t="s">
        <v>1</v>
      </c>
      <c r="D10" s="367" t="s">
        <v>81</v>
      </c>
      <c r="E10" s="426" t="s">
        <v>1</v>
      </c>
      <c r="F10" s="367" t="s">
        <v>81</v>
      </c>
      <c r="G10" s="426" t="s">
        <v>1</v>
      </c>
      <c r="H10" s="367" t="s">
        <v>81</v>
      </c>
      <c r="I10" s="427" t="s">
        <v>1</v>
      </c>
      <c r="J10" s="367" t="s">
        <v>81</v>
      </c>
      <c r="K10" s="426" t="s">
        <v>1</v>
      </c>
      <c r="L10" s="367" t="s">
        <v>81</v>
      </c>
      <c r="M10" s="426" t="s">
        <v>1</v>
      </c>
      <c r="N10" s="413"/>
      <c r="R10" s="463"/>
    </row>
    <row r="11" spans="1:14" ht="24.9" customHeight="1">
      <c r="A11" s="416" t="str">
        <f>'Pages 68-69'!$A$15</f>
        <v>Zurich</v>
      </c>
      <c r="B11" s="400">
        <v>0</v>
      </c>
      <c r="C11" s="401">
        <v>0</v>
      </c>
      <c r="D11" s="377">
        <v>0</v>
      </c>
      <c r="E11" s="378">
        <v>0</v>
      </c>
      <c r="F11" s="400">
        <v>0</v>
      </c>
      <c r="G11" s="401">
        <v>0</v>
      </c>
      <c r="H11" s="400">
        <v>0</v>
      </c>
      <c r="I11" s="401">
        <v>0</v>
      </c>
      <c r="J11" s="400">
        <v>0</v>
      </c>
      <c r="K11" s="401">
        <v>0</v>
      </c>
      <c r="L11" s="377">
        <v>0</v>
      </c>
      <c r="M11" s="401">
        <v>0</v>
      </c>
      <c r="N11" s="414"/>
    </row>
    <row r="12" spans="1:14" ht="24.9" customHeight="1">
      <c r="A12" s="416" t="str">
        <f>'Pages 68-69'!$A$16</f>
        <v>Berne</v>
      </c>
      <c r="B12" s="400">
        <v>0</v>
      </c>
      <c r="C12" s="401">
        <v>0</v>
      </c>
      <c r="D12" s="377">
        <v>0</v>
      </c>
      <c r="E12" s="378">
        <v>0</v>
      </c>
      <c r="F12" s="400">
        <v>0</v>
      </c>
      <c r="G12" s="401">
        <v>0</v>
      </c>
      <c r="H12" s="400">
        <v>0</v>
      </c>
      <c r="I12" s="401">
        <v>0</v>
      </c>
      <c r="J12" s="400">
        <v>0</v>
      </c>
      <c r="K12" s="401">
        <v>0</v>
      </c>
      <c r="L12" s="377">
        <v>0</v>
      </c>
      <c r="M12" s="401">
        <v>0</v>
      </c>
      <c r="N12" s="414"/>
    </row>
    <row r="13" spans="1:14" ht="24.9" customHeight="1">
      <c r="A13" s="416" t="str">
        <f>'Pages 68-69'!$A$17</f>
        <v>Lucerne</v>
      </c>
      <c r="B13" s="400">
        <v>0</v>
      </c>
      <c r="C13" s="401">
        <v>0</v>
      </c>
      <c r="D13" s="377">
        <v>0</v>
      </c>
      <c r="E13" s="378">
        <v>0</v>
      </c>
      <c r="F13" s="400">
        <v>0</v>
      </c>
      <c r="G13" s="401">
        <v>0</v>
      </c>
      <c r="H13" s="400">
        <v>0</v>
      </c>
      <c r="I13" s="401">
        <v>0</v>
      </c>
      <c r="J13" s="400">
        <v>0</v>
      </c>
      <c r="K13" s="401">
        <v>0</v>
      </c>
      <c r="L13" s="377">
        <v>0</v>
      </c>
      <c r="M13" s="401">
        <v>0</v>
      </c>
      <c r="N13" s="414"/>
    </row>
    <row r="14" spans="1:14" ht="24.9" customHeight="1">
      <c r="A14" s="416" t="str">
        <f>'Pages 68-69'!$A$18</f>
        <v>Uri</v>
      </c>
      <c r="B14" s="400">
        <v>0</v>
      </c>
      <c r="C14" s="401">
        <v>0</v>
      </c>
      <c r="D14" s="377">
        <v>0</v>
      </c>
      <c r="E14" s="378">
        <v>0</v>
      </c>
      <c r="F14" s="400">
        <v>0</v>
      </c>
      <c r="G14" s="401">
        <v>0</v>
      </c>
      <c r="H14" s="400">
        <v>0</v>
      </c>
      <c r="I14" s="401">
        <v>0</v>
      </c>
      <c r="J14" s="400">
        <v>0</v>
      </c>
      <c r="K14" s="401">
        <v>0</v>
      </c>
      <c r="L14" s="377">
        <v>0</v>
      </c>
      <c r="M14" s="401">
        <v>0</v>
      </c>
      <c r="N14" s="414"/>
    </row>
    <row r="15" spans="1:14" ht="24.9" customHeight="1">
      <c r="A15" s="416" t="str">
        <f>'Pages 68-69'!$A$19</f>
        <v>Schwyz</v>
      </c>
      <c r="B15" s="400">
        <v>0</v>
      </c>
      <c r="C15" s="401">
        <v>0</v>
      </c>
      <c r="D15" s="377">
        <v>0</v>
      </c>
      <c r="E15" s="378">
        <v>0</v>
      </c>
      <c r="F15" s="400">
        <v>0</v>
      </c>
      <c r="G15" s="401">
        <v>0</v>
      </c>
      <c r="H15" s="400">
        <v>0</v>
      </c>
      <c r="I15" s="401">
        <v>0</v>
      </c>
      <c r="J15" s="400">
        <v>0</v>
      </c>
      <c r="K15" s="401">
        <v>0</v>
      </c>
      <c r="L15" s="377">
        <v>0</v>
      </c>
      <c r="M15" s="401">
        <v>0</v>
      </c>
      <c r="N15" s="414"/>
    </row>
    <row r="16" spans="1:14" ht="24.9" customHeight="1">
      <c r="A16" s="416" t="str">
        <f>'Pages 68-69'!$A$20</f>
        <v>Obwalden</v>
      </c>
      <c r="B16" s="400">
        <v>0</v>
      </c>
      <c r="C16" s="401">
        <v>0</v>
      </c>
      <c r="D16" s="377">
        <v>0</v>
      </c>
      <c r="E16" s="378">
        <v>0</v>
      </c>
      <c r="F16" s="400">
        <v>0</v>
      </c>
      <c r="G16" s="401">
        <v>0</v>
      </c>
      <c r="H16" s="400">
        <v>0</v>
      </c>
      <c r="I16" s="401">
        <v>0</v>
      </c>
      <c r="J16" s="400">
        <v>0</v>
      </c>
      <c r="K16" s="401">
        <v>0</v>
      </c>
      <c r="L16" s="377">
        <v>0</v>
      </c>
      <c r="M16" s="401">
        <v>0</v>
      </c>
      <c r="N16" s="414"/>
    </row>
    <row r="17" spans="1:14" ht="24.9" customHeight="1">
      <c r="A17" s="416" t="str">
        <f>'Pages 68-69'!$A$21</f>
        <v>Nidwalden</v>
      </c>
      <c r="B17" s="400">
        <v>0</v>
      </c>
      <c r="C17" s="401">
        <v>0</v>
      </c>
      <c r="D17" s="377">
        <v>0</v>
      </c>
      <c r="E17" s="378">
        <v>0</v>
      </c>
      <c r="F17" s="400">
        <v>0</v>
      </c>
      <c r="G17" s="401">
        <v>0</v>
      </c>
      <c r="H17" s="400">
        <v>0</v>
      </c>
      <c r="I17" s="401">
        <v>0</v>
      </c>
      <c r="J17" s="400">
        <v>0</v>
      </c>
      <c r="K17" s="401">
        <v>0</v>
      </c>
      <c r="L17" s="377">
        <v>0</v>
      </c>
      <c r="M17" s="401">
        <v>0</v>
      </c>
      <c r="N17" s="414"/>
    </row>
    <row r="18" spans="1:14" ht="24.9" customHeight="1">
      <c r="A18" s="416" t="str">
        <f>'Pages 68-69'!$A$22</f>
        <v>Glarus</v>
      </c>
      <c r="B18" s="400">
        <v>0</v>
      </c>
      <c r="C18" s="401">
        <v>0</v>
      </c>
      <c r="D18" s="377">
        <v>0</v>
      </c>
      <c r="E18" s="378">
        <v>0</v>
      </c>
      <c r="F18" s="400">
        <v>0</v>
      </c>
      <c r="G18" s="401">
        <v>0</v>
      </c>
      <c r="H18" s="400">
        <v>0</v>
      </c>
      <c r="I18" s="401">
        <v>0</v>
      </c>
      <c r="J18" s="400">
        <v>0</v>
      </c>
      <c r="K18" s="401">
        <v>0</v>
      </c>
      <c r="L18" s="377">
        <v>0</v>
      </c>
      <c r="M18" s="401">
        <v>0</v>
      </c>
      <c r="N18" s="414"/>
    </row>
    <row r="19" spans="1:14" ht="24.9" customHeight="1">
      <c r="A19" s="416" t="str">
        <f>'Pages 68-69'!$A$23</f>
        <v>Zug</v>
      </c>
      <c r="B19" s="400">
        <v>0</v>
      </c>
      <c r="C19" s="401">
        <v>0</v>
      </c>
      <c r="D19" s="377">
        <v>0</v>
      </c>
      <c r="E19" s="378">
        <v>0</v>
      </c>
      <c r="F19" s="400">
        <v>0</v>
      </c>
      <c r="G19" s="401">
        <v>0</v>
      </c>
      <c r="H19" s="400">
        <v>0</v>
      </c>
      <c r="I19" s="401">
        <v>0</v>
      </c>
      <c r="J19" s="400">
        <v>0</v>
      </c>
      <c r="K19" s="401">
        <v>0</v>
      </c>
      <c r="L19" s="377">
        <v>0</v>
      </c>
      <c r="M19" s="401">
        <v>0</v>
      </c>
      <c r="N19" s="414"/>
    </row>
    <row r="20" spans="1:14" ht="24.9" customHeight="1">
      <c r="A20" s="416" t="str">
        <f>'Pages 68-69'!$A$24</f>
        <v>Fribourg</v>
      </c>
      <c r="B20" s="400">
        <v>0</v>
      </c>
      <c r="C20" s="401">
        <v>0</v>
      </c>
      <c r="D20" s="377">
        <v>0</v>
      </c>
      <c r="E20" s="378">
        <v>0</v>
      </c>
      <c r="F20" s="400">
        <v>0</v>
      </c>
      <c r="G20" s="401">
        <v>0</v>
      </c>
      <c r="H20" s="400">
        <v>0</v>
      </c>
      <c r="I20" s="401">
        <v>0</v>
      </c>
      <c r="J20" s="400">
        <v>0</v>
      </c>
      <c r="K20" s="401">
        <v>0</v>
      </c>
      <c r="L20" s="377">
        <v>0</v>
      </c>
      <c r="M20" s="401">
        <v>0</v>
      </c>
      <c r="N20" s="414"/>
    </row>
    <row r="21" spans="1:14" ht="24.9" customHeight="1">
      <c r="A21" s="416" t="s">
        <v>195</v>
      </c>
      <c r="B21" s="400">
        <v>0</v>
      </c>
      <c r="C21" s="401">
        <v>0</v>
      </c>
      <c r="D21" s="377">
        <v>0</v>
      </c>
      <c r="E21" s="378">
        <v>0</v>
      </c>
      <c r="F21" s="400">
        <v>0</v>
      </c>
      <c r="G21" s="401">
        <v>0</v>
      </c>
      <c r="H21" s="400">
        <v>0</v>
      </c>
      <c r="I21" s="401">
        <v>0</v>
      </c>
      <c r="J21" s="400">
        <v>0</v>
      </c>
      <c r="K21" s="401">
        <v>0</v>
      </c>
      <c r="L21" s="377">
        <v>0</v>
      </c>
      <c r="M21" s="401">
        <v>0</v>
      </c>
      <c r="N21" s="414"/>
    </row>
    <row r="22" spans="1:14" ht="24.9" customHeight="1">
      <c r="A22" s="416" t="str">
        <f>'Pages 68-69'!$A$26</f>
        <v>Basel-City</v>
      </c>
      <c r="B22" s="400">
        <v>0</v>
      </c>
      <c r="C22" s="401">
        <v>0</v>
      </c>
      <c r="D22" s="377">
        <v>0</v>
      </c>
      <c r="E22" s="378">
        <v>0</v>
      </c>
      <c r="F22" s="400">
        <v>0</v>
      </c>
      <c r="G22" s="401">
        <v>0</v>
      </c>
      <c r="H22" s="400">
        <v>0</v>
      </c>
      <c r="I22" s="401">
        <v>0</v>
      </c>
      <c r="J22" s="400">
        <v>0</v>
      </c>
      <c r="K22" s="401">
        <v>0</v>
      </c>
      <c r="L22" s="377">
        <v>0</v>
      </c>
      <c r="M22" s="401">
        <v>0</v>
      </c>
      <c r="N22" s="414"/>
    </row>
    <row r="23" spans="1:14" ht="24.9" customHeight="1">
      <c r="A23" s="416" t="str">
        <f>'Pages 68-69'!$A$27</f>
        <v>Basel-Country</v>
      </c>
      <c r="B23" s="400">
        <v>0</v>
      </c>
      <c r="C23" s="401">
        <v>0</v>
      </c>
      <c r="D23" s="377">
        <v>0</v>
      </c>
      <c r="E23" s="378">
        <v>0</v>
      </c>
      <c r="F23" s="400">
        <v>0</v>
      </c>
      <c r="G23" s="401">
        <v>0</v>
      </c>
      <c r="H23" s="400">
        <v>0</v>
      </c>
      <c r="I23" s="401">
        <v>0</v>
      </c>
      <c r="J23" s="400">
        <v>0</v>
      </c>
      <c r="K23" s="401">
        <v>0</v>
      </c>
      <c r="L23" s="377">
        <v>0</v>
      </c>
      <c r="M23" s="401">
        <v>0</v>
      </c>
      <c r="N23" s="414"/>
    </row>
    <row r="24" spans="1:14" ht="24.9" customHeight="1">
      <c r="A24" s="416" t="str">
        <f>'Pages 68-69'!$A$28</f>
        <v>Schaffhausen</v>
      </c>
      <c r="B24" s="400">
        <v>0</v>
      </c>
      <c r="C24" s="401">
        <v>0</v>
      </c>
      <c r="D24" s="377">
        <v>0</v>
      </c>
      <c r="E24" s="378">
        <v>0</v>
      </c>
      <c r="F24" s="400">
        <v>0</v>
      </c>
      <c r="G24" s="401">
        <v>0</v>
      </c>
      <c r="H24" s="400">
        <v>0</v>
      </c>
      <c r="I24" s="401">
        <v>0</v>
      </c>
      <c r="J24" s="400">
        <v>0</v>
      </c>
      <c r="K24" s="401">
        <v>0</v>
      </c>
      <c r="L24" s="377">
        <v>0</v>
      </c>
      <c r="M24" s="401">
        <v>0</v>
      </c>
      <c r="N24" s="414"/>
    </row>
    <row r="25" spans="1:14" ht="24.9" customHeight="1">
      <c r="A25" s="416" t="str">
        <f>'Pages 68-69'!$A$29</f>
        <v>Appenzell A.Rh.</v>
      </c>
      <c r="B25" s="400">
        <v>0</v>
      </c>
      <c r="C25" s="401">
        <v>0</v>
      </c>
      <c r="D25" s="377">
        <v>0</v>
      </c>
      <c r="E25" s="378">
        <v>0</v>
      </c>
      <c r="F25" s="400">
        <v>0</v>
      </c>
      <c r="G25" s="401">
        <v>0</v>
      </c>
      <c r="H25" s="400">
        <v>0</v>
      </c>
      <c r="I25" s="401">
        <v>0</v>
      </c>
      <c r="J25" s="400">
        <v>0</v>
      </c>
      <c r="K25" s="401">
        <v>0</v>
      </c>
      <c r="L25" s="377">
        <v>0</v>
      </c>
      <c r="M25" s="401">
        <v>0</v>
      </c>
      <c r="N25" s="414"/>
    </row>
    <row r="26" spans="1:14" ht="24.9" customHeight="1">
      <c r="A26" s="416" t="str">
        <f>'Pages 68-69'!$A$30</f>
        <v>Appenzell I.Rh.</v>
      </c>
      <c r="B26" s="400">
        <v>0</v>
      </c>
      <c r="C26" s="401">
        <v>0</v>
      </c>
      <c r="D26" s="377">
        <v>0</v>
      </c>
      <c r="E26" s="378">
        <v>0</v>
      </c>
      <c r="F26" s="400">
        <v>0</v>
      </c>
      <c r="G26" s="401">
        <v>0</v>
      </c>
      <c r="H26" s="400">
        <v>2000</v>
      </c>
      <c r="I26" s="401">
        <v>0.4</v>
      </c>
      <c r="J26" s="400">
        <v>7000</v>
      </c>
      <c r="K26" s="401">
        <v>0.7</v>
      </c>
      <c r="L26" s="377">
        <v>47000</v>
      </c>
      <c r="M26" s="401">
        <v>0.94</v>
      </c>
      <c r="N26" s="414"/>
    </row>
    <row r="27" spans="1:14" ht="24.9" customHeight="1">
      <c r="A27" s="416" t="str">
        <f>'Pages 68-69'!$A$31</f>
        <v>St. Gall</v>
      </c>
      <c r="B27" s="400">
        <v>0</v>
      </c>
      <c r="C27" s="401">
        <v>0</v>
      </c>
      <c r="D27" s="377">
        <v>0</v>
      </c>
      <c r="E27" s="378">
        <v>0</v>
      </c>
      <c r="F27" s="400">
        <v>0</v>
      </c>
      <c r="G27" s="401">
        <v>0</v>
      </c>
      <c r="H27" s="400">
        <v>0</v>
      </c>
      <c r="I27" s="401">
        <v>0</v>
      </c>
      <c r="J27" s="400">
        <v>0</v>
      </c>
      <c r="K27" s="401">
        <v>0</v>
      </c>
      <c r="L27" s="377">
        <v>0</v>
      </c>
      <c r="M27" s="401">
        <v>0</v>
      </c>
      <c r="N27" s="414"/>
    </row>
    <row r="28" spans="1:14" ht="24.9" customHeight="1">
      <c r="A28" s="416" t="s">
        <v>196</v>
      </c>
      <c r="B28" s="400">
        <v>0</v>
      </c>
      <c r="C28" s="401">
        <v>0</v>
      </c>
      <c r="D28" s="377">
        <v>0</v>
      </c>
      <c r="E28" s="378">
        <v>0</v>
      </c>
      <c r="F28" s="400">
        <v>0</v>
      </c>
      <c r="G28" s="401">
        <v>0</v>
      </c>
      <c r="H28" s="400">
        <v>0</v>
      </c>
      <c r="I28" s="401">
        <v>0</v>
      </c>
      <c r="J28" s="400">
        <v>0</v>
      </c>
      <c r="K28" s="401">
        <v>0</v>
      </c>
      <c r="L28" s="377">
        <v>0</v>
      </c>
      <c r="M28" s="401">
        <v>0</v>
      </c>
      <c r="N28" s="414"/>
    </row>
    <row r="29" spans="1:14" ht="24.9" customHeight="1">
      <c r="A29" s="416" t="str">
        <f>'Pages 68-69'!$A$33</f>
        <v>Aargau</v>
      </c>
      <c r="B29" s="400">
        <v>0</v>
      </c>
      <c r="C29" s="401">
        <v>0</v>
      </c>
      <c r="D29" s="377">
        <v>0</v>
      </c>
      <c r="E29" s="378">
        <v>0</v>
      </c>
      <c r="F29" s="400">
        <v>0</v>
      </c>
      <c r="G29" s="401">
        <v>0</v>
      </c>
      <c r="H29" s="400">
        <v>0</v>
      </c>
      <c r="I29" s="401">
        <v>0</v>
      </c>
      <c r="J29" s="400">
        <v>0</v>
      </c>
      <c r="K29" s="401">
        <v>0</v>
      </c>
      <c r="L29" s="377">
        <v>0</v>
      </c>
      <c r="M29" s="401">
        <v>0</v>
      </c>
      <c r="N29" s="414"/>
    </row>
    <row r="30" spans="1:14" ht="24.9" customHeight="1">
      <c r="A30" s="416" t="str">
        <f>'Pages 68-69'!$A$34</f>
        <v>Thurgau</v>
      </c>
      <c r="B30" s="400">
        <v>0</v>
      </c>
      <c r="C30" s="401">
        <v>0</v>
      </c>
      <c r="D30" s="377">
        <v>0</v>
      </c>
      <c r="E30" s="378">
        <v>0</v>
      </c>
      <c r="F30" s="400">
        <v>0</v>
      </c>
      <c r="G30" s="401">
        <v>0</v>
      </c>
      <c r="H30" s="400">
        <v>0</v>
      </c>
      <c r="I30" s="401">
        <v>0</v>
      </c>
      <c r="J30" s="400">
        <v>0</v>
      </c>
      <c r="K30" s="401">
        <v>0</v>
      </c>
      <c r="L30" s="377">
        <v>0</v>
      </c>
      <c r="M30" s="401">
        <v>0</v>
      </c>
      <c r="N30" s="414"/>
    </row>
    <row r="31" spans="1:14" ht="24.9" customHeight="1">
      <c r="A31" s="416" t="str">
        <f>'Pages 68-69'!$A$35</f>
        <v>Tessin</v>
      </c>
      <c r="B31" s="400">
        <v>0</v>
      </c>
      <c r="C31" s="401">
        <v>0</v>
      </c>
      <c r="D31" s="377">
        <v>0</v>
      </c>
      <c r="E31" s="378">
        <v>0</v>
      </c>
      <c r="F31" s="400">
        <v>0</v>
      </c>
      <c r="G31" s="401">
        <v>0</v>
      </c>
      <c r="H31" s="400">
        <v>0</v>
      </c>
      <c r="I31" s="401">
        <v>0</v>
      </c>
      <c r="J31" s="400">
        <v>0</v>
      </c>
      <c r="K31" s="401">
        <v>0</v>
      </c>
      <c r="L31" s="377">
        <v>0</v>
      </c>
      <c r="M31" s="401">
        <v>0</v>
      </c>
      <c r="N31" s="414"/>
    </row>
    <row r="32" spans="1:14" ht="24.9" customHeight="1">
      <c r="A32" s="416" t="str">
        <f>'Pages 68-69'!$A$36</f>
        <v>Vaud</v>
      </c>
      <c r="B32" s="400">
        <v>0</v>
      </c>
      <c r="C32" s="401">
        <v>0</v>
      </c>
      <c r="D32" s="377">
        <v>0</v>
      </c>
      <c r="E32" s="378">
        <v>0</v>
      </c>
      <c r="F32" s="400">
        <v>0</v>
      </c>
      <c r="G32" s="401">
        <v>0</v>
      </c>
      <c r="H32" s="400">
        <v>14295</v>
      </c>
      <c r="I32" s="401">
        <v>2.859</v>
      </c>
      <c r="J32" s="400">
        <v>33790</v>
      </c>
      <c r="K32" s="401">
        <v>3.379</v>
      </c>
      <c r="L32" s="377">
        <v>175000.00000000003</v>
      </c>
      <c r="M32" s="401">
        <v>3.5000000000000004</v>
      </c>
      <c r="N32" s="414"/>
    </row>
    <row r="33" spans="1:14" ht="24.9" customHeight="1">
      <c r="A33" s="416" t="str">
        <f>'Pages 68-69'!$A$37</f>
        <v>Valais</v>
      </c>
      <c r="B33" s="400">
        <v>0</v>
      </c>
      <c r="C33" s="401">
        <v>0</v>
      </c>
      <c r="D33" s="377">
        <v>0</v>
      </c>
      <c r="E33" s="378">
        <v>0</v>
      </c>
      <c r="F33" s="400">
        <v>0</v>
      </c>
      <c r="G33" s="401">
        <v>0</v>
      </c>
      <c r="H33" s="400">
        <v>0</v>
      </c>
      <c r="I33" s="401">
        <v>0</v>
      </c>
      <c r="J33" s="400">
        <v>0</v>
      </c>
      <c r="K33" s="401">
        <v>0</v>
      </c>
      <c r="L33" s="377">
        <v>0</v>
      </c>
      <c r="M33" s="401">
        <v>0</v>
      </c>
      <c r="N33" s="414"/>
    </row>
    <row r="34" spans="1:14" ht="24.9" customHeight="1">
      <c r="A34" s="416" t="str">
        <f>'Pages 68-69'!$A$38</f>
        <v>Neuchâtel</v>
      </c>
      <c r="B34" s="400">
        <v>0</v>
      </c>
      <c r="C34" s="401">
        <v>0</v>
      </c>
      <c r="D34" s="377">
        <v>0</v>
      </c>
      <c r="E34" s="378">
        <v>0</v>
      </c>
      <c r="F34" s="400">
        <v>1500</v>
      </c>
      <c r="G34" s="401">
        <v>1.5</v>
      </c>
      <c r="H34" s="400">
        <v>13500</v>
      </c>
      <c r="I34" s="401">
        <v>2.7</v>
      </c>
      <c r="J34" s="400">
        <v>28500</v>
      </c>
      <c r="K34" s="401">
        <v>2.85</v>
      </c>
      <c r="L34" s="377">
        <v>148500</v>
      </c>
      <c r="M34" s="401">
        <v>2.97</v>
      </c>
      <c r="N34" s="414"/>
    </row>
    <row r="35" spans="1:14" ht="24.9" customHeight="1">
      <c r="A35" s="416" t="str">
        <f>'Pages 68-69'!$A$39</f>
        <v>Geneva</v>
      </c>
      <c r="B35" s="400">
        <v>0</v>
      </c>
      <c r="C35" s="401">
        <v>0</v>
      </c>
      <c r="D35" s="377">
        <v>0</v>
      </c>
      <c r="E35" s="378">
        <v>0</v>
      </c>
      <c r="F35" s="400">
        <v>0</v>
      </c>
      <c r="G35" s="401">
        <v>0</v>
      </c>
      <c r="H35" s="400">
        <v>0</v>
      </c>
      <c r="I35" s="401">
        <v>0</v>
      </c>
      <c r="J35" s="400">
        <v>0</v>
      </c>
      <c r="K35" s="401">
        <v>0</v>
      </c>
      <c r="L35" s="377">
        <v>0</v>
      </c>
      <c r="M35" s="401">
        <v>0</v>
      </c>
      <c r="N35" s="414"/>
    </row>
    <row r="36" spans="1:14" ht="24.9" customHeight="1">
      <c r="A36" s="416" t="str">
        <f>'Pages 68-69'!$A$40</f>
        <v>Jura</v>
      </c>
      <c r="B36" s="404">
        <v>0</v>
      </c>
      <c r="C36" s="405">
        <v>0</v>
      </c>
      <c r="D36" s="404">
        <v>0</v>
      </c>
      <c r="E36" s="405">
        <v>0</v>
      </c>
      <c r="F36" s="404">
        <v>0</v>
      </c>
      <c r="G36" s="405">
        <v>0</v>
      </c>
      <c r="H36" s="404">
        <v>0</v>
      </c>
      <c r="I36" s="405">
        <v>0</v>
      </c>
      <c r="J36" s="404">
        <v>0</v>
      </c>
      <c r="K36" s="405">
        <v>0</v>
      </c>
      <c r="L36" s="404">
        <v>0</v>
      </c>
      <c r="M36" s="405">
        <v>0</v>
      </c>
      <c r="N36" s="414"/>
    </row>
    <row r="37" spans="1:14" ht="24.9" customHeight="1">
      <c r="A37" s="416"/>
      <c r="B37" s="522"/>
      <c r="C37" s="521"/>
      <c r="D37" s="522"/>
      <c r="E37" s="521"/>
      <c r="F37" s="522"/>
      <c r="G37" s="521"/>
      <c r="H37" s="522"/>
      <c r="I37" s="521"/>
      <c r="J37" s="522"/>
      <c r="K37" s="521"/>
      <c r="L37" s="522"/>
      <c r="M37" s="521"/>
      <c r="N37" s="415"/>
    </row>
    <row r="38" spans="1:14" ht="24.9" customHeight="1">
      <c r="A38" s="417" t="s">
        <v>192</v>
      </c>
      <c r="B38" s="520"/>
      <c r="C38" s="521"/>
      <c r="D38" s="522"/>
      <c r="E38" s="521"/>
      <c r="F38" s="522"/>
      <c r="G38" s="521"/>
      <c r="H38" s="522"/>
      <c r="I38" s="521"/>
      <c r="J38" s="520"/>
      <c r="K38" s="521"/>
      <c r="L38" s="522"/>
      <c r="M38" s="521"/>
      <c r="N38" s="464"/>
    </row>
    <row r="39" spans="1:14" ht="24.9" customHeight="1">
      <c r="A39" s="415"/>
      <c r="B39" s="379"/>
      <c r="C39" s="378"/>
      <c r="D39" s="377"/>
      <c r="E39" s="378"/>
      <c r="F39" s="377"/>
      <c r="G39" s="378"/>
      <c r="H39" s="377"/>
      <c r="I39" s="378"/>
      <c r="J39" s="379"/>
      <c r="K39" s="378"/>
      <c r="L39" s="377"/>
      <c r="M39" s="378"/>
      <c r="N39" s="464"/>
    </row>
    <row r="40" spans="1:14" ht="24.9" customHeight="1">
      <c r="A40" s="416" t="s">
        <v>193</v>
      </c>
      <c r="B40" s="465">
        <v>0</v>
      </c>
      <c r="C40" s="466">
        <v>0</v>
      </c>
      <c r="D40" s="465">
        <v>0</v>
      </c>
      <c r="E40" s="466">
        <v>0</v>
      </c>
      <c r="F40" s="465">
        <v>0</v>
      </c>
      <c r="G40" s="466">
        <v>0</v>
      </c>
      <c r="H40" s="465">
        <v>9500</v>
      </c>
      <c r="I40" s="466">
        <v>1.9</v>
      </c>
      <c r="J40" s="465">
        <v>20000</v>
      </c>
      <c r="K40" s="466">
        <v>2</v>
      </c>
      <c r="L40" s="465">
        <v>100000</v>
      </c>
      <c r="M40" s="466">
        <v>2</v>
      </c>
      <c r="N40" s="414"/>
    </row>
    <row r="41" spans="1:14" ht="24.9" customHeight="1">
      <c r="A41" s="416" t="s">
        <v>194</v>
      </c>
      <c r="B41" s="400">
        <v>0</v>
      </c>
      <c r="C41" s="401">
        <v>0</v>
      </c>
      <c r="D41" s="400">
        <v>0</v>
      </c>
      <c r="E41" s="401">
        <v>0</v>
      </c>
      <c r="F41" s="400">
        <v>0</v>
      </c>
      <c r="G41" s="401">
        <v>0</v>
      </c>
      <c r="H41" s="400">
        <v>0</v>
      </c>
      <c r="I41" s="401">
        <v>0</v>
      </c>
      <c r="J41" s="400">
        <v>0</v>
      </c>
      <c r="K41" s="401">
        <v>0</v>
      </c>
      <c r="L41" s="400">
        <v>0</v>
      </c>
      <c r="M41" s="401">
        <v>0</v>
      </c>
      <c r="N41" s="414"/>
    </row>
    <row r="42" spans="1:14" ht="24.9" customHeight="1">
      <c r="A42" s="416" t="s">
        <v>25</v>
      </c>
      <c r="B42" s="400">
        <v>0</v>
      </c>
      <c r="C42" s="401">
        <v>0</v>
      </c>
      <c r="D42" s="400">
        <v>0</v>
      </c>
      <c r="E42" s="401">
        <v>0</v>
      </c>
      <c r="F42" s="400">
        <v>0</v>
      </c>
      <c r="G42" s="401">
        <v>0</v>
      </c>
      <c r="H42" s="400">
        <v>0</v>
      </c>
      <c r="I42" s="401">
        <v>0</v>
      </c>
      <c r="J42" s="400">
        <v>0</v>
      </c>
      <c r="K42" s="401">
        <v>0</v>
      </c>
      <c r="L42" s="400">
        <v>0</v>
      </c>
      <c r="M42" s="401">
        <v>0</v>
      </c>
      <c r="N42" s="414"/>
    </row>
    <row r="43" spans="1:14" ht="24.9" customHeight="1">
      <c r="A43" s="416" t="s">
        <v>199</v>
      </c>
      <c r="B43" s="404">
        <v>0</v>
      </c>
      <c r="C43" s="405">
        <v>0</v>
      </c>
      <c r="D43" s="404">
        <v>0</v>
      </c>
      <c r="E43" s="405">
        <v>0</v>
      </c>
      <c r="F43" s="404">
        <v>0</v>
      </c>
      <c r="G43" s="405">
        <v>0</v>
      </c>
      <c r="H43" s="404">
        <v>14295</v>
      </c>
      <c r="I43" s="405">
        <v>2.859</v>
      </c>
      <c r="J43" s="404">
        <v>33790</v>
      </c>
      <c r="K43" s="405">
        <v>3.379</v>
      </c>
      <c r="L43" s="404">
        <v>175000.00000000003</v>
      </c>
      <c r="M43" s="405">
        <v>3.5000000000000004</v>
      </c>
      <c r="N43" s="414"/>
    </row>
    <row r="44" spans="2:17" ht="18.9" customHeight="1">
      <c r="B44" s="428"/>
      <c r="C44" s="428"/>
      <c r="D44" s="429"/>
      <c r="E44" s="428"/>
      <c r="G44" s="430"/>
      <c r="H44" s="431"/>
      <c r="I44" s="432"/>
      <c r="J44" s="428"/>
      <c r="K44" s="432"/>
      <c r="L44" s="428"/>
      <c r="M44" s="428"/>
      <c r="N44" s="428"/>
      <c r="O44" s="432"/>
      <c r="Q44" s="432"/>
    </row>
    <row r="45" spans="1:14" ht="18.9" customHeight="1">
      <c r="A45" s="358"/>
      <c r="B45" s="433"/>
      <c r="C45" s="430"/>
      <c r="D45" s="429"/>
      <c r="E45" s="428"/>
      <c r="G45" s="430"/>
      <c r="H45" s="431"/>
      <c r="I45" s="428"/>
      <c r="J45" s="428"/>
      <c r="K45" s="428"/>
      <c r="L45" s="428"/>
      <c r="M45" s="428"/>
      <c r="N45" s="428"/>
    </row>
    <row r="46" spans="1:18" ht="18.9" customHeight="1">
      <c r="A46" s="1080" t="s">
        <v>198</v>
      </c>
      <c r="B46" s="1080"/>
      <c r="C46" s="1080"/>
      <c r="D46" s="1080"/>
      <c r="E46" s="1080"/>
      <c r="F46" s="1080"/>
      <c r="G46" s="1080"/>
      <c r="H46" s="1080"/>
      <c r="I46" s="1080"/>
      <c r="J46" s="1080"/>
      <c r="K46" s="1080"/>
      <c r="L46" s="1080"/>
      <c r="M46" s="1080"/>
      <c r="N46" s="1080"/>
      <c r="O46" s="468"/>
      <c r="P46" s="468"/>
      <c r="Q46" s="468"/>
      <c r="R46" s="468"/>
    </row>
    <row r="47" spans="1:18" ht="18.9" customHeight="1">
      <c r="A47" s="1079" t="s">
        <v>247</v>
      </c>
      <c r="B47" s="1079"/>
      <c r="C47" s="1079"/>
      <c r="D47" s="1079"/>
      <c r="E47" s="1079"/>
      <c r="F47" s="1079"/>
      <c r="G47" s="1079"/>
      <c r="H47" s="1079"/>
      <c r="I47" s="1079"/>
      <c r="J47" s="1079"/>
      <c r="K47" s="1079"/>
      <c r="L47" s="1079"/>
      <c r="M47" s="1079"/>
      <c r="N47" s="1079"/>
      <c r="O47" s="468"/>
      <c r="P47" s="468"/>
      <c r="Q47" s="468"/>
      <c r="R47" s="468"/>
    </row>
    <row r="48" spans="1:18" ht="39" customHeight="1">
      <c r="A48" s="1078"/>
      <c r="B48" s="1078"/>
      <c r="C48" s="1078"/>
      <c r="D48" s="1078"/>
      <c r="E48" s="1078"/>
      <c r="F48" s="1078"/>
      <c r="G48" s="1078"/>
      <c r="H48" s="1078"/>
      <c r="I48" s="1078"/>
      <c r="J48" s="1078"/>
      <c r="K48" s="1078"/>
      <c r="L48" s="1078"/>
      <c r="M48" s="1078"/>
      <c r="N48" s="1078"/>
      <c r="O48" s="469"/>
      <c r="P48" s="469"/>
      <c r="Q48" s="469"/>
      <c r="R48" s="469"/>
    </row>
    <row r="49" spans="2:14" ht="18.9" customHeight="1">
      <c r="B49" s="433"/>
      <c r="C49" s="430"/>
      <c r="D49" s="429"/>
      <c r="E49" s="428"/>
      <c r="G49" s="430"/>
      <c r="H49" s="431"/>
      <c r="I49" s="428"/>
      <c r="J49" s="428"/>
      <c r="K49" s="428"/>
      <c r="L49" s="428"/>
      <c r="M49" s="428"/>
      <c r="N49" s="428"/>
    </row>
    <row r="50" spans="2:14" ht="12.75">
      <c r="B50" s="433"/>
      <c r="C50" s="430"/>
      <c r="D50" s="429"/>
      <c r="E50" s="428"/>
      <c r="G50" s="430"/>
      <c r="H50" s="431"/>
      <c r="I50" s="428"/>
      <c r="J50" s="428"/>
      <c r="K50" s="428"/>
      <c r="L50" s="428"/>
      <c r="M50" s="428"/>
      <c r="N50" s="428"/>
    </row>
    <row r="51" spans="2:14" ht="12.75">
      <c r="B51" s="433"/>
      <c r="C51" s="430"/>
      <c r="D51" s="429"/>
      <c r="E51" s="428"/>
      <c r="G51" s="430"/>
      <c r="H51" s="431"/>
      <c r="I51" s="428"/>
      <c r="J51" s="428"/>
      <c r="K51" s="428"/>
      <c r="L51" s="428"/>
      <c r="M51" s="428"/>
      <c r="N51" s="428"/>
    </row>
    <row r="52" spans="2:14" ht="12.75">
      <c r="B52" s="433"/>
      <c r="C52" s="430"/>
      <c r="D52" s="429"/>
      <c r="E52" s="428"/>
      <c r="G52" s="430"/>
      <c r="H52" s="431"/>
      <c r="I52" s="428"/>
      <c r="J52" s="428"/>
      <c r="K52" s="428"/>
      <c r="L52" s="428"/>
      <c r="M52" s="428"/>
      <c r="N52" s="428"/>
    </row>
    <row r="53" spans="2:14" ht="12.75">
      <c r="B53" s="428"/>
      <c r="C53" s="428"/>
      <c r="D53" s="428"/>
      <c r="E53" s="428"/>
      <c r="F53" s="428"/>
      <c r="G53" s="428"/>
      <c r="H53" s="428"/>
      <c r="I53" s="428"/>
      <c r="J53" s="428"/>
      <c r="K53" s="428"/>
      <c r="L53" s="428"/>
      <c r="M53" s="428"/>
      <c r="N53" s="428"/>
    </row>
    <row r="54" spans="2:14" ht="12.75">
      <c r="B54" s="428"/>
      <c r="C54" s="428"/>
      <c r="D54" s="428"/>
      <c r="E54" s="428"/>
      <c r="F54" s="428"/>
      <c r="G54" s="428"/>
      <c r="H54" s="428"/>
      <c r="I54" s="428"/>
      <c r="J54" s="428"/>
      <c r="K54" s="428"/>
      <c r="L54" s="428"/>
      <c r="M54" s="428"/>
      <c r="N54" s="428"/>
    </row>
    <row r="55" spans="2:14" ht="12.75">
      <c r="B55" s="428"/>
      <c r="C55" s="428"/>
      <c r="D55" s="428"/>
      <c r="E55" s="428"/>
      <c r="F55" s="428"/>
      <c r="G55" s="428"/>
      <c r="H55" s="428"/>
      <c r="I55" s="428"/>
      <c r="J55" s="428"/>
      <c r="K55" s="428"/>
      <c r="L55" s="428"/>
      <c r="M55" s="428"/>
      <c r="N55" s="428"/>
    </row>
    <row r="56" spans="2:14" ht="12.75">
      <c r="B56" s="428"/>
      <c r="C56" s="428"/>
      <c r="D56" s="428"/>
      <c r="E56" s="428"/>
      <c r="F56" s="428"/>
      <c r="G56" s="428"/>
      <c r="H56" s="428"/>
      <c r="I56" s="428"/>
      <c r="J56" s="428"/>
      <c r="K56" s="428"/>
      <c r="L56" s="428"/>
      <c r="M56" s="428"/>
      <c r="N56" s="428"/>
    </row>
    <row r="57" spans="2:14" ht="12.75">
      <c r="B57" s="428"/>
      <c r="C57" s="428"/>
      <c r="D57" s="428"/>
      <c r="E57" s="428"/>
      <c r="F57" s="428"/>
      <c r="G57" s="428"/>
      <c r="H57" s="428"/>
      <c r="I57" s="428"/>
      <c r="J57" s="428"/>
      <c r="K57" s="428"/>
      <c r="L57" s="428"/>
      <c r="M57" s="428"/>
      <c r="N57" s="428"/>
    </row>
    <row r="58" spans="2:14" ht="12.75">
      <c r="B58" s="428"/>
      <c r="C58" s="428"/>
      <c r="D58" s="428"/>
      <c r="E58" s="428"/>
      <c r="F58" s="428"/>
      <c r="G58" s="428"/>
      <c r="H58" s="428"/>
      <c r="I58" s="428"/>
      <c r="J58" s="428"/>
      <c r="K58" s="428"/>
      <c r="L58" s="428"/>
      <c r="M58" s="428"/>
      <c r="N58" s="428"/>
    </row>
    <row r="59" spans="2:14" ht="12.75">
      <c r="B59" s="428"/>
      <c r="C59" s="428"/>
      <c r="D59" s="428"/>
      <c r="E59" s="428"/>
      <c r="F59" s="428"/>
      <c r="G59" s="428"/>
      <c r="H59" s="428"/>
      <c r="I59" s="428"/>
      <c r="J59" s="428"/>
      <c r="K59" s="428"/>
      <c r="L59" s="428"/>
      <c r="M59" s="428"/>
      <c r="N59" s="428"/>
    </row>
    <row r="60" spans="2:14" ht="12.75">
      <c r="B60" s="428"/>
      <c r="C60" s="428"/>
      <c r="D60" s="428"/>
      <c r="E60" s="428"/>
      <c r="F60" s="428"/>
      <c r="G60" s="428"/>
      <c r="H60" s="428"/>
      <c r="I60" s="428"/>
      <c r="J60" s="428"/>
      <c r="K60" s="428"/>
      <c r="L60" s="428"/>
      <c r="M60" s="428"/>
      <c r="N60" s="428"/>
    </row>
    <row r="61" spans="2:14" ht="12.75">
      <c r="B61" s="428"/>
      <c r="C61" s="428"/>
      <c r="D61" s="428"/>
      <c r="E61" s="428"/>
      <c r="F61" s="428"/>
      <c r="G61" s="428"/>
      <c r="H61" s="428"/>
      <c r="I61" s="428"/>
      <c r="J61" s="428"/>
      <c r="K61" s="428"/>
      <c r="L61" s="428"/>
      <c r="M61" s="428"/>
      <c r="N61" s="428"/>
    </row>
    <row r="62" spans="2:14" ht="12.75">
      <c r="B62" s="428"/>
      <c r="C62" s="428"/>
      <c r="D62" s="428"/>
      <c r="E62" s="428"/>
      <c r="F62" s="428"/>
      <c r="G62" s="428"/>
      <c r="H62" s="428"/>
      <c r="I62" s="428"/>
      <c r="J62" s="428"/>
      <c r="K62" s="428"/>
      <c r="L62" s="428"/>
      <c r="M62" s="428"/>
      <c r="N62" s="428"/>
    </row>
    <row r="63" spans="2:14" ht="12.75">
      <c r="B63" s="428"/>
      <c r="C63" s="428"/>
      <c r="D63" s="428"/>
      <c r="E63" s="428"/>
      <c r="F63" s="428"/>
      <c r="G63" s="428"/>
      <c r="H63" s="428"/>
      <c r="I63" s="428"/>
      <c r="J63" s="428"/>
      <c r="K63" s="428"/>
      <c r="L63" s="428"/>
      <c r="M63" s="428"/>
      <c r="N63" s="428"/>
    </row>
    <row r="64" spans="2:14" ht="12.75">
      <c r="B64" s="428"/>
      <c r="C64" s="428"/>
      <c r="D64" s="428"/>
      <c r="E64" s="428"/>
      <c r="F64" s="428"/>
      <c r="G64" s="428"/>
      <c r="H64" s="428"/>
      <c r="I64" s="428"/>
      <c r="J64" s="428"/>
      <c r="K64" s="428"/>
      <c r="L64" s="428"/>
      <c r="M64" s="428"/>
      <c r="N64" s="428"/>
    </row>
    <row r="65" spans="2:14" ht="12.75">
      <c r="B65" s="428"/>
      <c r="C65" s="428"/>
      <c r="D65" s="428"/>
      <c r="E65" s="428"/>
      <c r="F65" s="428"/>
      <c r="G65" s="428"/>
      <c r="H65" s="428"/>
      <c r="I65" s="428"/>
      <c r="J65" s="428"/>
      <c r="K65" s="428"/>
      <c r="L65" s="428"/>
      <c r="M65" s="428"/>
      <c r="N65" s="428"/>
    </row>
    <row r="66" spans="2:14" ht="12.75">
      <c r="B66" s="428"/>
      <c r="C66" s="428"/>
      <c r="D66" s="428"/>
      <c r="E66" s="428"/>
      <c r="F66" s="428"/>
      <c r="G66" s="428"/>
      <c r="H66" s="428"/>
      <c r="I66" s="428"/>
      <c r="J66" s="428"/>
      <c r="K66" s="428"/>
      <c r="L66" s="428"/>
      <c r="M66" s="428"/>
      <c r="N66" s="428"/>
    </row>
    <row r="67" spans="2:14" ht="12.75">
      <c r="B67" s="428"/>
      <c r="C67" s="428"/>
      <c r="D67" s="428"/>
      <c r="E67" s="428"/>
      <c r="F67" s="428"/>
      <c r="G67" s="428"/>
      <c r="H67" s="428"/>
      <c r="I67" s="428"/>
      <c r="J67" s="428"/>
      <c r="K67" s="428"/>
      <c r="L67" s="428"/>
      <c r="M67" s="428"/>
      <c r="N67" s="428"/>
    </row>
    <row r="68" spans="2:14" ht="12.75">
      <c r="B68" s="428"/>
      <c r="C68" s="428"/>
      <c r="D68" s="428"/>
      <c r="E68" s="428"/>
      <c r="F68" s="428"/>
      <c r="G68" s="428"/>
      <c r="H68" s="428"/>
      <c r="I68" s="428"/>
      <c r="J68" s="428"/>
      <c r="K68" s="428"/>
      <c r="L68" s="428"/>
      <c r="M68" s="428"/>
      <c r="N68" s="428"/>
    </row>
    <row r="69" spans="2:14" ht="12.75">
      <c r="B69" s="428"/>
      <c r="C69" s="428"/>
      <c r="D69" s="428"/>
      <c r="E69" s="428"/>
      <c r="F69" s="428"/>
      <c r="G69" s="428"/>
      <c r="H69" s="428"/>
      <c r="I69" s="428"/>
      <c r="J69" s="428"/>
      <c r="K69" s="428"/>
      <c r="L69" s="428"/>
      <c r="M69" s="428"/>
      <c r="N69" s="428"/>
    </row>
    <row r="70" spans="2:14" ht="12.75">
      <c r="B70" s="428"/>
      <c r="C70" s="428"/>
      <c r="D70" s="428"/>
      <c r="E70" s="428"/>
      <c r="F70" s="428"/>
      <c r="G70" s="428"/>
      <c r="H70" s="428"/>
      <c r="I70" s="428"/>
      <c r="J70" s="428"/>
      <c r="K70" s="428"/>
      <c r="L70" s="428"/>
      <c r="M70" s="428"/>
      <c r="N70" s="428"/>
    </row>
    <row r="71" spans="2:14" ht="12.75">
      <c r="B71" s="428"/>
      <c r="C71" s="428"/>
      <c r="D71" s="428"/>
      <c r="E71" s="428"/>
      <c r="F71" s="428"/>
      <c r="G71" s="428"/>
      <c r="H71" s="428"/>
      <c r="I71" s="428"/>
      <c r="J71" s="428"/>
      <c r="K71" s="428"/>
      <c r="L71" s="428"/>
      <c r="M71" s="428"/>
      <c r="N71" s="428"/>
    </row>
    <row r="72" spans="2:14" ht="12.75">
      <c r="B72" s="428"/>
      <c r="C72" s="428"/>
      <c r="D72" s="428"/>
      <c r="E72" s="428"/>
      <c r="F72" s="428"/>
      <c r="G72" s="428"/>
      <c r="H72" s="428"/>
      <c r="I72" s="428"/>
      <c r="J72" s="428"/>
      <c r="K72" s="428"/>
      <c r="L72" s="428"/>
      <c r="M72" s="428"/>
      <c r="N72" s="428"/>
    </row>
    <row r="73" spans="2:14" ht="12.75">
      <c r="B73" s="428"/>
      <c r="C73" s="428"/>
      <c r="D73" s="428"/>
      <c r="E73" s="428"/>
      <c r="F73" s="428"/>
      <c r="G73" s="428"/>
      <c r="H73" s="428"/>
      <c r="I73" s="428"/>
      <c r="J73" s="428"/>
      <c r="K73" s="428"/>
      <c r="L73" s="428"/>
      <c r="M73" s="428"/>
      <c r="N73" s="428"/>
    </row>
    <row r="74" spans="2:14" ht="12.75">
      <c r="B74" s="428"/>
      <c r="C74" s="428"/>
      <c r="D74" s="428"/>
      <c r="E74" s="428"/>
      <c r="F74" s="428"/>
      <c r="G74" s="428"/>
      <c r="H74" s="428"/>
      <c r="I74" s="428"/>
      <c r="J74" s="428"/>
      <c r="K74" s="428"/>
      <c r="L74" s="428"/>
      <c r="M74" s="428"/>
      <c r="N74" s="428"/>
    </row>
    <row r="75" spans="2:14" ht="12.75">
      <c r="B75" s="428"/>
      <c r="C75" s="428"/>
      <c r="D75" s="428"/>
      <c r="E75" s="428"/>
      <c r="F75" s="428"/>
      <c r="G75" s="428"/>
      <c r="H75" s="428"/>
      <c r="I75" s="428"/>
      <c r="J75" s="428"/>
      <c r="K75" s="428"/>
      <c r="L75" s="428"/>
      <c r="M75" s="428"/>
      <c r="N75" s="428"/>
    </row>
    <row r="76" spans="2:14" ht="12.75">
      <c r="B76" s="428"/>
      <c r="C76" s="428"/>
      <c r="D76" s="428"/>
      <c r="E76" s="428"/>
      <c r="F76" s="428"/>
      <c r="G76" s="428"/>
      <c r="H76" s="428"/>
      <c r="I76" s="428"/>
      <c r="J76" s="428"/>
      <c r="K76" s="428"/>
      <c r="L76" s="428"/>
      <c r="M76" s="428"/>
      <c r="N76" s="428"/>
    </row>
    <row r="77" spans="2:14" ht="12.75">
      <c r="B77" s="428"/>
      <c r="C77" s="428"/>
      <c r="D77" s="428"/>
      <c r="E77" s="428"/>
      <c r="F77" s="428"/>
      <c r="G77" s="428"/>
      <c r="H77" s="428"/>
      <c r="I77" s="428"/>
      <c r="J77" s="428"/>
      <c r="K77" s="428"/>
      <c r="L77" s="428"/>
      <c r="M77" s="428"/>
      <c r="N77" s="428"/>
    </row>
    <row r="78" spans="2:14" ht="12.75">
      <c r="B78" s="428"/>
      <c r="C78" s="428"/>
      <c r="D78" s="428"/>
      <c r="E78" s="428"/>
      <c r="F78" s="428"/>
      <c r="G78" s="428"/>
      <c r="H78" s="428"/>
      <c r="I78" s="428"/>
      <c r="J78" s="428"/>
      <c r="K78" s="428"/>
      <c r="L78" s="428"/>
      <c r="M78" s="428"/>
      <c r="N78" s="428"/>
    </row>
    <row r="79" spans="2:14" ht="12.75">
      <c r="B79" s="428"/>
      <c r="C79" s="428"/>
      <c r="D79" s="428"/>
      <c r="E79" s="428"/>
      <c r="F79" s="428"/>
      <c r="G79" s="428"/>
      <c r="H79" s="428"/>
      <c r="I79" s="428"/>
      <c r="J79" s="428"/>
      <c r="K79" s="428"/>
      <c r="L79" s="428"/>
      <c r="M79" s="428"/>
      <c r="N79" s="428"/>
    </row>
    <row r="80" spans="2:14" ht="12.75">
      <c r="B80" s="428"/>
      <c r="C80" s="428"/>
      <c r="D80" s="428"/>
      <c r="E80" s="428"/>
      <c r="F80" s="428"/>
      <c r="G80" s="428"/>
      <c r="H80" s="428"/>
      <c r="I80" s="428"/>
      <c r="J80" s="428"/>
      <c r="K80" s="428"/>
      <c r="L80" s="428"/>
      <c r="M80" s="428"/>
      <c r="N80" s="428"/>
    </row>
    <row r="81" spans="2:14" ht="12.75">
      <c r="B81" s="428"/>
      <c r="C81" s="428"/>
      <c r="D81" s="428"/>
      <c r="E81" s="428"/>
      <c r="F81" s="428"/>
      <c r="G81" s="428"/>
      <c r="H81" s="428"/>
      <c r="I81" s="428"/>
      <c r="J81" s="428"/>
      <c r="K81" s="428"/>
      <c r="L81" s="428"/>
      <c r="M81" s="428"/>
      <c r="N81" s="428"/>
    </row>
    <row r="82" spans="2:14" ht="12.75">
      <c r="B82" s="428"/>
      <c r="C82" s="428"/>
      <c r="D82" s="428"/>
      <c r="E82" s="428"/>
      <c r="F82" s="428"/>
      <c r="G82" s="428"/>
      <c r="H82" s="428"/>
      <c r="I82" s="428"/>
      <c r="J82" s="428"/>
      <c r="K82" s="428"/>
      <c r="L82" s="428"/>
      <c r="M82" s="428"/>
      <c r="N82" s="428"/>
    </row>
    <row r="83" spans="2:14" ht="12.75">
      <c r="B83" s="428"/>
      <c r="C83" s="428"/>
      <c r="D83" s="428"/>
      <c r="E83" s="428"/>
      <c r="F83" s="428"/>
      <c r="G83" s="428"/>
      <c r="H83" s="428"/>
      <c r="I83" s="428"/>
      <c r="J83" s="428"/>
      <c r="K83" s="428"/>
      <c r="L83" s="428"/>
      <c r="M83" s="428"/>
      <c r="N83" s="428"/>
    </row>
    <row r="84" spans="2:14" ht="12.75">
      <c r="B84" s="428"/>
      <c r="C84" s="428"/>
      <c r="D84" s="428"/>
      <c r="E84" s="428"/>
      <c r="F84" s="428"/>
      <c r="G84" s="428"/>
      <c r="H84" s="428"/>
      <c r="I84" s="428"/>
      <c r="J84" s="428"/>
      <c r="K84" s="428"/>
      <c r="L84" s="428"/>
      <c r="M84" s="428"/>
      <c r="N84" s="428"/>
    </row>
    <row r="85" spans="2:14" ht="12.75">
      <c r="B85" s="428"/>
      <c r="C85" s="428"/>
      <c r="D85" s="428"/>
      <c r="E85" s="428"/>
      <c r="F85" s="428"/>
      <c r="G85" s="428"/>
      <c r="H85" s="428"/>
      <c r="I85" s="428"/>
      <c r="J85" s="428"/>
      <c r="K85" s="428"/>
      <c r="L85" s="428"/>
      <c r="M85" s="428"/>
      <c r="N85" s="428"/>
    </row>
    <row r="86" spans="2:14" ht="12.75">
      <c r="B86" s="428"/>
      <c r="C86" s="428"/>
      <c r="D86" s="428"/>
      <c r="E86" s="428"/>
      <c r="F86" s="428"/>
      <c r="G86" s="428"/>
      <c r="H86" s="428"/>
      <c r="I86" s="428"/>
      <c r="J86" s="428"/>
      <c r="K86" s="428"/>
      <c r="L86" s="428"/>
      <c r="M86" s="428"/>
      <c r="N86" s="428"/>
    </row>
    <row r="87" spans="2:14" ht="12.75">
      <c r="B87" s="428"/>
      <c r="C87" s="428"/>
      <c r="D87" s="428"/>
      <c r="E87" s="428"/>
      <c r="F87" s="428"/>
      <c r="G87" s="428"/>
      <c r="H87" s="428"/>
      <c r="I87" s="428"/>
      <c r="J87" s="428"/>
      <c r="K87" s="428"/>
      <c r="L87" s="428"/>
      <c r="M87" s="428"/>
      <c r="N87" s="428"/>
    </row>
    <row r="88" spans="2:14" ht="12.75">
      <c r="B88" s="428"/>
      <c r="C88" s="428"/>
      <c r="D88" s="428"/>
      <c r="E88" s="428"/>
      <c r="F88" s="428"/>
      <c r="G88" s="428"/>
      <c r="H88" s="428"/>
      <c r="I88" s="428"/>
      <c r="J88" s="428"/>
      <c r="K88" s="428"/>
      <c r="L88" s="428"/>
      <c r="M88" s="428"/>
      <c r="N88" s="428"/>
    </row>
    <row r="89" spans="2:14" ht="12.75">
      <c r="B89" s="428"/>
      <c r="C89" s="428"/>
      <c r="D89" s="428"/>
      <c r="E89" s="428"/>
      <c r="F89" s="428"/>
      <c r="G89" s="428"/>
      <c r="H89" s="428"/>
      <c r="I89" s="428"/>
      <c r="J89" s="428"/>
      <c r="K89" s="428"/>
      <c r="L89" s="428"/>
      <c r="M89" s="428"/>
      <c r="N89" s="428"/>
    </row>
    <row r="90" spans="2:14" ht="12.75">
      <c r="B90" s="428"/>
      <c r="C90" s="428"/>
      <c r="D90" s="428"/>
      <c r="E90" s="428"/>
      <c r="F90" s="428"/>
      <c r="G90" s="428"/>
      <c r="H90" s="428"/>
      <c r="I90" s="428"/>
      <c r="J90" s="428"/>
      <c r="K90" s="428"/>
      <c r="L90" s="428"/>
      <c r="M90" s="428"/>
      <c r="N90" s="428"/>
    </row>
    <row r="91" spans="2:14" ht="12.75">
      <c r="B91" s="428"/>
      <c r="C91" s="428"/>
      <c r="D91" s="428"/>
      <c r="E91" s="428"/>
      <c r="F91" s="428"/>
      <c r="G91" s="428"/>
      <c r="H91" s="428"/>
      <c r="I91" s="428"/>
      <c r="J91" s="428"/>
      <c r="K91" s="428"/>
      <c r="L91" s="428"/>
      <c r="M91" s="428"/>
      <c r="N91" s="428"/>
    </row>
    <row r="92" spans="2:14" ht="12.75">
      <c r="B92" s="428"/>
      <c r="C92" s="428"/>
      <c r="D92" s="428"/>
      <c r="E92" s="428"/>
      <c r="F92" s="428"/>
      <c r="G92" s="428"/>
      <c r="H92" s="428"/>
      <c r="I92" s="428"/>
      <c r="J92" s="428"/>
      <c r="K92" s="428"/>
      <c r="L92" s="428"/>
      <c r="M92" s="428"/>
      <c r="N92" s="428"/>
    </row>
    <row r="93" spans="2:14" ht="12.75">
      <c r="B93" s="428"/>
      <c r="C93" s="428"/>
      <c r="D93" s="428"/>
      <c r="E93" s="428"/>
      <c r="F93" s="428"/>
      <c r="G93" s="428"/>
      <c r="H93" s="428"/>
      <c r="I93" s="428"/>
      <c r="J93" s="428"/>
      <c r="K93" s="428"/>
      <c r="L93" s="428"/>
      <c r="M93" s="428"/>
      <c r="N93" s="428"/>
    </row>
    <row r="94" spans="2:14" ht="12.75">
      <c r="B94" s="428"/>
      <c r="C94" s="428"/>
      <c r="D94" s="428"/>
      <c r="E94" s="428"/>
      <c r="F94" s="428"/>
      <c r="G94" s="428"/>
      <c r="H94" s="428"/>
      <c r="I94" s="428"/>
      <c r="J94" s="428"/>
      <c r="K94" s="428"/>
      <c r="L94" s="428"/>
      <c r="M94" s="428"/>
      <c r="N94" s="428"/>
    </row>
    <row r="95" spans="2:14" ht="12.75">
      <c r="B95" s="428"/>
      <c r="C95" s="428"/>
      <c r="D95" s="428"/>
      <c r="E95" s="428"/>
      <c r="F95" s="428"/>
      <c r="G95" s="428"/>
      <c r="H95" s="428"/>
      <c r="I95" s="428"/>
      <c r="J95" s="428"/>
      <c r="K95" s="428"/>
      <c r="L95" s="428"/>
      <c r="M95" s="428"/>
      <c r="N95" s="428"/>
    </row>
    <row r="96" spans="2:14" ht="12.75">
      <c r="B96" s="428"/>
      <c r="C96" s="428"/>
      <c r="D96" s="428"/>
      <c r="E96" s="428"/>
      <c r="F96" s="428"/>
      <c r="G96" s="428"/>
      <c r="H96" s="428"/>
      <c r="I96" s="428"/>
      <c r="J96" s="428"/>
      <c r="K96" s="428"/>
      <c r="L96" s="428"/>
      <c r="M96" s="428"/>
      <c r="N96" s="428"/>
    </row>
    <row r="97" spans="2:14" ht="12.75">
      <c r="B97" s="428"/>
      <c r="C97" s="428"/>
      <c r="D97" s="428"/>
      <c r="E97" s="428"/>
      <c r="F97" s="428"/>
      <c r="G97" s="428"/>
      <c r="H97" s="428"/>
      <c r="I97" s="428"/>
      <c r="J97" s="428"/>
      <c r="K97" s="428"/>
      <c r="L97" s="428"/>
      <c r="M97" s="428"/>
      <c r="N97" s="428"/>
    </row>
    <row r="98" spans="2:14" ht="12.75">
      <c r="B98" s="428"/>
      <c r="C98" s="428"/>
      <c r="D98" s="428"/>
      <c r="E98" s="428"/>
      <c r="F98" s="428"/>
      <c r="G98" s="428"/>
      <c r="H98" s="428"/>
      <c r="I98" s="428"/>
      <c r="J98" s="428"/>
      <c r="K98" s="428"/>
      <c r="L98" s="428"/>
      <c r="M98" s="428"/>
      <c r="N98" s="428"/>
    </row>
    <row r="99" spans="2:14" ht="12.75">
      <c r="B99" s="428"/>
      <c r="C99" s="428"/>
      <c r="D99" s="428"/>
      <c r="E99" s="428"/>
      <c r="F99" s="428"/>
      <c r="G99" s="428"/>
      <c r="H99" s="428"/>
      <c r="I99" s="428"/>
      <c r="J99" s="428"/>
      <c r="K99" s="428"/>
      <c r="L99" s="428"/>
      <c r="M99" s="428"/>
      <c r="N99" s="428"/>
    </row>
    <row r="100" spans="2:14" ht="12.75">
      <c r="B100" s="428"/>
      <c r="C100" s="428"/>
      <c r="D100" s="428"/>
      <c r="E100" s="428"/>
      <c r="F100" s="428"/>
      <c r="G100" s="428"/>
      <c r="H100" s="428"/>
      <c r="I100" s="428"/>
      <c r="J100" s="428"/>
      <c r="K100" s="428"/>
      <c r="L100" s="428"/>
      <c r="M100" s="428"/>
      <c r="N100" s="428"/>
    </row>
    <row r="101" spans="2:14" ht="12.75">
      <c r="B101" s="428"/>
      <c r="C101" s="428"/>
      <c r="D101" s="428"/>
      <c r="E101" s="428"/>
      <c r="F101" s="428"/>
      <c r="G101" s="428"/>
      <c r="H101" s="428"/>
      <c r="I101" s="428"/>
      <c r="J101" s="428"/>
      <c r="K101" s="428"/>
      <c r="L101" s="428"/>
      <c r="M101" s="428"/>
      <c r="N101" s="428"/>
    </row>
    <row r="102" spans="2:14" ht="12.75">
      <c r="B102" s="428"/>
      <c r="C102" s="428"/>
      <c r="D102" s="428"/>
      <c r="E102" s="428"/>
      <c r="F102" s="428"/>
      <c r="G102" s="428"/>
      <c r="H102" s="428"/>
      <c r="I102" s="428"/>
      <c r="J102" s="428"/>
      <c r="K102" s="428"/>
      <c r="L102" s="428"/>
      <c r="M102" s="428"/>
      <c r="N102" s="428"/>
    </row>
    <row r="103" spans="2:14" ht="12.75">
      <c r="B103" s="428"/>
      <c r="C103" s="428"/>
      <c r="D103" s="428"/>
      <c r="E103" s="428"/>
      <c r="F103" s="428"/>
      <c r="G103" s="428"/>
      <c r="H103" s="428"/>
      <c r="I103" s="428"/>
      <c r="J103" s="428"/>
      <c r="K103" s="428"/>
      <c r="L103" s="428"/>
      <c r="M103" s="428"/>
      <c r="N103" s="428"/>
    </row>
    <row r="104" spans="2:14" ht="12.75">
      <c r="B104" s="428"/>
      <c r="C104" s="428"/>
      <c r="D104" s="428"/>
      <c r="E104" s="428"/>
      <c r="F104" s="428"/>
      <c r="G104" s="428"/>
      <c r="H104" s="428"/>
      <c r="I104" s="428"/>
      <c r="J104" s="428"/>
      <c r="K104" s="428"/>
      <c r="L104" s="428"/>
      <c r="M104" s="428"/>
      <c r="N104" s="428"/>
    </row>
    <row r="105" spans="2:14" ht="12.75">
      <c r="B105" s="428"/>
      <c r="C105" s="428"/>
      <c r="D105" s="428"/>
      <c r="E105" s="428"/>
      <c r="F105" s="428"/>
      <c r="G105" s="428"/>
      <c r="H105" s="428"/>
      <c r="I105" s="428"/>
      <c r="J105" s="428"/>
      <c r="K105" s="428"/>
      <c r="L105" s="428"/>
      <c r="M105" s="428"/>
      <c r="N105" s="428"/>
    </row>
    <row r="106" spans="2:14" ht="12.75">
      <c r="B106" s="428"/>
      <c r="C106" s="428"/>
      <c r="D106" s="428"/>
      <c r="E106" s="428"/>
      <c r="F106" s="428"/>
      <c r="G106" s="428"/>
      <c r="H106" s="428"/>
      <c r="I106" s="428"/>
      <c r="J106" s="428"/>
      <c r="K106" s="428"/>
      <c r="L106" s="428"/>
      <c r="M106" s="428"/>
      <c r="N106" s="428"/>
    </row>
    <row r="107" spans="2:14" ht="12.75">
      <c r="B107" s="428"/>
      <c r="C107" s="428"/>
      <c r="D107" s="428"/>
      <c r="E107" s="428"/>
      <c r="F107" s="428"/>
      <c r="G107" s="428"/>
      <c r="H107" s="428"/>
      <c r="I107" s="428"/>
      <c r="J107" s="428"/>
      <c r="K107" s="428"/>
      <c r="L107" s="428"/>
      <c r="M107" s="428"/>
      <c r="N107" s="428"/>
    </row>
    <row r="108" spans="2:14" ht="12.75">
      <c r="B108" s="428"/>
      <c r="C108" s="428"/>
      <c r="D108" s="428"/>
      <c r="E108" s="428"/>
      <c r="F108" s="428"/>
      <c r="G108" s="428"/>
      <c r="H108" s="428"/>
      <c r="I108" s="428"/>
      <c r="J108" s="428"/>
      <c r="K108" s="428"/>
      <c r="L108" s="428"/>
      <c r="M108" s="428"/>
      <c r="N108" s="428"/>
    </row>
    <row r="109" spans="2:14" ht="12.75">
      <c r="B109" s="428"/>
      <c r="C109" s="428"/>
      <c r="D109" s="428"/>
      <c r="E109" s="428"/>
      <c r="F109" s="428"/>
      <c r="G109" s="428"/>
      <c r="H109" s="428"/>
      <c r="I109" s="428"/>
      <c r="J109" s="428"/>
      <c r="K109" s="428"/>
      <c r="L109" s="428"/>
      <c r="M109" s="428"/>
      <c r="N109" s="428"/>
    </row>
    <row r="110" spans="2:14" ht="12.75">
      <c r="B110" s="428"/>
      <c r="C110" s="428"/>
      <c r="D110" s="428"/>
      <c r="E110" s="428"/>
      <c r="F110" s="428"/>
      <c r="G110" s="428"/>
      <c r="H110" s="428"/>
      <c r="I110" s="428"/>
      <c r="J110" s="428"/>
      <c r="K110" s="428"/>
      <c r="L110" s="428"/>
      <c r="M110" s="428"/>
      <c r="N110" s="428"/>
    </row>
    <row r="111" spans="2:14" ht="12.75">
      <c r="B111" s="428"/>
      <c r="C111" s="428"/>
      <c r="D111" s="428"/>
      <c r="E111" s="428"/>
      <c r="F111" s="428"/>
      <c r="G111" s="428"/>
      <c r="H111" s="428"/>
      <c r="I111" s="428"/>
      <c r="J111" s="428"/>
      <c r="K111" s="428"/>
      <c r="L111" s="428"/>
      <c r="M111" s="428"/>
      <c r="N111" s="428"/>
    </row>
  </sheetData>
  <mergeCells count="13">
    <mergeCell ref="B5:M5"/>
    <mergeCell ref="B6:M6"/>
    <mergeCell ref="J7:K7"/>
    <mergeCell ref="L7:M7"/>
    <mergeCell ref="B7:C7"/>
    <mergeCell ref="D7:E7"/>
    <mergeCell ref="F7:G7"/>
    <mergeCell ref="H7:I7"/>
    <mergeCell ref="A48:N48"/>
    <mergeCell ref="A47:N47"/>
    <mergeCell ref="A46:N46"/>
    <mergeCell ref="B9:M9"/>
    <mergeCell ref="A6:A7"/>
  </mergeCells>
  <printOptions horizontalCentered="1"/>
  <pageMargins left="0.3937007874015748" right="0.3937007874015748" top="0.5905511811023623" bottom="0.5905511811023623" header="0.3937007874015748" footer="0.3937007874015748"/>
  <pageSetup horizontalDpi="600" verticalDpi="600" orientation="portrait" paperSize="9" scale="61" r:id="rId1"/>
  <headerFooter alignWithMargins="0">
    <oddHeader>&amp;C&amp;"Helvetica,Fett"&amp;12 2010</oddHeader>
    <oddFooter>&amp;L76&amp;C&amp;"Helvetica,Standard"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R113"/>
  <sheetViews>
    <sheetView zoomScale="75" zoomScaleNormal="75" workbookViewId="0" topLeftCell="A1"/>
  </sheetViews>
  <sheetFormatPr defaultColWidth="10.28125" defaultRowHeight="12.75"/>
  <cols>
    <col min="1" max="1" width="23.7109375" style="355" customWidth="1"/>
    <col min="2" max="13" width="9.8515625" style="355" customWidth="1"/>
    <col min="14" max="14" width="23.8515625" style="355" bestFit="1" customWidth="1"/>
    <col min="15" max="17" width="8.140625" style="355" customWidth="1"/>
    <col min="18" max="247" width="12.7109375" style="355" customWidth="1"/>
    <col min="248" max="16384" width="10.28125" style="355" customWidth="1"/>
  </cols>
  <sheetData>
    <row r="1" spans="1:9" ht="18.9" customHeight="1">
      <c r="A1" s="354" t="s">
        <v>200</v>
      </c>
      <c r="B1" s="354"/>
      <c r="C1" s="354"/>
      <c r="D1" s="354"/>
      <c r="E1" s="354"/>
      <c r="F1" s="354"/>
      <c r="G1" s="354"/>
      <c r="H1" s="354"/>
      <c r="I1" s="354"/>
    </row>
    <row r="2" spans="2:9" ht="18.9" customHeight="1">
      <c r="B2" s="354"/>
      <c r="C2" s="354"/>
      <c r="D2" s="354"/>
      <c r="E2" s="354"/>
      <c r="F2" s="354"/>
      <c r="G2" s="354"/>
      <c r="H2" s="354"/>
      <c r="I2" s="354"/>
    </row>
    <row r="3" spans="1:9" ht="18.9" customHeight="1">
      <c r="A3" s="357" t="str">
        <f>'Page 76'!$A$3</f>
        <v>Inheritance</v>
      </c>
      <c r="B3" s="354"/>
      <c r="C3" s="354"/>
      <c r="D3" s="354"/>
      <c r="E3" s="354"/>
      <c r="F3" s="354"/>
      <c r="G3" s="354"/>
      <c r="H3" s="354"/>
      <c r="I3" s="354"/>
    </row>
    <row r="4" ht="18.9" customHeight="1" thickBot="1">
      <c r="A4" s="462"/>
    </row>
    <row r="5" spans="1:14" ht="18.9" customHeight="1">
      <c r="A5" s="425">
        <v>38</v>
      </c>
      <c r="B5" s="1085" t="s">
        <v>201</v>
      </c>
      <c r="C5" s="1086"/>
      <c r="D5" s="1086"/>
      <c r="E5" s="1086"/>
      <c r="F5" s="1086"/>
      <c r="G5" s="1086"/>
      <c r="H5" s="1086"/>
      <c r="I5" s="1086"/>
      <c r="J5" s="1086"/>
      <c r="K5" s="1086"/>
      <c r="L5" s="1086"/>
      <c r="M5" s="1087"/>
      <c r="N5" s="365"/>
    </row>
    <row r="6" spans="1:14" ht="18.9" customHeight="1" thickBot="1">
      <c r="A6" s="425" t="str">
        <f>'Page 76'!$A$6</f>
        <v>Taxing authority</v>
      </c>
      <c r="B6" s="1095"/>
      <c r="C6" s="1096"/>
      <c r="D6" s="1096"/>
      <c r="E6" s="1096"/>
      <c r="F6" s="1096"/>
      <c r="G6" s="1096"/>
      <c r="H6" s="1096"/>
      <c r="I6" s="1096"/>
      <c r="J6" s="1096"/>
      <c r="K6" s="1096"/>
      <c r="L6" s="1096"/>
      <c r="M6" s="1097"/>
      <c r="N6" s="366"/>
    </row>
    <row r="7" spans="1:14" ht="18.9" customHeight="1">
      <c r="A7" s="425"/>
      <c r="B7" s="1093" t="s">
        <v>48</v>
      </c>
      <c r="C7" s="1094"/>
      <c r="D7" s="1093" t="s">
        <v>49</v>
      </c>
      <c r="E7" s="1094"/>
      <c r="F7" s="1093" t="s">
        <v>50</v>
      </c>
      <c r="G7" s="1094"/>
      <c r="H7" s="1093" t="s">
        <v>51</v>
      </c>
      <c r="I7" s="1094"/>
      <c r="J7" s="1093" t="s">
        <v>82</v>
      </c>
      <c r="K7" s="1094"/>
      <c r="L7" s="1093" t="s">
        <v>83</v>
      </c>
      <c r="M7" s="1094"/>
      <c r="N7" s="365"/>
    </row>
    <row r="8" spans="1:14" ht="18.9" customHeight="1">
      <c r="A8" s="425"/>
      <c r="B8" s="356"/>
      <c r="C8" s="356"/>
      <c r="D8" s="356"/>
      <c r="E8" s="356"/>
      <c r="F8" s="356"/>
      <c r="G8" s="356"/>
      <c r="H8" s="356"/>
      <c r="I8" s="356"/>
      <c r="J8" s="356"/>
      <c r="K8" s="356"/>
      <c r="L8" s="356"/>
      <c r="M8" s="356"/>
      <c r="N8" s="365"/>
    </row>
    <row r="9" spans="1:14" ht="18.9" customHeight="1">
      <c r="A9" s="425" t="str">
        <f>'Pages 68-69'!$A$13</f>
        <v>Cantons</v>
      </c>
      <c r="B9" s="1081" t="str">
        <f>'Page 76'!B9:M9</f>
        <v>Inheritance tax</v>
      </c>
      <c r="C9" s="1082"/>
      <c r="D9" s="1082"/>
      <c r="E9" s="1082"/>
      <c r="F9" s="1082"/>
      <c r="G9" s="1082"/>
      <c r="H9" s="1082"/>
      <c r="I9" s="1082"/>
      <c r="J9" s="1082"/>
      <c r="K9" s="1082"/>
      <c r="L9" s="1082"/>
      <c r="M9" s="1082"/>
      <c r="N9" s="464"/>
    </row>
    <row r="10" spans="1:18" ht="18.9" customHeight="1">
      <c r="A10" s="357"/>
      <c r="B10" s="367" t="s">
        <v>81</v>
      </c>
      <c r="C10" s="426" t="s">
        <v>1</v>
      </c>
      <c r="D10" s="367" t="s">
        <v>81</v>
      </c>
      <c r="E10" s="426" t="s">
        <v>1</v>
      </c>
      <c r="F10" s="367" t="s">
        <v>81</v>
      </c>
      <c r="G10" s="426" t="s">
        <v>1</v>
      </c>
      <c r="H10" s="367" t="s">
        <v>81</v>
      </c>
      <c r="I10" s="427" t="s">
        <v>1</v>
      </c>
      <c r="J10" s="367" t="s">
        <v>81</v>
      </c>
      <c r="K10" s="426" t="s">
        <v>1</v>
      </c>
      <c r="L10" s="367" t="s">
        <v>81</v>
      </c>
      <c r="M10" s="426" t="s">
        <v>1</v>
      </c>
      <c r="N10" s="413"/>
      <c r="R10" s="463"/>
    </row>
    <row r="11" spans="1:14" ht="24.9" customHeight="1">
      <c r="A11" s="416" t="str">
        <f>'Page 76'!A11</f>
        <v>Zurich</v>
      </c>
      <c r="B11" s="398">
        <v>0</v>
      </c>
      <c r="C11" s="470">
        <v>0</v>
      </c>
      <c r="D11" s="398">
        <v>0</v>
      </c>
      <c r="E11" s="470">
        <v>0</v>
      </c>
      <c r="F11" s="398">
        <v>0</v>
      </c>
      <c r="G11" s="470">
        <v>0</v>
      </c>
      <c r="H11" s="398">
        <v>0</v>
      </c>
      <c r="I11" s="470">
        <v>0</v>
      </c>
      <c r="J11" s="398">
        <v>0</v>
      </c>
      <c r="K11" s="470">
        <v>0</v>
      </c>
      <c r="L11" s="398">
        <v>0</v>
      </c>
      <c r="M11" s="470">
        <v>0</v>
      </c>
      <c r="N11" s="414"/>
    </row>
    <row r="12" spans="1:14" ht="24.9" customHeight="1">
      <c r="A12" s="416" t="str">
        <f>'Page 76'!A12</f>
        <v>Berne</v>
      </c>
      <c r="B12" s="400">
        <v>0</v>
      </c>
      <c r="C12" s="471">
        <v>0</v>
      </c>
      <c r="D12" s="400">
        <v>0</v>
      </c>
      <c r="E12" s="471">
        <v>0</v>
      </c>
      <c r="F12" s="400">
        <v>0</v>
      </c>
      <c r="G12" s="471">
        <v>0</v>
      </c>
      <c r="H12" s="400">
        <v>0</v>
      </c>
      <c r="I12" s="471">
        <v>0</v>
      </c>
      <c r="J12" s="400">
        <v>0</v>
      </c>
      <c r="K12" s="471">
        <v>0</v>
      </c>
      <c r="L12" s="400">
        <v>0</v>
      </c>
      <c r="M12" s="471">
        <v>0</v>
      </c>
      <c r="N12" s="414"/>
    </row>
    <row r="13" spans="1:14" ht="24.9" customHeight="1">
      <c r="A13" s="416" t="str">
        <f>'Page 76'!A13</f>
        <v>Lucerne</v>
      </c>
      <c r="B13" s="400">
        <v>0</v>
      </c>
      <c r="C13" s="471">
        <v>0</v>
      </c>
      <c r="D13" s="400">
        <v>0</v>
      </c>
      <c r="E13" s="471">
        <v>0</v>
      </c>
      <c r="F13" s="400">
        <v>0</v>
      </c>
      <c r="G13" s="471">
        <v>0</v>
      </c>
      <c r="H13" s="400">
        <v>0</v>
      </c>
      <c r="I13" s="471">
        <v>0</v>
      </c>
      <c r="J13" s="400">
        <v>0</v>
      </c>
      <c r="K13" s="471">
        <v>0</v>
      </c>
      <c r="L13" s="400">
        <v>0</v>
      </c>
      <c r="M13" s="471">
        <v>0</v>
      </c>
      <c r="N13" s="414"/>
    </row>
    <row r="14" spans="1:14" ht="24.9" customHeight="1">
      <c r="A14" s="416" t="str">
        <f>'Page 76'!A14</f>
        <v>Uri</v>
      </c>
      <c r="B14" s="400">
        <v>0</v>
      </c>
      <c r="C14" s="471">
        <v>0</v>
      </c>
      <c r="D14" s="400">
        <v>0</v>
      </c>
      <c r="E14" s="471">
        <v>0</v>
      </c>
      <c r="F14" s="400">
        <v>0</v>
      </c>
      <c r="G14" s="471">
        <v>0</v>
      </c>
      <c r="H14" s="400">
        <v>0</v>
      </c>
      <c r="I14" s="471">
        <v>0</v>
      </c>
      <c r="J14" s="400">
        <v>0</v>
      </c>
      <c r="K14" s="471">
        <v>0</v>
      </c>
      <c r="L14" s="400">
        <v>0</v>
      </c>
      <c r="M14" s="471">
        <v>0</v>
      </c>
      <c r="N14" s="414"/>
    </row>
    <row r="15" spans="1:14" ht="24.9" customHeight="1">
      <c r="A15" s="416" t="str">
        <f>'Page 76'!A15</f>
        <v>Schwyz</v>
      </c>
      <c r="B15" s="400">
        <v>0</v>
      </c>
      <c r="C15" s="471">
        <v>0</v>
      </c>
      <c r="D15" s="400">
        <v>0</v>
      </c>
      <c r="E15" s="471">
        <v>0</v>
      </c>
      <c r="F15" s="400">
        <v>0</v>
      </c>
      <c r="G15" s="471">
        <v>0</v>
      </c>
      <c r="H15" s="400">
        <v>0</v>
      </c>
      <c r="I15" s="471">
        <v>0</v>
      </c>
      <c r="J15" s="400">
        <v>0</v>
      </c>
      <c r="K15" s="471">
        <v>0</v>
      </c>
      <c r="L15" s="400">
        <v>0</v>
      </c>
      <c r="M15" s="471">
        <v>0</v>
      </c>
      <c r="N15" s="414"/>
    </row>
    <row r="16" spans="1:14" ht="24.9" customHeight="1">
      <c r="A16" s="416" t="str">
        <f>'Page 76'!A16</f>
        <v>Obwalden</v>
      </c>
      <c r="B16" s="400">
        <v>0</v>
      </c>
      <c r="C16" s="471">
        <v>0</v>
      </c>
      <c r="D16" s="400">
        <v>0</v>
      </c>
      <c r="E16" s="471">
        <v>0</v>
      </c>
      <c r="F16" s="400">
        <v>0</v>
      </c>
      <c r="G16" s="471">
        <v>0</v>
      </c>
      <c r="H16" s="400">
        <v>0</v>
      </c>
      <c r="I16" s="471">
        <v>0</v>
      </c>
      <c r="J16" s="400">
        <v>0</v>
      </c>
      <c r="K16" s="471">
        <v>0</v>
      </c>
      <c r="L16" s="400">
        <v>0</v>
      </c>
      <c r="M16" s="471">
        <v>0</v>
      </c>
      <c r="N16" s="414"/>
    </row>
    <row r="17" spans="1:14" ht="24.9" customHeight="1">
      <c r="A17" s="416" t="str">
        <f>'Page 76'!A17</f>
        <v>Nidwalden</v>
      </c>
      <c r="B17" s="400">
        <v>0</v>
      </c>
      <c r="C17" s="471">
        <v>0</v>
      </c>
      <c r="D17" s="400">
        <v>0</v>
      </c>
      <c r="E17" s="471">
        <v>0</v>
      </c>
      <c r="F17" s="400">
        <v>0</v>
      </c>
      <c r="G17" s="471">
        <v>0</v>
      </c>
      <c r="H17" s="400">
        <v>0</v>
      </c>
      <c r="I17" s="471">
        <v>0</v>
      </c>
      <c r="J17" s="400">
        <v>0</v>
      </c>
      <c r="K17" s="471">
        <v>0</v>
      </c>
      <c r="L17" s="400">
        <v>0</v>
      </c>
      <c r="M17" s="471">
        <v>0</v>
      </c>
      <c r="N17" s="414"/>
    </row>
    <row r="18" spans="1:14" ht="24.9" customHeight="1">
      <c r="A18" s="416" t="str">
        <f>'Page 76'!A18</f>
        <v>Glarus</v>
      </c>
      <c r="B18" s="400">
        <v>0</v>
      </c>
      <c r="C18" s="471">
        <v>0</v>
      </c>
      <c r="D18" s="400">
        <v>0</v>
      </c>
      <c r="E18" s="471">
        <v>0</v>
      </c>
      <c r="F18" s="400">
        <v>0</v>
      </c>
      <c r="G18" s="471">
        <v>0</v>
      </c>
      <c r="H18" s="400">
        <v>0</v>
      </c>
      <c r="I18" s="471">
        <v>0</v>
      </c>
      <c r="J18" s="400">
        <v>0</v>
      </c>
      <c r="K18" s="471">
        <v>0</v>
      </c>
      <c r="L18" s="400">
        <v>0</v>
      </c>
      <c r="M18" s="471">
        <v>0</v>
      </c>
      <c r="N18" s="414"/>
    </row>
    <row r="19" spans="1:14" ht="24.9" customHeight="1">
      <c r="A19" s="416" t="str">
        <f>'Page 76'!A19</f>
        <v>Zug</v>
      </c>
      <c r="B19" s="400">
        <v>0</v>
      </c>
      <c r="C19" s="471">
        <v>0</v>
      </c>
      <c r="D19" s="400">
        <v>0</v>
      </c>
      <c r="E19" s="471">
        <v>0</v>
      </c>
      <c r="F19" s="400">
        <v>0</v>
      </c>
      <c r="G19" s="471">
        <v>0</v>
      </c>
      <c r="H19" s="400">
        <v>0</v>
      </c>
      <c r="I19" s="471">
        <v>0</v>
      </c>
      <c r="J19" s="400">
        <v>0</v>
      </c>
      <c r="K19" s="471">
        <v>0</v>
      </c>
      <c r="L19" s="400">
        <v>0</v>
      </c>
      <c r="M19" s="471">
        <v>0</v>
      </c>
      <c r="N19" s="414"/>
    </row>
    <row r="20" spans="1:14" ht="24.9" customHeight="1">
      <c r="A20" s="416" t="str">
        <f>'Page 76'!A20</f>
        <v>Fribourg</v>
      </c>
      <c r="B20" s="400">
        <v>0</v>
      </c>
      <c r="C20" s="471">
        <v>0</v>
      </c>
      <c r="D20" s="400">
        <v>0</v>
      </c>
      <c r="E20" s="471">
        <v>0</v>
      </c>
      <c r="F20" s="400">
        <v>0</v>
      </c>
      <c r="G20" s="471">
        <v>0</v>
      </c>
      <c r="H20" s="400">
        <v>0</v>
      </c>
      <c r="I20" s="471">
        <v>0</v>
      </c>
      <c r="J20" s="400">
        <v>0</v>
      </c>
      <c r="K20" s="471">
        <v>0</v>
      </c>
      <c r="L20" s="400">
        <v>0</v>
      </c>
      <c r="M20" s="471">
        <v>0</v>
      </c>
      <c r="N20" s="414"/>
    </row>
    <row r="21" spans="1:14" ht="24.9" customHeight="1">
      <c r="A21" s="416" t="s">
        <v>203</v>
      </c>
      <c r="B21" s="400">
        <v>0</v>
      </c>
      <c r="C21" s="471">
        <v>0</v>
      </c>
      <c r="D21" s="400">
        <v>0</v>
      </c>
      <c r="E21" s="471">
        <v>0</v>
      </c>
      <c r="F21" s="400">
        <v>0</v>
      </c>
      <c r="G21" s="471">
        <v>0</v>
      </c>
      <c r="H21" s="400">
        <v>0</v>
      </c>
      <c r="I21" s="471">
        <v>0</v>
      </c>
      <c r="J21" s="400">
        <v>0</v>
      </c>
      <c r="K21" s="471">
        <v>0</v>
      </c>
      <c r="L21" s="400">
        <v>0</v>
      </c>
      <c r="M21" s="471">
        <v>0</v>
      </c>
      <c r="N21" s="414"/>
    </row>
    <row r="22" spans="1:14" ht="24.9" customHeight="1">
      <c r="A22" s="416" t="str">
        <f>'Page 76'!A22</f>
        <v>Basel-City</v>
      </c>
      <c r="B22" s="400">
        <v>0</v>
      </c>
      <c r="C22" s="471">
        <v>0</v>
      </c>
      <c r="D22" s="400">
        <v>0</v>
      </c>
      <c r="E22" s="471">
        <v>0</v>
      </c>
      <c r="F22" s="400">
        <v>0</v>
      </c>
      <c r="G22" s="471">
        <v>0</v>
      </c>
      <c r="H22" s="400">
        <v>0</v>
      </c>
      <c r="I22" s="471">
        <v>0</v>
      </c>
      <c r="J22" s="400">
        <v>0</v>
      </c>
      <c r="K22" s="471">
        <v>0</v>
      </c>
      <c r="L22" s="400">
        <v>0</v>
      </c>
      <c r="M22" s="471">
        <v>0</v>
      </c>
      <c r="N22" s="414"/>
    </row>
    <row r="23" spans="1:14" ht="24.9" customHeight="1">
      <c r="A23" s="416" t="str">
        <f>'Page 76'!A23</f>
        <v>Basel-Country</v>
      </c>
      <c r="B23" s="400">
        <v>0</v>
      </c>
      <c r="C23" s="471">
        <v>0</v>
      </c>
      <c r="D23" s="400">
        <v>0</v>
      </c>
      <c r="E23" s="471">
        <v>0</v>
      </c>
      <c r="F23" s="400">
        <v>0</v>
      </c>
      <c r="G23" s="471">
        <v>0</v>
      </c>
      <c r="H23" s="400">
        <v>0</v>
      </c>
      <c r="I23" s="471">
        <v>0</v>
      </c>
      <c r="J23" s="400">
        <v>0</v>
      </c>
      <c r="K23" s="471">
        <v>0</v>
      </c>
      <c r="L23" s="400">
        <v>0</v>
      </c>
      <c r="M23" s="471">
        <v>0</v>
      </c>
      <c r="N23" s="414"/>
    </row>
    <row r="24" spans="1:14" ht="24.9" customHeight="1">
      <c r="A24" s="416" t="str">
        <f>'Page 76'!A24</f>
        <v>Schaffhausen</v>
      </c>
      <c r="B24" s="400">
        <v>0</v>
      </c>
      <c r="C24" s="471">
        <v>0</v>
      </c>
      <c r="D24" s="400">
        <v>0</v>
      </c>
      <c r="E24" s="471">
        <v>0</v>
      </c>
      <c r="F24" s="400">
        <v>0</v>
      </c>
      <c r="G24" s="471">
        <v>0</v>
      </c>
      <c r="H24" s="400">
        <v>0</v>
      </c>
      <c r="I24" s="471">
        <v>0</v>
      </c>
      <c r="J24" s="400">
        <v>0</v>
      </c>
      <c r="K24" s="471">
        <v>0</v>
      </c>
      <c r="L24" s="400">
        <v>0</v>
      </c>
      <c r="M24" s="471">
        <v>0</v>
      </c>
      <c r="N24" s="414"/>
    </row>
    <row r="25" spans="1:14" ht="24.9" customHeight="1">
      <c r="A25" s="416" t="str">
        <f>'Page 76'!A25</f>
        <v>Appenzell A.Rh.</v>
      </c>
      <c r="B25" s="400">
        <v>0</v>
      </c>
      <c r="C25" s="471">
        <v>0</v>
      </c>
      <c r="D25" s="400">
        <v>0</v>
      </c>
      <c r="E25" s="471">
        <v>0</v>
      </c>
      <c r="F25" s="400">
        <v>0</v>
      </c>
      <c r="G25" s="471">
        <v>0</v>
      </c>
      <c r="H25" s="400">
        <v>0</v>
      </c>
      <c r="I25" s="471">
        <v>0</v>
      </c>
      <c r="J25" s="400">
        <v>0</v>
      </c>
      <c r="K25" s="471">
        <v>0</v>
      </c>
      <c r="L25" s="400">
        <v>0</v>
      </c>
      <c r="M25" s="471">
        <v>0</v>
      </c>
      <c r="N25" s="414"/>
    </row>
    <row r="26" spans="1:14" ht="24.9" customHeight="1">
      <c r="A26" s="416" t="str">
        <f>'Page 76'!A26</f>
        <v>Appenzell I.Rh.</v>
      </c>
      <c r="B26" s="400">
        <v>0</v>
      </c>
      <c r="C26" s="471">
        <v>0</v>
      </c>
      <c r="D26" s="400">
        <v>0</v>
      </c>
      <c r="E26" s="471">
        <v>0</v>
      </c>
      <c r="F26" s="400">
        <v>0</v>
      </c>
      <c r="G26" s="471">
        <v>0</v>
      </c>
      <c r="H26" s="400">
        <v>0</v>
      </c>
      <c r="I26" s="471">
        <v>0</v>
      </c>
      <c r="J26" s="400">
        <v>0</v>
      </c>
      <c r="K26" s="471">
        <v>0</v>
      </c>
      <c r="L26" s="400">
        <v>0</v>
      </c>
      <c r="M26" s="471">
        <v>0</v>
      </c>
      <c r="N26" s="414"/>
    </row>
    <row r="27" spans="1:14" ht="24.9" customHeight="1">
      <c r="A27" s="416" t="str">
        <f>'Page 76'!A27</f>
        <v>St. Gall</v>
      </c>
      <c r="B27" s="400">
        <v>0</v>
      </c>
      <c r="C27" s="471">
        <v>0</v>
      </c>
      <c r="D27" s="400">
        <v>0</v>
      </c>
      <c r="E27" s="471">
        <v>0</v>
      </c>
      <c r="F27" s="400">
        <v>0</v>
      </c>
      <c r="G27" s="471">
        <v>0</v>
      </c>
      <c r="H27" s="400">
        <v>0</v>
      </c>
      <c r="I27" s="471">
        <v>0</v>
      </c>
      <c r="J27" s="400">
        <v>0</v>
      </c>
      <c r="K27" s="471">
        <v>0</v>
      </c>
      <c r="L27" s="400">
        <v>0</v>
      </c>
      <c r="M27" s="471">
        <v>0</v>
      </c>
      <c r="N27" s="414"/>
    </row>
    <row r="28" spans="1:14" ht="24.9" customHeight="1">
      <c r="A28" s="518" t="s">
        <v>196</v>
      </c>
      <c r="B28" s="400">
        <v>0</v>
      </c>
      <c r="C28" s="471">
        <v>0</v>
      </c>
      <c r="D28" s="400">
        <v>0</v>
      </c>
      <c r="E28" s="471">
        <v>0</v>
      </c>
      <c r="F28" s="400">
        <v>0</v>
      </c>
      <c r="G28" s="471">
        <v>0</v>
      </c>
      <c r="H28" s="400">
        <v>0</v>
      </c>
      <c r="I28" s="471">
        <v>0</v>
      </c>
      <c r="J28" s="400">
        <v>0</v>
      </c>
      <c r="K28" s="471">
        <v>0</v>
      </c>
      <c r="L28" s="400">
        <v>0</v>
      </c>
      <c r="M28" s="471">
        <v>0</v>
      </c>
      <c r="N28" s="414"/>
    </row>
    <row r="29" spans="1:14" ht="24.9" customHeight="1">
      <c r="A29" s="416" t="str">
        <f>'Page 76'!A29</f>
        <v>Aargau</v>
      </c>
      <c r="B29" s="400">
        <v>0</v>
      </c>
      <c r="C29" s="471">
        <v>0</v>
      </c>
      <c r="D29" s="400">
        <v>0</v>
      </c>
      <c r="E29" s="471">
        <v>0</v>
      </c>
      <c r="F29" s="400">
        <v>0</v>
      </c>
      <c r="G29" s="471">
        <v>0</v>
      </c>
      <c r="H29" s="400">
        <v>0</v>
      </c>
      <c r="I29" s="471">
        <v>0</v>
      </c>
      <c r="J29" s="400">
        <v>0</v>
      </c>
      <c r="K29" s="471">
        <v>0</v>
      </c>
      <c r="L29" s="400">
        <v>0</v>
      </c>
      <c r="M29" s="471">
        <v>0</v>
      </c>
      <c r="N29" s="414"/>
    </row>
    <row r="30" spans="1:14" ht="24.9" customHeight="1">
      <c r="A30" s="416" t="str">
        <f>'Page 76'!A30</f>
        <v>Thurgau</v>
      </c>
      <c r="B30" s="400">
        <v>0</v>
      </c>
      <c r="C30" s="471">
        <v>0</v>
      </c>
      <c r="D30" s="400">
        <v>0</v>
      </c>
      <c r="E30" s="471">
        <v>0</v>
      </c>
      <c r="F30" s="400">
        <v>0</v>
      </c>
      <c r="G30" s="471">
        <v>0</v>
      </c>
      <c r="H30" s="400">
        <v>0</v>
      </c>
      <c r="I30" s="471">
        <v>0</v>
      </c>
      <c r="J30" s="400">
        <v>0</v>
      </c>
      <c r="K30" s="471">
        <v>0</v>
      </c>
      <c r="L30" s="400">
        <v>0</v>
      </c>
      <c r="M30" s="471">
        <v>0</v>
      </c>
      <c r="N30" s="414"/>
    </row>
    <row r="31" spans="1:14" ht="24.9" customHeight="1">
      <c r="A31" s="416" t="str">
        <f>'Page 76'!A31</f>
        <v>Tessin</v>
      </c>
      <c r="B31" s="400">
        <v>0</v>
      </c>
      <c r="C31" s="471">
        <v>0</v>
      </c>
      <c r="D31" s="400">
        <v>0</v>
      </c>
      <c r="E31" s="471">
        <v>0</v>
      </c>
      <c r="F31" s="400">
        <v>0</v>
      </c>
      <c r="G31" s="471">
        <v>0</v>
      </c>
      <c r="H31" s="400">
        <v>0</v>
      </c>
      <c r="I31" s="471">
        <v>0</v>
      </c>
      <c r="J31" s="400">
        <v>0</v>
      </c>
      <c r="K31" s="471">
        <v>0</v>
      </c>
      <c r="L31" s="400">
        <v>0</v>
      </c>
      <c r="M31" s="471">
        <v>0</v>
      </c>
      <c r="N31" s="414"/>
    </row>
    <row r="32" spans="1:14" ht="24.9" customHeight="1">
      <c r="A32" s="416" t="str">
        <f>'Page 76'!A32</f>
        <v>Vaud</v>
      </c>
      <c r="B32" s="400">
        <v>0</v>
      </c>
      <c r="C32" s="471">
        <v>0</v>
      </c>
      <c r="D32" s="400">
        <v>0</v>
      </c>
      <c r="E32" s="471">
        <v>0</v>
      </c>
      <c r="F32" s="400">
        <v>0</v>
      </c>
      <c r="G32" s="471">
        <v>0</v>
      </c>
      <c r="H32" s="400">
        <v>0</v>
      </c>
      <c r="I32" s="471">
        <v>0</v>
      </c>
      <c r="J32" s="400">
        <v>0</v>
      </c>
      <c r="K32" s="471">
        <v>0</v>
      </c>
      <c r="L32" s="400">
        <v>0</v>
      </c>
      <c r="M32" s="471">
        <v>0</v>
      </c>
      <c r="N32" s="414"/>
    </row>
    <row r="33" spans="1:14" ht="24.9" customHeight="1">
      <c r="A33" s="416" t="str">
        <f>'Page 76'!A33</f>
        <v>Valais</v>
      </c>
      <c r="B33" s="400">
        <v>0</v>
      </c>
      <c r="C33" s="471">
        <v>0</v>
      </c>
      <c r="D33" s="400">
        <v>0</v>
      </c>
      <c r="E33" s="471">
        <v>0</v>
      </c>
      <c r="F33" s="400">
        <v>0</v>
      </c>
      <c r="G33" s="471">
        <v>0</v>
      </c>
      <c r="H33" s="400">
        <v>0</v>
      </c>
      <c r="I33" s="471">
        <v>0</v>
      </c>
      <c r="J33" s="400">
        <v>0</v>
      </c>
      <c r="K33" s="471">
        <v>0</v>
      </c>
      <c r="L33" s="400">
        <v>0</v>
      </c>
      <c r="M33" s="471">
        <v>0</v>
      </c>
      <c r="N33" s="414"/>
    </row>
    <row r="34" spans="1:14" ht="24.9" customHeight="1">
      <c r="A34" s="416" t="str">
        <f>'Page 76'!A34</f>
        <v>Neuchâtel</v>
      </c>
      <c r="B34" s="400">
        <v>0</v>
      </c>
      <c r="C34" s="471">
        <v>0</v>
      </c>
      <c r="D34" s="400">
        <v>0</v>
      </c>
      <c r="E34" s="471">
        <v>0</v>
      </c>
      <c r="F34" s="400">
        <v>0</v>
      </c>
      <c r="G34" s="471">
        <v>0</v>
      </c>
      <c r="H34" s="400">
        <v>0</v>
      </c>
      <c r="I34" s="471">
        <v>0</v>
      </c>
      <c r="J34" s="400">
        <v>0</v>
      </c>
      <c r="K34" s="471">
        <v>0</v>
      </c>
      <c r="L34" s="400">
        <v>0</v>
      </c>
      <c r="M34" s="471">
        <v>0</v>
      </c>
      <c r="N34" s="414"/>
    </row>
    <row r="35" spans="1:14" ht="24.9" customHeight="1">
      <c r="A35" s="416" t="str">
        <f>'Page 76'!A35</f>
        <v>Geneva</v>
      </c>
      <c r="B35" s="400">
        <v>0</v>
      </c>
      <c r="C35" s="471">
        <v>0</v>
      </c>
      <c r="D35" s="400">
        <v>0</v>
      </c>
      <c r="E35" s="471">
        <v>0</v>
      </c>
      <c r="F35" s="400">
        <v>0</v>
      </c>
      <c r="G35" s="471">
        <v>0</v>
      </c>
      <c r="H35" s="400">
        <v>0</v>
      </c>
      <c r="I35" s="471">
        <v>0</v>
      </c>
      <c r="J35" s="400">
        <v>0</v>
      </c>
      <c r="K35" s="471">
        <v>0</v>
      </c>
      <c r="L35" s="400">
        <v>0</v>
      </c>
      <c r="M35" s="471">
        <v>0</v>
      </c>
      <c r="N35" s="414"/>
    </row>
    <row r="36" spans="1:14" ht="24.9" customHeight="1">
      <c r="A36" s="416" t="str">
        <f>'Page 76'!A36</f>
        <v>Jura</v>
      </c>
      <c r="B36" s="404">
        <v>0</v>
      </c>
      <c r="C36" s="472">
        <v>0</v>
      </c>
      <c r="D36" s="404">
        <v>0</v>
      </c>
      <c r="E36" s="472">
        <v>0</v>
      </c>
      <c r="F36" s="404">
        <v>0</v>
      </c>
      <c r="G36" s="472">
        <v>0</v>
      </c>
      <c r="H36" s="404">
        <v>0</v>
      </c>
      <c r="I36" s="472">
        <v>0</v>
      </c>
      <c r="J36" s="404">
        <v>0</v>
      </c>
      <c r="K36" s="472">
        <v>0</v>
      </c>
      <c r="L36" s="404">
        <v>0</v>
      </c>
      <c r="M36" s="472">
        <v>0</v>
      </c>
      <c r="N36" s="414"/>
    </row>
    <row r="37" spans="1:14" ht="24.9" customHeight="1">
      <c r="A37" s="416"/>
      <c r="B37" s="377"/>
      <c r="C37" s="378"/>
      <c r="D37" s="377"/>
      <c r="E37" s="378"/>
      <c r="F37" s="377"/>
      <c r="G37" s="378"/>
      <c r="H37" s="377"/>
      <c r="I37" s="378"/>
      <c r="J37" s="377"/>
      <c r="K37" s="378"/>
      <c r="L37" s="377"/>
      <c r="M37" s="378"/>
      <c r="N37" s="415"/>
    </row>
    <row r="38" spans="1:17" ht="24.9" customHeight="1">
      <c r="A38" s="416" t="str">
        <f>'Page 76'!A38</f>
        <v>Municipalities</v>
      </c>
      <c r="B38" s="520"/>
      <c r="C38" s="521"/>
      <c r="D38" s="522"/>
      <c r="E38" s="521"/>
      <c r="F38" s="522"/>
      <c r="G38" s="521"/>
      <c r="H38" s="522"/>
      <c r="I38" s="521"/>
      <c r="J38" s="520"/>
      <c r="K38" s="521"/>
      <c r="L38" s="522"/>
      <c r="M38" s="521"/>
      <c r="N38" s="414"/>
      <c r="O38" s="523"/>
      <c r="P38" s="523"/>
      <c r="Q38" s="523"/>
    </row>
    <row r="39" spans="1:17" ht="24.9" customHeight="1">
      <c r="A39" s="415"/>
      <c r="B39" s="520"/>
      <c r="C39" s="521"/>
      <c r="D39" s="522"/>
      <c r="E39" s="521"/>
      <c r="F39" s="522"/>
      <c r="G39" s="521"/>
      <c r="H39" s="522"/>
      <c r="I39" s="521"/>
      <c r="J39" s="520"/>
      <c r="K39" s="521"/>
      <c r="L39" s="522"/>
      <c r="M39" s="521"/>
      <c r="N39" s="464"/>
      <c r="O39" s="523"/>
      <c r="P39" s="523"/>
      <c r="Q39" s="523"/>
    </row>
    <row r="40" spans="1:14" ht="24.9" customHeight="1">
      <c r="A40" s="416" t="str">
        <f>'Page 76'!A40</f>
        <v>Luzern (City)</v>
      </c>
      <c r="B40" s="406">
        <v>0</v>
      </c>
      <c r="C40" s="407">
        <v>0</v>
      </c>
      <c r="D40" s="406">
        <v>0</v>
      </c>
      <c r="E40" s="407">
        <v>0</v>
      </c>
      <c r="F40" s="406">
        <v>0</v>
      </c>
      <c r="G40" s="407">
        <v>0</v>
      </c>
      <c r="H40" s="406">
        <v>0</v>
      </c>
      <c r="I40" s="407">
        <v>0</v>
      </c>
      <c r="J40" s="406">
        <v>0</v>
      </c>
      <c r="K40" s="407">
        <v>0</v>
      </c>
      <c r="L40" s="406">
        <v>0</v>
      </c>
      <c r="M40" s="407">
        <v>0</v>
      </c>
      <c r="N40" s="414"/>
    </row>
    <row r="41" spans="1:14" ht="24.9" customHeight="1">
      <c r="A41" s="416" t="str">
        <f>'Page 76'!A41</f>
        <v>Freiburg (City)</v>
      </c>
      <c r="B41" s="402">
        <v>0</v>
      </c>
      <c r="C41" s="403">
        <v>0</v>
      </c>
      <c r="D41" s="402">
        <v>0</v>
      </c>
      <c r="E41" s="403">
        <v>0</v>
      </c>
      <c r="F41" s="402">
        <v>0</v>
      </c>
      <c r="G41" s="403">
        <v>0</v>
      </c>
      <c r="H41" s="402">
        <v>0</v>
      </c>
      <c r="I41" s="403">
        <v>0</v>
      </c>
      <c r="J41" s="402">
        <v>0</v>
      </c>
      <c r="K41" s="403">
        <v>0</v>
      </c>
      <c r="L41" s="402">
        <v>0</v>
      </c>
      <c r="M41" s="403">
        <v>0</v>
      </c>
      <c r="N41" s="414"/>
    </row>
    <row r="42" spans="1:14" ht="24.9" customHeight="1">
      <c r="A42" s="416" t="str">
        <f>'Page 76'!A42</f>
        <v>Chur</v>
      </c>
      <c r="B42" s="402">
        <v>0</v>
      </c>
      <c r="C42" s="403">
        <v>0</v>
      </c>
      <c r="D42" s="402">
        <v>0</v>
      </c>
      <c r="E42" s="403">
        <v>0</v>
      </c>
      <c r="F42" s="402">
        <v>0</v>
      </c>
      <c r="G42" s="403">
        <v>0</v>
      </c>
      <c r="H42" s="402">
        <v>0</v>
      </c>
      <c r="I42" s="403">
        <v>0</v>
      </c>
      <c r="J42" s="402">
        <v>0</v>
      </c>
      <c r="K42" s="403">
        <v>0</v>
      </c>
      <c r="L42" s="402">
        <v>0</v>
      </c>
      <c r="M42" s="403">
        <v>0</v>
      </c>
      <c r="N42" s="414"/>
    </row>
    <row r="43" spans="1:14" ht="24.9" customHeight="1">
      <c r="A43" s="519" t="s">
        <v>202</v>
      </c>
      <c r="B43" s="473">
        <v>0</v>
      </c>
      <c r="C43" s="474">
        <v>0</v>
      </c>
      <c r="D43" s="473">
        <v>0</v>
      </c>
      <c r="E43" s="474">
        <v>0</v>
      </c>
      <c r="F43" s="473">
        <v>0</v>
      </c>
      <c r="G43" s="474">
        <v>0</v>
      </c>
      <c r="H43" s="473">
        <v>0</v>
      </c>
      <c r="I43" s="474">
        <v>0</v>
      </c>
      <c r="J43" s="473">
        <v>0</v>
      </c>
      <c r="K43" s="474">
        <v>0</v>
      </c>
      <c r="L43" s="473">
        <v>0</v>
      </c>
      <c r="M43" s="474">
        <v>0</v>
      </c>
      <c r="N43" s="467"/>
    </row>
    <row r="44" spans="2:17" ht="18.9" customHeight="1">
      <c r="B44" s="428"/>
      <c r="C44" s="428"/>
      <c r="D44" s="429"/>
      <c r="E44" s="428"/>
      <c r="G44" s="430"/>
      <c r="H44" s="431"/>
      <c r="I44" s="432"/>
      <c r="J44" s="428"/>
      <c r="K44" s="432"/>
      <c r="L44" s="428"/>
      <c r="M44" s="428"/>
      <c r="N44" s="428"/>
      <c r="O44" s="432"/>
      <c r="Q44" s="432"/>
    </row>
    <row r="45" spans="1:14" ht="18.9" customHeight="1">
      <c r="A45" s="358"/>
      <c r="B45" s="433"/>
      <c r="C45" s="430"/>
      <c r="D45" s="429"/>
      <c r="E45" s="428"/>
      <c r="G45" s="430"/>
      <c r="H45" s="431"/>
      <c r="I45" s="428"/>
      <c r="J45" s="428"/>
      <c r="K45" s="428"/>
      <c r="L45" s="428"/>
      <c r="M45" s="428"/>
      <c r="N45" s="428"/>
    </row>
    <row r="46" spans="1:14" ht="18.9" customHeight="1">
      <c r="A46" s="531" t="str">
        <f>'Page 76'!A46:N46</f>
        <v xml:space="preserve">1) Cantons that collect estate tax </v>
      </c>
      <c r="B46" s="468"/>
      <c r="C46" s="468"/>
      <c r="D46" s="468"/>
      <c r="E46" s="468"/>
      <c r="F46" s="468"/>
      <c r="G46" s="468"/>
      <c r="H46" s="468"/>
      <c r="I46" s="468"/>
      <c r="J46" s="468"/>
      <c r="K46" s="468"/>
      <c r="L46" s="468"/>
      <c r="M46" s="468"/>
      <c r="N46" s="468"/>
    </row>
    <row r="47" spans="1:14" ht="18.9" customHeight="1">
      <c r="A47" s="531" t="str">
        <f>'Page 76'!A47:N47</f>
        <v>2) Municipalities may collect a maximum surcharge of 100 % of the amount of cantonal tax.</v>
      </c>
      <c r="B47" s="468"/>
      <c r="C47" s="468"/>
      <c r="D47" s="468"/>
      <c r="E47" s="468"/>
      <c r="F47" s="468"/>
      <c r="G47" s="468"/>
      <c r="H47" s="468"/>
      <c r="I47" s="468"/>
      <c r="J47" s="468"/>
      <c r="K47" s="468"/>
      <c r="L47" s="468"/>
      <c r="M47" s="468"/>
      <c r="N47" s="468"/>
    </row>
    <row r="48" spans="1:14" ht="18.9" customHeight="1">
      <c r="A48" s="354"/>
      <c r="B48" s="364"/>
      <c r="C48" s="372"/>
      <c r="D48" s="361"/>
      <c r="E48" s="369"/>
      <c r="F48" s="362"/>
      <c r="G48" s="372"/>
      <c r="H48" s="363"/>
      <c r="I48" s="369"/>
      <c r="J48" s="360"/>
      <c r="K48" s="360"/>
      <c r="L48" s="369"/>
      <c r="M48" s="360"/>
      <c r="N48" s="369"/>
    </row>
    <row r="49" spans="1:14" ht="18.9" customHeight="1">
      <c r="A49" s="1080"/>
      <c r="B49" s="1080"/>
      <c r="C49" s="1080"/>
      <c r="D49" s="1080"/>
      <c r="E49" s="1080"/>
      <c r="F49" s="1080"/>
      <c r="G49" s="1080"/>
      <c r="H49" s="1080"/>
      <c r="I49" s="1080"/>
      <c r="J49" s="1080"/>
      <c r="K49" s="1080"/>
      <c r="L49" s="1080"/>
      <c r="M49" s="1080"/>
      <c r="N49" s="1080"/>
    </row>
    <row r="50" spans="1:14" ht="42.75" customHeight="1">
      <c r="A50" s="1078"/>
      <c r="B50" s="1078"/>
      <c r="C50" s="1078"/>
      <c r="D50" s="1078"/>
      <c r="E50" s="1078"/>
      <c r="F50" s="1078"/>
      <c r="G50" s="1078"/>
      <c r="H50" s="1078"/>
      <c r="I50" s="1078"/>
      <c r="J50" s="1078"/>
      <c r="K50" s="1078"/>
      <c r="L50" s="1078"/>
      <c r="M50" s="1078"/>
      <c r="N50" s="1078"/>
    </row>
    <row r="51" spans="2:14" ht="18.9" customHeight="1">
      <c r="B51" s="433"/>
      <c r="C51" s="430"/>
      <c r="D51" s="429"/>
      <c r="E51" s="428"/>
      <c r="G51" s="430"/>
      <c r="H51" s="431"/>
      <c r="I51" s="428"/>
      <c r="J51" s="428"/>
      <c r="K51" s="428"/>
      <c r="L51" s="428"/>
      <c r="M51" s="428"/>
      <c r="N51" s="428"/>
    </row>
    <row r="52" spans="2:14" ht="12.75">
      <c r="B52" s="433"/>
      <c r="C52" s="430"/>
      <c r="D52" s="429"/>
      <c r="E52" s="428"/>
      <c r="G52" s="430"/>
      <c r="H52" s="431"/>
      <c r="I52" s="428"/>
      <c r="J52" s="428"/>
      <c r="K52" s="428"/>
      <c r="L52" s="428"/>
      <c r="M52" s="428"/>
      <c r="N52" s="428"/>
    </row>
    <row r="53" spans="2:14" ht="12.75">
      <c r="B53" s="433"/>
      <c r="C53" s="430"/>
      <c r="D53" s="429"/>
      <c r="E53" s="428"/>
      <c r="G53" s="430"/>
      <c r="H53" s="431"/>
      <c r="I53" s="428"/>
      <c r="J53" s="428"/>
      <c r="K53" s="428"/>
      <c r="L53" s="428"/>
      <c r="M53" s="428"/>
      <c r="N53" s="428"/>
    </row>
    <row r="54" spans="2:14" ht="12.75">
      <c r="B54" s="433"/>
      <c r="C54" s="430"/>
      <c r="D54" s="429"/>
      <c r="E54" s="428"/>
      <c r="G54" s="430"/>
      <c r="H54" s="431"/>
      <c r="I54" s="428"/>
      <c r="J54" s="428"/>
      <c r="K54" s="428"/>
      <c r="L54" s="428"/>
      <c r="M54" s="428"/>
      <c r="N54" s="428"/>
    </row>
    <row r="55" spans="2:14" ht="12.75">
      <c r="B55" s="428"/>
      <c r="C55" s="428"/>
      <c r="D55" s="428"/>
      <c r="E55" s="428"/>
      <c r="F55" s="428"/>
      <c r="G55" s="428"/>
      <c r="H55" s="428"/>
      <c r="I55" s="428"/>
      <c r="J55" s="428"/>
      <c r="K55" s="428"/>
      <c r="L55" s="428"/>
      <c r="M55" s="428"/>
      <c r="N55" s="428"/>
    </row>
    <row r="56" spans="2:14" ht="12.75">
      <c r="B56" s="428"/>
      <c r="C56" s="428"/>
      <c r="D56" s="428"/>
      <c r="E56" s="428"/>
      <c r="F56" s="428"/>
      <c r="G56" s="428"/>
      <c r="H56" s="428"/>
      <c r="I56" s="428"/>
      <c r="J56" s="428"/>
      <c r="K56" s="428"/>
      <c r="L56" s="428"/>
      <c r="M56" s="428"/>
      <c r="N56" s="428"/>
    </row>
    <row r="57" spans="2:14" ht="12.75">
      <c r="B57" s="428"/>
      <c r="C57" s="428"/>
      <c r="D57" s="428"/>
      <c r="E57" s="428"/>
      <c r="F57" s="428"/>
      <c r="G57" s="428"/>
      <c r="H57" s="428"/>
      <c r="I57" s="428"/>
      <c r="J57" s="428"/>
      <c r="K57" s="428"/>
      <c r="L57" s="428"/>
      <c r="M57" s="428"/>
      <c r="N57" s="428"/>
    </row>
    <row r="58" spans="2:14" ht="12.75">
      <c r="B58" s="428"/>
      <c r="C58" s="428"/>
      <c r="D58" s="428"/>
      <c r="E58" s="428"/>
      <c r="F58" s="428"/>
      <c r="G58" s="428"/>
      <c r="H58" s="428"/>
      <c r="I58" s="428"/>
      <c r="J58" s="428"/>
      <c r="K58" s="428"/>
      <c r="L58" s="428"/>
      <c r="M58" s="428"/>
      <c r="N58" s="428"/>
    </row>
    <row r="59" spans="2:14" ht="12.75">
      <c r="B59" s="428"/>
      <c r="C59" s="428"/>
      <c r="D59" s="428"/>
      <c r="E59" s="428"/>
      <c r="F59" s="428"/>
      <c r="G59" s="428"/>
      <c r="H59" s="428"/>
      <c r="I59" s="428"/>
      <c r="J59" s="428"/>
      <c r="K59" s="428"/>
      <c r="L59" s="428"/>
      <c r="M59" s="428"/>
      <c r="N59" s="428"/>
    </row>
    <row r="60" spans="2:14" ht="12.75">
      <c r="B60" s="428"/>
      <c r="C60" s="428"/>
      <c r="D60" s="428"/>
      <c r="E60" s="428"/>
      <c r="F60" s="428"/>
      <c r="G60" s="428"/>
      <c r="H60" s="428"/>
      <c r="I60" s="428"/>
      <c r="J60" s="428"/>
      <c r="K60" s="428"/>
      <c r="L60" s="428"/>
      <c r="M60" s="428"/>
      <c r="N60" s="428"/>
    </row>
    <row r="61" spans="2:14" ht="12.75">
      <c r="B61" s="428"/>
      <c r="C61" s="428"/>
      <c r="D61" s="428"/>
      <c r="E61" s="428"/>
      <c r="F61" s="428"/>
      <c r="G61" s="428"/>
      <c r="H61" s="428"/>
      <c r="I61" s="428"/>
      <c r="J61" s="428"/>
      <c r="K61" s="428"/>
      <c r="L61" s="428"/>
      <c r="M61" s="428"/>
      <c r="N61" s="428"/>
    </row>
    <row r="62" spans="2:14" ht="12.75">
      <c r="B62" s="428"/>
      <c r="C62" s="428"/>
      <c r="D62" s="428"/>
      <c r="E62" s="428"/>
      <c r="F62" s="428"/>
      <c r="G62" s="428"/>
      <c r="H62" s="428"/>
      <c r="I62" s="428"/>
      <c r="J62" s="428"/>
      <c r="K62" s="428"/>
      <c r="L62" s="428"/>
      <c r="M62" s="428"/>
      <c r="N62" s="428"/>
    </row>
    <row r="63" spans="2:14" ht="12.75">
      <c r="B63" s="428"/>
      <c r="C63" s="428"/>
      <c r="D63" s="428"/>
      <c r="E63" s="428"/>
      <c r="F63" s="428"/>
      <c r="G63" s="428"/>
      <c r="H63" s="428"/>
      <c r="I63" s="428"/>
      <c r="J63" s="428"/>
      <c r="K63" s="428"/>
      <c r="L63" s="428"/>
      <c r="M63" s="428"/>
      <c r="N63" s="428"/>
    </row>
    <row r="64" spans="2:14" ht="12.75">
      <c r="B64" s="428"/>
      <c r="C64" s="428"/>
      <c r="D64" s="428"/>
      <c r="E64" s="428"/>
      <c r="F64" s="428"/>
      <c r="G64" s="428"/>
      <c r="H64" s="428"/>
      <c r="I64" s="428"/>
      <c r="J64" s="428"/>
      <c r="K64" s="428"/>
      <c r="L64" s="428"/>
      <c r="M64" s="428"/>
      <c r="N64" s="428"/>
    </row>
    <row r="65" spans="2:14" ht="12.75">
      <c r="B65" s="428"/>
      <c r="C65" s="428"/>
      <c r="D65" s="428"/>
      <c r="E65" s="428"/>
      <c r="F65" s="428"/>
      <c r="G65" s="428"/>
      <c r="H65" s="428"/>
      <c r="I65" s="428"/>
      <c r="J65" s="428"/>
      <c r="K65" s="428"/>
      <c r="L65" s="428"/>
      <c r="M65" s="428"/>
      <c r="N65" s="428"/>
    </row>
    <row r="66" spans="2:14" ht="12.75">
      <c r="B66" s="428"/>
      <c r="C66" s="428"/>
      <c r="D66" s="428"/>
      <c r="E66" s="428"/>
      <c r="F66" s="428"/>
      <c r="G66" s="428"/>
      <c r="H66" s="428"/>
      <c r="I66" s="428"/>
      <c r="J66" s="428"/>
      <c r="K66" s="428"/>
      <c r="L66" s="428"/>
      <c r="M66" s="428"/>
      <c r="N66" s="428"/>
    </row>
    <row r="67" spans="2:14" ht="12.75">
      <c r="B67" s="428"/>
      <c r="C67" s="428"/>
      <c r="D67" s="428"/>
      <c r="E67" s="428"/>
      <c r="F67" s="428"/>
      <c r="G67" s="428"/>
      <c r="H67" s="428"/>
      <c r="I67" s="428"/>
      <c r="J67" s="428"/>
      <c r="K67" s="428"/>
      <c r="L67" s="428"/>
      <c r="M67" s="428"/>
      <c r="N67" s="428"/>
    </row>
    <row r="68" spans="2:14" ht="12.75">
      <c r="B68" s="428"/>
      <c r="C68" s="428"/>
      <c r="D68" s="428"/>
      <c r="E68" s="428"/>
      <c r="F68" s="428"/>
      <c r="G68" s="428"/>
      <c r="H68" s="428"/>
      <c r="I68" s="428"/>
      <c r="J68" s="428"/>
      <c r="K68" s="428"/>
      <c r="L68" s="428"/>
      <c r="M68" s="428"/>
      <c r="N68" s="428"/>
    </row>
    <row r="69" spans="2:14" ht="12.75">
      <c r="B69" s="428"/>
      <c r="C69" s="428"/>
      <c r="D69" s="428"/>
      <c r="E69" s="428"/>
      <c r="F69" s="428"/>
      <c r="G69" s="428"/>
      <c r="H69" s="428"/>
      <c r="I69" s="428"/>
      <c r="J69" s="428"/>
      <c r="K69" s="428"/>
      <c r="L69" s="428"/>
      <c r="M69" s="428"/>
      <c r="N69" s="428"/>
    </row>
    <row r="70" spans="2:14" ht="12.75">
      <c r="B70" s="428"/>
      <c r="C70" s="428"/>
      <c r="D70" s="428"/>
      <c r="E70" s="428"/>
      <c r="F70" s="428"/>
      <c r="G70" s="428"/>
      <c r="H70" s="428"/>
      <c r="I70" s="428"/>
      <c r="J70" s="428"/>
      <c r="K70" s="428"/>
      <c r="L70" s="428"/>
      <c r="M70" s="428"/>
      <c r="N70" s="428"/>
    </row>
    <row r="71" spans="2:14" ht="12.75">
      <c r="B71" s="428"/>
      <c r="C71" s="428"/>
      <c r="D71" s="428"/>
      <c r="E71" s="428"/>
      <c r="F71" s="428"/>
      <c r="G71" s="428"/>
      <c r="H71" s="428"/>
      <c r="I71" s="428"/>
      <c r="J71" s="428"/>
      <c r="K71" s="428"/>
      <c r="L71" s="428"/>
      <c r="M71" s="428"/>
      <c r="N71" s="428"/>
    </row>
    <row r="72" spans="2:14" ht="12.75">
      <c r="B72" s="428"/>
      <c r="C72" s="428"/>
      <c r="D72" s="428"/>
      <c r="E72" s="428"/>
      <c r="F72" s="428"/>
      <c r="G72" s="428"/>
      <c r="H72" s="428"/>
      <c r="I72" s="428"/>
      <c r="J72" s="428"/>
      <c r="K72" s="428"/>
      <c r="L72" s="428"/>
      <c r="M72" s="428"/>
      <c r="N72" s="428"/>
    </row>
    <row r="73" spans="2:14" ht="12.75">
      <c r="B73" s="428"/>
      <c r="C73" s="428"/>
      <c r="D73" s="428"/>
      <c r="E73" s="428"/>
      <c r="F73" s="428"/>
      <c r="G73" s="428"/>
      <c r="H73" s="428"/>
      <c r="I73" s="428"/>
      <c r="J73" s="428"/>
      <c r="K73" s="428"/>
      <c r="L73" s="428"/>
      <c r="M73" s="428"/>
      <c r="N73" s="428"/>
    </row>
    <row r="74" spans="2:14" ht="12.75">
      <c r="B74" s="428"/>
      <c r="C74" s="428"/>
      <c r="D74" s="428"/>
      <c r="E74" s="428"/>
      <c r="F74" s="428"/>
      <c r="G74" s="428"/>
      <c r="H74" s="428"/>
      <c r="I74" s="428"/>
      <c r="J74" s="428"/>
      <c r="K74" s="428"/>
      <c r="L74" s="428"/>
      <c r="M74" s="428"/>
      <c r="N74" s="428"/>
    </row>
    <row r="75" spans="2:14" ht="12.75">
      <c r="B75" s="428"/>
      <c r="C75" s="428"/>
      <c r="D75" s="428"/>
      <c r="E75" s="428"/>
      <c r="F75" s="428"/>
      <c r="G75" s="428"/>
      <c r="H75" s="428"/>
      <c r="I75" s="428"/>
      <c r="J75" s="428"/>
      <c r="K75" s="428"/>
      <c r="L75" s="428"/>
      <c r="M75" s="428"/>
      <c r="N75" s="428"/>
    </row>
    <row r="76" spans="2:14" ht="12.75">
      <c r="B76" s="428"/>
      <c r="C76" s="428"/>
      <c r="D76" s="428"/>
      <c r="E76" s="428"/>
      <c r="F76" s="428"/>
      <c r="G76" s="428"/>
      <c r="H76" s="428"/>
      <c r="I76" s="428"/>
      <c r="J76" s="428"/>
      <c r="K76" s="428"/>
      <c r="L76" s="428"/>
      <c r="M76" s="428"/>
      <c r="N76" s="428"/>
    </row>
    <row r="77" spans="2:14" ht="12.75">
      <c r="B77" s="428"/>
      <c r="C77" s="428"/>
      <c r="D77" s="428"/>
      <c r="E77" s="428"/>
      <c r="F77" s="428"/>
      <c r="G77" s="428"/>
      <c r="H77" s="428"/>
      <c r="I77" s="428"/>
      <c r="J77" s="428"/>
      <c r="K77" s="428"/>
      <c r="L77" s="428"/>
      <c r="M77" s="428"/>
      <c r="N77" s="428"/>
    </row>
    <row r="78" spans="2:14" ht="12.75">
      <c r="B78" s="428"/>
      <c r="C78" s="428"/>
      <c r="D78" s="428"/>
      <c r="E78" s="428"/>
      <c r="F78" s="428"/>
      <c r="G78" s="428"/>
      <c r="H78" s="428"/>
      <c r="I78" s="428"/>
      <c r="J78" s="428"/>
      <c r="K78" s="428"/>
      <c r="L78" s="428"/>
      <c r="M78" s="428"/>
      <c r="N78" s="428"/>
    </row>
    <row r="79" spans="2:14" ht="12.75">
      <c r="B79" s="428"/>
      <c r="C79" s="428"/>
      <c r="D79" s="428"/>
      <c r="E79" s="428"/>
      <c r="F79" s="428"/>
      <c r="G79" s="428"/>
      <c r="H79" s="428"/>
      <c r="I79" s="428"/>
      <c r="J79" s="428"/>
      <c r="K79" s="428"/>
      <c r="L79" s="428"/>
      <c r="M79" s="428"/>
      <c r="N79" s="428"/>
    </row>
    <row r="80" spans="2:14" ht="12.75">
      <c r="B80" s="428"/>
      <c r="C80" s="428"/>
      <c r="D80" s="428"/>
      <c r="E80" s="428"/>
      <c r="F80" s="428"/>
      <c r="G80" s="428"/>
      <c r="H80" s="428"/>
      <c r="I80" s="428"/>
      <c r="J80" s="428"/>
      <c r="K80" s="428"/>
      <c r="L80" s="428"/>
      <c r="M80" s="428"/>
      <c r="N80" s="428"/>
    </row>
    <row r="81" spans="2:14" ht="12.75">
      <c r="B81" s="428"/>
      <c r="C81" s="428"/>
      <c r="D81" s="428"/>
      <c r="E81" s="428"/>
      <c r="F81" s="428"/>
      <c r="G81" s="428"/>
      <c r="H81" s="428"/>
      <c r="I81" s="428"/>
      <c r="J81" s="428"/>
      <c r="K81" s="428"/>
      <c r="L81" s="428"/>
      <c r="M81" s="428"/>
      <c r="N81" s="428"/>
    </row>
    <row r="82" spans="2:14" ht="12.75">
      <c r="B82" s="428"/>
      <c r="C82" s="428"/>
      <c r="D82" s="428"/>
      <c r="E82" s="428"/>
      <c r="F82" s="428"/>
      <c r="G82" s="428"/>
      <c r="H82" s="428"/>
      <c r="I82" s="428"/>
      <c r="J82" s="428"/>
      <c r="K82" s="428"/>
      <c r="L82" s="428"/>
      <c r="M82" s="428"/>
      <c r="N82" s="428"/>
    </row>
    <row r="83" spans="2:14" ht="12.75">
      <c r="B83" s="428"/>
      <c r="C83" s="428"/>
      <c r="D83" s="428"/>
      <c r="E83" s="428"/>
      <c r="F83" s="428"/>
      <c r="G83" s="428"/>
      <c r="H83" s="428"/>
      <c r="I83" s="428"/>
      <c r="J83" s="428"/>
      <c r="K83" s="428"/>
      <c r="L83" s="428"/>
      <c r="M83" s="428"/>
      <c r="N83" s="428"/>
    </row>
    <row r="84" spans="2:14" ht="12.75">
      <c r="B84" s="428"/>
      <c r="C84" s="428"/>
      <c r="D84" s="428"/>
      <c r="E84" s="428"/>
      <c r="F84" s="428"/>
      <c r="G84" s="428"/>
      <c r="H84" s="428"/>
      <c r="I84" s="428"/>
      <c r="J84" s="428"/>
      <c r="K84" s="428"/>
      <c r="L84" s="428"/>
      <c r="M84" s="428"/>
      <c r="N84" s="428"/>
    </row>
    <row r="85" spans="2:14" ht="12.75">
      <c r="B85" s="428"/>
      <c r="C85" s="428"/>
      <c r="D85" s="428"/>
      <c r="E85" s="428"/>
      <c r="F85" s="428"/>
      <c r="G85" s="428"/>
      <c r="H85" s="428"/>
      <c r="I85" s="428"/>
      <c r="J85" s="428"/>
      <c r="K85" s="428"/>
      <c r="L85" s="428"/>
      <c r="M85" s="428"/>
      <c r="N85" s="428"/>
    </row>
    <row r="86" spans="2:14" ht="12.75">
      <c r="B86" s="428"/>
      <c r="C86" s="428"/>
      <c r="D86" s="428"/>
      <c r="E86" s="428"/>
      <c r="F86" s="428"/>
      <c r="G86" s="428"/>
      <c r="H86" s="428"/>
      <c r="I86" s="428"/>
      <c r="J86" s="428"/>
      <c r="K86" s="428"/>
      <c r="L86" s="428"/>
      <c r="M86" s="428"/>
      <c r="N86" s="428"/>
    </row>
    <row r="87" spans="2:14" ht="12.75">
      <c r="B87" s="428"/>
      <c r="C87" s="428"/>
      <c r="D87" s="428"/>
      <c r="E87" s="428"/>
      <c r="F87" s="428"/>
      <c r="G87" s="428"/>
      <c r="H87" s="428"/>
      <c r="I87" s="428"/>
      <c r="J87" s="428"/>
      <c r="K87" s="428"/>
      <c r="L87" s="428"/>
      <c r="M87" s="428"/>
      <c r="N87" s="428"/>
    </row>
    <row r="88" spans="2:14" ht="12.75">
      <c r="B88" s="428"/>
      <c r="C88" s="428"/>
      <c r="D88" s="428"/>
      <c r="E88" s="428"/>
      <c r="F88" s="428"/>
      <c r="G88" s="428"/>
      <c r="H88" s="428"/>
      <c r="I88" s="428"/>
      <c r="J88" s="428"/>
      <c r="K88" s="428"/>
      <c r="L88" s="428"/>
      <c r="M88" s="428"/>
      <c r="N88" s="428"/>
    </row>
    <row r="89" spans="2:14" ht="12.75">
      <c r="B89" s="428"/>
      <c r="C89" s="428"/>
      <c r="D89" s="428"/>
      <c r="E89" s="428"/>
      <c r="F89" s="428"/>
      <c r="G89" s="428"/>
      <c r="H89" s="428"/>
      <c r="I89" s="428"/>
      <c r="J89" s="428"/>
      <c r="K89" s="428"/>
      <c r="L89" s="428"/>
      <c r="M89" s="428"/>
      <c r="N89" s="428"/>
    </row>
    <row r="90" spans="2:14" ht="12.75">
      <c r="B90" s="428"/>
      <c r="C90" s="428"/>
      <c r="D90" s="428"/>
      <c r="E90" s="428"/>
      <c r="F90" s="428"/>
      <c r="G90" s="428"/>
      <c r="H90" s="428"/>
      <c r="I90" s="428"/>
      <c r="J90" s="428"/>
      <c r="K90" s="428"/>
      <c r="L90" s="428"/>
      <c r="M90" s="428"/>
      <c r="N90" s="428"/>
    </row>
    <row r="91" spans="2:14" ht="12.75">
      <c r="B91" s="428"/>
      <c r="C91" s="428"/>
      <c r="D91" s="428"/>
      <c r="E91" s="428"/>
      <c r="F91" s="428"/>
      <c r="G91" s="428"/>
      <c r="H91" s="428"/>
      <c r="I91" s="428"/>
      <c r="J91" s="428"/>
      <c r="K91" s="428"/>
      <c r="L91" s="428"/>
      <c r="M91" s="428"/>
      <c r="N91" s="428"/>
    </row>
    <row r="92" spans="2:14" ht="12.75">
      <c r="B92" s="428"/>
      <c r="C92" s="428"/>
      <c r="D92" s="428"/>
      <c r="E92" s="428"/>
      <c r="F92" s="428"/>
      <c r="G92" s="428"/>
      <c r="H92" s="428"/>
      <c r="I92" s="428"/>
      <c r="J92" s="428"/>
      <c r="K92" s="428"/>
      <c r="L92" s="428"/>
      <c r="M92" s="428"/>
      <c r="N92" s="428"/>
    </row>
    <row r="93" spans="2:14" ht="12.75">
      <c r="B93" s="428"/>
      <c r="C93" s="428"/>
      <c r="D93" s="428"/>
      <c r="E93" s="428"/>
      <c r="F93" s="428"/>
      <c r="G93" s="428"/>
      <c r="H93" s="428"/>
      <c r="I93" s="428"/>
      <c r="J93" s="428"/>
      <c r="K93" s="428"/>
      <c r="L93" s="428"/>
      <c r="M93" s="428"/>
      <c r="N93" s="428"/>
    </row>
    <row r="94" spans="2:14" ht="12.75">
      <c r="B94" s="428"/>
      <c r="C94" s="428"/>
      <c r="D94" s="428"/>
      <c r="E94" s="428"/>
      <c r="F94" s="428"/>
      <c r="G94" s="428"/>
      <c r="H94" s="428"/>
      <c r="I94" s="428"/>
      <c r="J94" s="428"/>
      <c r="K94" s="428"/>
      <c r="L94" s="428"/>
      <c r="M94" s="428"/>
      <c r="N94" s="428"/>
    </row>
    <row r="95" spans="2:14" ht="12.75">
      <c r="B95" s="428"/>
      <c r="C95" s="428"/>
      <c r="D95" s="428"/>
      <c r="E95" s="428"/>
      <c r="F95" s="428"/>
      <c r="G95" s="428"/>
      <c r="H95" s="428"/>
      <c r="I95" s="428"/>
      <c r="J95" s="428"/>
      <c r="K95" s="428"/>
      <c r="L95" s="428"/>
      <c r="M95" s="428"/>
      <c r="N95" s="428"/>
    </row>
    <row r="96" spans="2:14" ht="12.75">
      <c r="B96" s="428"/>
      <c r="C96" s="428"/>
      <c r="D96" s="428"/>
      <c r="E96" s="428"/>
      <c r="F96" s="428"/>
      <c r="G96" s="428"/>
      <c r="H96" s="428"/>
      <c r="I96" s="428"/>
      <c r="J96" s="428"/>
      <c r="K96" s="428"/>
      <c r="L96" s="428"/>
      <c r="M96" s="428"/>
      <c r="N96" s="428"/>
    </row>
    <row r="97" spans="2:14" ht="12.75">
      <c r="B97" s="428"/>
      <c r="C97" s="428"/>
      <c r="D97" s="428"/>
      <c r="E97" s="428"/>
      <c r="F97" s="428"/>
      <c r="G97" s="428"/>
      <c r="H97" s="428"/>
      <c r="I97" s="428"/>
      <c r="J97" s="428"/>
      <c r="K97" s="428"/>
      <c r="L97" s="428"/>
      <c r="M97" s="428"/>
      <c r="N97" s="428"/>
    </row>
    <row r="98" spans="2:14" ht="12.75">
      <c r="B98" s="428"/>
      <c r="C98" s="428"/>
      <c r="D98" s="428"/>
      <c r="E98" s="428"/>
      <c r="F98" s="428"/>
      <c r="G98" s="428"/>
      <c r="H98" s="428"/>
      <c r="I98" s="428"/>
      <c r="J98" s="428"/>
      <c r="K98" s="428"/>
      <c r="L98" s="428"/>
      <c r="M98" s="428"/>
      <c r="N98" s="428"/>
    </row>
    <row r="99" spans="2:14" ht="12.75">
      <c r="B99" s="428"/>
      <c r="C99" s="428"/>
      <c r="D99" s="428"/>
      <c r="E99" s="428"/>
      <c r="F99" s="428"/>
      <c r="G99" s="428"/>
      <c r="H99" s="428"/>
      <c r="I99" s="428"/>
      <c r="J99" s="428"/>
      <c r="K99" s="428"/>
      <c r="L99" s="428"/>
      <c r="M99" s="428"/>
      <c r="N99" s="428"/>
    </row>
    <row r="100" spans="2:14" ht="12.75">
      <c r="B100" s="428"/>
      <c r="C100" s="428"/>
      <c r="D100" s="428"/>
      <c r="E100" s="428"/>
      <c r="F100" s="428"/>
      <c r="G100" s="428"/>
      <c r="H100" s="428"/>
      <c r="I100" s="428"/>
      <c r="J100" s="428"/>
      <c r="K100" s="428"/>
      <c r="L100" s="428"/>
      <c r="M100" s="428"/>
      <c r="N100" s="428"/>
    </row>
    <row r="101" spans="2:14" ht="12.75">
      <c r="B101" s="428"/>
      <c r="C101" s="428"/>
      <c r="D101" s="428"/>
      <c r="E101" s="428"/>
      <c r="F101" s="428"/>
      <c r="G101" s="428"/>
      <c r="H101" s="428"/>
      <c r="I101" s="428"/>
      <c r="J101" s="428"/>
      <c r="K101" s="428"/>
      <c r="L101" s="428"/>
      <c r="M101" s="428"/>
      <c r="N101" s="428"/>
    </row>
    <row r="102" spans="2:14" ht="12.75">
      <c r="B102" s="428"/>
      <c r="C102" s="428"/>
      <c r="D102" s="428"/>
      <c r="E102" s="428"/>
      <c r="F102" s="428"/>
      <c r="G102" s="428"/>
      <c r="H102" s="428"/>
      <c r="I102" s="428"/>
      <c r="J102" s="428"/>
      <c r="K102" s="428"/>
      <c r="L102" s="428"/>
      <c r="M102" s="428"/>
      <c r="N102" s="428"/>
    </row>
    <row r="103" spans="2:14" ht="12.75">
      <c r="B103" s="428"/>
      <c r="C103" s="428"/>
      <c r="D103" s="428"/>
      <c r="E103" s="428"/>
      <c r="F103" s="428"/>
      <c r="G103" s="428"/>
      <c r="H103" s="428"/>
      <c r="I103" s="428"/>
      <c r="J103" s="428"/>
      <c r="K103" s="428"/>
      <c r="L103" s="428"/>
      <c r="M103" s="428"/>
      <c r="N103" s="428"/>
    </row>
    <row r="104" spans="2:14" ht="12.75">
      <c r="B104" s="428"/>
      <c r="C104" s="428"/>
      <c r="D104" s="428"/>
      <c r="E104" s="428"/>
      <c r="F104" s="428"/>
      <c r="G104" s="428"/>
      <c r="H104" s="428"/>
      <c r="I104" s="428"/>
      <c r="J104" s="428"/>
      <c r="K104" s="428"/>
      <c r="L104" s="428"/>
      <c r="M104" s="428"/>
      <c r="N104" s="428"/>
    </row>
    <row r="105" spans="2:14" ht="12.75">
      <c r="B105" s="428"/>
      <c r="C105" s="428"/>
      <c r="D105" s="428"/>
      <c r="E105" s="428"/>
      <c r="F105" s="428"/>
      <c r="G105" s="428"/>
      <c r="H105" s="428"/>
      <c r="I105" s="428"/>
      <c r="J105" s="428"/>
      <c r="K105" s="428"/>
      <c r="L105" s="428"/>
      <c r="M105" s="428"/>
      <c r="N105" s="428"/>
    </row>
    <row r="106" spans="2:14" ht="12.75">
      <c r="B106" s="428"/>
      <c r="C106" s="428"/>
      <c r="D106" s="428"/>
      <c r="E106" s="428"/>
      <c r="F106" s="428"/>
      <c r="G106" s="428"/>
      <c r="H106" s="428"/>
      <c r="I106" s="428"/>
      <c r="J106" s="428"/>
      <c r="K106" s="428"/>
      <c r="L106" s="428"/>
      <c r="M106" s="428"/>
      <c r="N106" s="428"/>
    </row>
    <row r="107" spans="2:14" ht="12.75">
      <c r="B107" s="428"/>
      <c r="C107" s="428"/>
      <c r="D107" s="428"/>
      <c r="E107" s="428"/>
      <c r="F107" s="428"/>
      <c r="G107" s="428"/>
      <c r="H107" s="428"/>
      <c r="I107" s="428"/>
      <c r="J107" s="428"/>
      <c r="K107" s="428"/>
      <c r="L107" s="428"/>
      <c r="M107" s="428"/>
      <c r="N107" s="428"/>
    </row>
    <row r="108" spans="2:14" ht="12.75">
      <c r="B108" s="428"/>
      <c r="C108" s="428"/>
      <c r="D108" s="428"/>
      <c r="E108" s="428"/>
      <c r="F108" s="428"/>
      <c r="G108" s="428"/>
      <c r="H108" s="428"/>
      <c r="I108" s="428"/>
      <c r="J108" s="428"/>
      <c r="K108" s="428"/>
      <c r="L108" s="428"/>
      <c r="M108" s="428"/>
      <c r="N108" s="428"/>
    </row>
    <row r="109" spans="2:14" ht="12.75">
      <c r="B109" s="428"/>
      <c r="C109" s="428"/>
      <c r="D109" s="428"/>
      <c r="E109" s="428"/>
      <c r="F109" s="428"/>
      <c r="G109" s="428"/>
      <c r="H109" s="428"/>
      <c r="I109" s="428"/>
      <c r="J109" s="428"/>
      <c r="K109" s="428"/>
      <c r="L109" s="428"/>
      <c r="M109" s="428"/>
      <c r="N109" s="428"/>
    </row>
    <row r="110" spans="2:14" ht="12.75">
      <c r="B110" s="428"/>
      <c r="C110" s="428"/>
      <c r="D110" s="428"/>
      <c r="E110" s="428"/>
      <c r="F110" s="428"/>
      <c r="G110" s="428"/>
      <c r="H110" s="428"/>
      <c r="I110" s="428"/>
      <c r="J110" s="428"/>
      <c r="K110" s="428"/>
      <c r="L110" s="428"/>
      <c r="M110" s="428"/>
      <c r="N110" s="428"/>
    </row>
    <row r="111" spans="2:14" ht="12.75">
      <c r="B111" s="428"/>
      <c r="C111" s="428"/>
      <c r="D111" s="428"/>
      <c r="E111" s="428"/>
      <c r="F111" s="428"/>
      <c r="G111" s="428"/>
      <c r="H111" s="428"/>
      <c r="I111" s="428"/>
      <c r="J111" s="428"/>
      <c r="K111" s="428"/>
      <c r="L111" s="428"/>
      <c r="M111" s="428"/>
      <c r="N111" s="428"/>
    </row>
    <row r="112" spans="2:14" ht="12.75">
      <c r="B112" s="428"/>
      <c r="C112" s="428"/>
      <c r="D112" s="428"/>
      <c r="E112" s="428"/>
      <c r="F112" s="428"/>
      <c r="G112" s="428"/>
      <c r="H112" s="428"/>
      <c r="I112" s="428"/>
      <c r="J112" s="428"/>
      <c r="K112" s="428"/>
      <c r="L112" s="428"/>
      <c r="M112" s="428"/>
      <c r="N112" s="428"/>
    </row>
    <row r="113" spans="2:14" ht="12.75">
      <c r="B113" s="428"/>
      <c r="C113" s="428"/>
      <c r="D113" s="428"/>
      <c r="E113" s="428"/>
      <c r="F113" s="428"/>
      <c r="G113" s="428"/>
      <c r="H113" s="428"/>
      <c r="I113" s="428"/>
      <c r="J113" s="428"/>
      <c r="K113" s="428"/>
      <c r="L113" s="428"/>
      <c r="M113" s="428"/>
      <c r="N113" s="428"/>
    </row>
  </sheetData>
  <mergeCells count="11">
    <mergeCell ref="H7:I7"/>
    <mergeCell ref="A49:N49"/>
    <mergeCell ref="A50:N50"/>
    <mergeCell ref="B9:M9"/>
    <mergeCell ref="B5:M5"/>
    <mergeCell ref="B6:M6"/>
    <mergeCell ref="J7:K7"/>
    <mergeCell ref="L7:M7"/>
    <mergeCell ref="B7:C7"/>
    <mergeCell ref="D7:E7"/>
    <mergeCell ref="F7:G7"/>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2010</oddHeader>
    <oddFooter>&amp;C&amp;"Helvetica,Standard" Eidg. Steuerverwaltung  -  Administration fédérale des contributions  -  Amministrazione federale delle contribuzioni&amp;R77</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140625" style="362" bestFit="1"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204</v>
      </c>
      <c r="C1" s="368"/>
      <c r="D1" s="354"/>
      <c r="E1" s="368"/>
    </row>
    <row r="2" ht="18.9" customHeight="1"/>
    <row r="3" ht="18.9" customHeight="1">
      <c r="A3" s="357" t="str">
        <f>'Page 76'!$A$3</f>
        <v>Inheritance</v>
      </c>
    </row>
    <row r="4" ht="18.9" customHeight="1" thickBot="1">
      <c r="A4" s="462"/>
    </row>
    <row r="5" spans="1:14" ht="18.9" customHeight="1">
      <c r="A5" s="425">
        <v>39</v>
      </c>
      <c r="B5" s="1099" t="s">
        <v>205</v>
      </c>
      <c r="C5" s="1100"/>
      <c r="D5" s="1100"/>
      <c r="E5" s="1100"/>
      <c r="F5" s="1100"/>
      <c r="G5" s="1100"/>
      <c r="H5" s="1100"/>
      <c r="I5" s="1100"/>
      <c r="J5" s="1100"/>
      <c r="K5" s="1100"/>
      <c r="L5" s="1100"/>
      <c r="M5" s="1101"/>
      <c r="N5" s="365"/>
    </row>
    <row r="6" spans="1:14" ht="18.9" customHeight="1" thickBot="1">
      <c r="A6" s="425" t="str">
        <f>'Page 76'!$A$6</f>
        <v>Taxing authority</v>
      </c>
      <c r="B6" s="1102"/>
      <c r="C6" s="1103"/>
      <c r="D6" s="1103"/>
      <c r="E6" s="1103"/>
      <c r="F6" s="1103"/>
      <c r="G6" s="1103"/>
      <c r="H6" s="1103"/>
      <c r="I6" s="1103"/>
      <c r="J6" s="1103"/>
      <c r="K6" s="1103"/>
      <c r="L6" s="1103"/>
      <c r="M6" s="1104"/>
      <c r="N6" s="366"/>
    </row>
    <row r="7" spans="1:14" ht="18.9" customHeight="1">
      <c r="A7" s="376"/>
      <c r="B7" s="1091" t="s">
        <v>52</v>
      </c>
      <c r="C7" s="1092"/>
      <c r="D7" s="1091" t="s">
        <v>53</v>
      </c>
      <c r="E7" s="1092"/>
      <c r="F7" s="1091" t="s">
        <v>54</v>
      </c>
      <c r="G7" s="1092"/>
      <c r="H7" s="1091" t="s">
        <v>55</v>
      </c>
      <c r="I7" s="1092"/>
      <c r="J7" s="1093" t="s">
        <v>82</v>
      </c>
      <c r="K7" s="1094"/>
      <c r="L7" s="1093" t="s">
        <v>83</v>
      </c>
      <c r="M7" s="1094"/>
      <c r="N7" s="365"/>
    </row>
    <row r="8" spans="1:14" ht="18.9" customHeight="1">
      <c r="A8" s="425"/>
      <c r="B8" s="356"/>
      <c r="C8" s="370"/>
      <c r="D8" s="356"/>
      <c r="E8" s="370"/>
      <c r="F8" s="356"/>
      <c r="G8" s="370"/>
      <c r="H8" s="356"/>
      <c r="I8" s="370"/>
      <c r="J8" s="356"/>
      <c r="K8" s="370"/>
      <c r="L8" s="356"/>
      <c r="M8" s="370"/>
      <c r="N8" s="365"/>
    </row>
    <row r="9" spans="1:14" ht="18.9" customHeight="1">
      <c r="A9" s="425" t="str">
        <f>'Pages 68-69'!$A$13</f>
        <v>Cantons</v>
      </c>
      <c r="B9" s="1081" t="str">
        <f>'Page 76'!$B$9:$M$9</f>
        <v>Inheritance tax</v>
      </c>
      <c r="C9" s="1082"/>
      <c r="D9" s="1082"/>
      <c r="E9" s="1082"/>
      <c r="F9" s="1082"/>
      <c r="G9" s="1082"/>
      <c r="H9" s="1082"/>
      <c r="I9" s="1082"/>
      <c r="J9" s="1082"/>
      <c r="K9" s="1082"/>
      <c r="L9" s="1082"/>
      <c r="M9" s="1083"/>
      <c r="N9" s="464"/>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 76'!A11</f>
        <v>Zurich</v>
      </c>
      <c r="B11" s="400">
        <v>300</v>
      </c>
      <c r="C11" s="401">
        <v>1.5</v>
      </c>
      <c r="D11" s="400">
        <v>2250</v>
      </c>
      <c r="E11" s="401">
        <v>4.5</v>
      </c>
      <c r="F11" s="400">
        <v>6750</v>
      </c>
      <c r="G11" s="401">
        <v>6.75</v>
      </c>
      <c r="H11" s="400">
        <v>67500</v>
      </c>
      <c r="I11" s="401">
        <v>13.5</v>
      </c>
      <c r="J11" s="400">
        <v>161850</v>
      </c>
      <c r="K11" s="401">
        <v>16.185</v>
      </c>
      <c r="L11" s="400">
        <v>897300</v>
      </c>
      <c r="M11" s="401">
        <v>17.946</v>
      </c>
      <c r="N11" s="414"/>
    </row>
    <row r="12" spans="1:14" ht="24.9" customHeight="1">
      <c r="A12" s="416" t="str">
        <f>'Page 76'!A12</f>
        <v>Berne</v>
      </c>
      <c r="B12" s="400">
        <v>480</v>
      </c>
      <c r="C12" s="401">
        <v>2.4</v>
      </c>
      <c r="D12" s="400">
        <v>2280</v>
      </c>
      <c r="E12" s="401">
        <v>4.56</v>
      </c>
      <c r="F12" s="400">
        <v>5280</v>
      </c>
      <c r="G12" s="401">
        <v>5.28</v>
      </c>
      <c r="H12" s="400">
        <v>41970</v>
      </c>
      <c r="I12" s="401">
        <v>8.394</v>
      </c>
      <c r="J12" s="400">
        <v>113361</v>
      </c>
      <c r="K12" s="401">
        <v>11.3361</v>
      </c>
      <c r="L12" s="400">
        <v>713361</v>
      </c>
      <c r="M12" s="401">
        <v>14.26722</v>
      </c>
      <c r="N12" s="414"/>
    </row>
    <row r="13" spans="1:14" ht="24.9" customHeight="1">
      <c r="A13" s="416" t="str">
        <f>'Page 76'!A13</f>
        <v>Lucerne</v>
      </c>
      <c r="B13" s="400">
        <v>1320</v>
      </c>
      <c r="C13" s="401">
        <v>6.6</v>
      </c>
      <c r="D13" s="400">
        <v>4200</v>
      </c>
      <c r="E13" s="401">
        <v>8.4</v>
      </c>
      <c r="F13" s="400">
        <v>9000</v>
      </c>
      <c r="G13" s="401">
        <v>9</v>
      </c>
      <c r="H13" s="400">
        <v>57000</v>
      </c>
      <c r="I13" s="401">
        <v>11.4</v>
      </c>
      <c r="J13" s="400">
        <v>120000</v>
      </c>
      <c r="K13" s="401">
        <v>12</v>
      </c>
      <c r="L13" s="400">
        <v>600000</v>
      </c>
      <c r="M13" s="401">
        <v>12</v>
      </c>
      <c r="N13" s="414"/>
    </row>
    <row r="14" spans="1:14" ht="24.9" customHeight="1">
      <c r="A14" s="416" t="str">
        <f>'Page 76'!A14</f>
        <v>Uri</v>
      </c>
      <c r="B14" s="400">
        <v>1600</v>
      </c>
      <c r="C14" s="401">
        <v>8</v>
      </c>
      <c r="D14" s="400">
        <v>4000</v>
      </c>
      <c r="E14" s="401">
        <v>8</v>
      </c>
      <c r="F14" s="400">
        <v>8000</v>
      </c>
      <c r="G14" s="401">
        <v>8</v>
      </c>
      <c r="H14" s="400">
        <v>40000</v>
      </c>
      <c r="I14" s="401">
        <v>8</v>
      </c>
      <c r="J14" s="400">
        <v>80000</v>
      </c>
      <c r="K14" s="401">
        <v>8</v>
      </c>
      <c r="L14" s="400">
        <v>400000</v>
      </c>
      <c r="M14" s="401">
        <v>8</v>
      </c>
      <c r="N14" s="414"/>
    </row>
    <row r="15" spans="1:14" ht="24.9" customHeight="1">
      <c r="A15" s="416" t="str">
        <f>'Page 76'!A15</f>
        <v>Schwyz</v>
      </c>
      <c r="B15" s="400">
        <v>0</v>
      </c>
      <c r="C15" s="401">
        <v>0</v>
      </c>
      <c r="D15" s="400">
        <v>0</v>
      </c>
      <c r="E15" s="401">
        <v>0</v>
      </c>
      <c r="F15" s="400">
        <v>0</v>
      </c>
      <c r="G15" s="401">
        <v>0</v>
      </c>
      <c r="H15" s="400">
        <v>0</v>
      </c>
      <c r="I15" s="401">
        <v>0</v>
      </c>
      <c r="J15" s="400">
        <v>0</v>
      </c>
      <c r="K15" s="401">
        <v>0</v>
      </c>
      <c r="L15" s="400">
        <v>0</v>
      </c>
      <c r="M15" s="401">
        <v>0</v>
      </c>
      <c r="N15" s="414"/>
    </row>
    <row r="16" spans="1:14" ht="24.9" customHeight="1">
      <c r="A16" s="416" t="str">
        <f>'Page 76'!A16</f>
        <v>Obwalden</v>
      </c>
      <c r="B16" s="400">
        <v>0</v>
      </c>
      <c r="C16" s="401">
        <v>0</v>
      </c>
      <c r="D16" s="400">
        <v>0</v>
      </c>
      <c r="E16" s="401">
        <v>0</v>
      </c>
      <c r="F16" s="400">
        <v>0</v>
      </c>
      <c r="G16" s="401">
        <v>0</v>
      </c>
      <c r="H16" s="400">
        <v>0</v>
      </c>
      <c r="I16" s="401">
        <v>0</v>
      </c>
      <c r="J16" s="400">
        <v>0</v>
      </c>
      <c r="K16" s="401">
        <v>0</v>
      </c>
      <c r="L16" s="400">
        <v>0</v>
      </c>
      <c r="M16" s="401">
        <v>0</v>
      </c>
      <c r="N16" s="414"/>
    </row>
    <row r="17" spans="1:14" ht="24.9" customHeight="1">
      <c r="A17" s="416" t="str">
        <f>'Page 76'!A17</f>
        <v>Nidwalden</v>
      </c>
      <c r="B17" s="400">
        <v>0</v>
      </c>
      <c r="C17" s="401">
        <v>0</v>
      </c>
      <c r="D17" s="400">
        <v>1500</v>
      </c>
      <c r="E17" s="401">
        <v>3</v>
      </c>
      <c r="F17" s="400">
        <v>4000</v>
      </c>
      <c r="G17" s="401">
        <v>4</v>
      </c>
      <c r="H17" s="400">
        <v>24000</v>
      </c>
      <c r="I17" s="401">
        <v>4.8</v>
      </c>
      <c r="J17" s="400">
        <v>49000</v>
      </c>
      <c r="K17" s="401">
        <v>4.9</v>
      </c>
      <c r="L17" s="400">
        <v>249000</v>
      </c>
      <c r="M17" s="401">
        <v>4.98</v>
      </c>
      <c r="N17" s="414"/>
    </row>
    <row r="18" spans="1:14" ht="24.9" customHeight="1">
      <c r="A18" s="416" t="str">
        <f>'Page 76'!A18</f>
        <v>Glarus</v>
      </c>
      <c r="B18" s="400">
        <v>459.99999999999994</v>
      </c>
      <c r="C18" s="401">
        <v>2.3</v>
      </c>
      <c r="D18" s="400">
        <v>1839.9999999999998</v>
      </c>
      <c r="E18" s="401">
        <v>3.6799999999999997</v>
      </c>
      <c r="F18" s="400">
        <v>4140</v>
      </c>
      <c r="G18" s="401">
        <v>4.14</v>
      </c>
      <c r="H18" s="400">
        <v>45080</v>
      </c>
      <c r="I18" s="401">
        <v>9.016</v>
      </c>
      <c r="J18" s="400">
        <v>91080</v>
      </c>
      <c r="K18" s="401">
        <v>9.108</v>
      </c>
      <c r="L18" s="400">
        <v>573850</v>
      </c>
      <c r="M18" s="401">
        <v>11.477</v>
      </c>
      <c r="N18" s="414"/>
    </row>
    <row r="19" spans="1:14" ht="24.9" customHeight="1">
      <c r="A19" s="416" t="str">
        <f>'Page 76'!A19</f>
        <v>Zug</v>
      </c>
      <c r="B19" s="400">
        <v>800</v>
      </c>
      <c r="C19" s="401">
        <v>4</v>
      </c>
      <c r="D19" s="400">
        <v>2040</v>
      </c>
      <c r="E19" s="401">
        <v>4.08</v>
      </c>
      <c r="F19" s="400">
        <v>4320</v>
      </c>
      <c r="G19" s="401">
        <v>4.32</v>
      </c>
      <c r="H19" s="400">
        <v>28360</v>
      </c>
      <c r="I19" s="401">
        <v>5.672</v>
      </c>
      <c r="J19" s="400">
        <v>67360</v>
      </c>
      <c r="K19" s="401">
        <v>6.736</v>
      </c>
      <c r="L19" s="400">
        <v>387360</v>
      </c>
      <c r="M19" s="401">
        <v>7.7472</v>
      </c>
      <c r="N19" s="414"/>
    </row>
    <row r="20" spans="1:14" ht="24.9" customHeight="1">
      <c r="A20" s="416" t="str">
        <f>'Page 76'!A20</f>
        <v>Fribourg</v>
      </c>
      <c r="B20" s="400">
        <v>787.5</v>
      </c>
      <c r="C20" s="401">
        <v>3.9375</v>
      </c>
      <c r="D20" s="400">
        <v>2362.5</v>
      </c>
      <c r="E20" s="401">
        <v>4.725</v>
      </c>
      <c r="F20" s="400">
        <v>4987.5</v>
      </c>
      <c r="G20" s="401">
        <v>4.9875</v>
      </c>
      <c r="H20" s="400">
        <v>25987.5</v>
      </c>
      <c r="I20" s="401">
        <v>5.1975</v>
      </c>
      <c r="J20" s="400">
        <v>52237.5</v>
      </c>
      <c r="K20" s="401">
        <v>5.22375</v>
      </c>
      <c r="L20" s="400">
        <v>262237.5</v>
      </c>
      <c r="M20" s="401">
        <v>5.24475</v>
      </c>
      <c r="N20" s="414"/>
    </row>
    <row r="21" spans="1:14" ht="24.9" customHeight="1">
      <c r="A21" s="416" t="s">
        <v>203</v>
      </c>
      <c r="B21" s="400">
        <v>800</v>
      </c>
      <c r="C21" s="401">
        <v>4</v>
      </c>
      <c r="D21" s="400">
        <v>3308.1000000000004</v>
      </c>
      <c r="E21" s="401">
        <v>6.616200000000001</v>
      </c>
      <c r="F21" s="400">
        <v>8898.3</v>
      </c>
      <c r="G21" s="401">
        <v>8.898299999999999</v>
      </c>
      <c r="H21" s="400">
        <v>50000.05</v>
      </c>
      <c r="I21" s="401">
        <v>10.000010000000001</v>
      </c>
      <c r="J21" s="400">
        <v>100000.05000000002</v>
      </c>
      <c r="K21" s="401">
        <v>10.000005000000002</v>
      </c>
      <c r="L21" s="400">
        <v>500000.05</v>
      </c>
      <c r="M21" s="401">
        <v>10.000001</v>
      </c>
      <c r="N21" s="414"/>
    </row>
    <row r="22" spans="1:14" ht="24.9" customHeight="1">
      <c r="A22" s="416" t="str">
        <f>'Page 76'!A22</f>
        <v>Basel-City</v>
      </c>
      <c r="B22" s="400">
        <v>1350</v>
      </c>
      <c r="C22" s="401">
        <v>6.75</v>
      </c>
      <c r="D22" s="400">
        <v>3750</v>
      </c>
      <c r="E22" s="401">
        <v>7.5</v>
      </c>
      <c r="F22" s="400">
        <v>7350</v>
      </c>
      <c r="G22" s="401">
        <v>7.35</v>
      </c>
      <c r="H22" s="400">
        <v>52500</v>
      </c>
      <c r="I22" s="401">
        <v>10.5</v>
      </c>
      <c r="J22" s="400">
        <v>104790</v>
      </c>
      <c r="K22" s="401">
        <v>10.479</v>
      </c>
      <c r="L22" s="400">
        <v>750000</v>
      </c>
      <c r="M22" s="401">
        <v>15</v>
      </c>
      <c r="N22" s="414"/>
    </row>
    <row r="23" spans="1:14" ht="24.9" customHeight="1">
      <c r="A23" s="416" t="str">
        <f>'Page 76'!A23</f>
        <v>Basel-Country</v>
      </c>
      <c r="B23" s="400">
        <v>0</v>
      </c>
      <c r="C23" s="401">
        <v>0</v>
      </c>
      <c r="D23" s="400">
        <v>3000</v>
      </c>
      <c r="E23" s="401">
        <v>6</v>
      </c>
      <c r="F23" s="400">
        <v>10500</v>
      </c>
      <c r="G23" s="401">
        <v>10.5</v>
      </c>
      <c r="H23" s="400">
        <v>70500</v>
      </c>
      <c r="I23" s="401">
        <v>14.1</v>
      </c>
      <c r="J23" s="400">
        <v>145500</v>
      </c>
      <c r="K23" s="401">
        <v>14.55</v>
      </c>
      <c r="L23" s="400">
        <v>745500</v>
      </c>
      <c r="M23" s="401">
        <v>14.91</v>
      </c>
      <c r="N23" s="414"/>
    </row>
    <row r="24" spans="1:14" ht="24.9" customHeight="1">
      <c r="A24" s="416" t="str">
        <f>'Page 76'!A24</f>
        <v>Schaffhausen</v>
      </c>
      <c r="B24" s="400">
        <v>400</v>
      </c>
      <c r="C24" s="401">
        <v>2</v>
      </c>
      <c r="D24" s="400">
        <v>2600</v>
      </c>
      <c r="E24" s="401">
        <v>5.2</v>
      </c>
      <c r="F24" s="400">
        <v>7800</v>
      </c>
      <c r="G24" s="401">
        <v>7.8</v>
      </c>
      <c r="H24" s="400">
        <v>70600</v>
      </c>
      <c r="I24" s="401">
        <v>14.12</v>
      </c>
      <c r="J24" s="400">
        <v>158400</v>
      </c>
      <c r="K24" s="401">
        <v>15.84</v>
      </c>
      <c r="L24" s="400">
        <v>798400</v>
      </c>
      <c r="M24" s="401">
        <v>15.968</v>
      </c>
      <c r="N24" s="414"/>
    </row>
    <row r="25" spans="1:14" ht="24.9" customHeight="1">
      <c r="A25" s="416" t="str">
        <f>'Page 76'!A25</f>
        <v>Appenzell A.Rh.</v>
      </c>
      <c r="B25" s="400">
        <v>3300</v>
      </c>
      <c r="C25" s="401">
        <v>16.5</v>
      </c>
      <c r="D25" s="400">
        <v>9900</v>
      </c>
      <c r="E25" s="401">
        <v>19.8</v>
      </c>
      <c r="F25" s="400">
        <v>20900</v>
      </c>
      <c r="G25" s="401">
        <v>20.9</v>
      </c>
      <c r="H25" s="400">
        <v>108900</v>
      </c>
      <c r="I25" s="401">
        <v>21.78</v>
      </c>
      <c r="J25" s="400">
        <v>218900</v>
      </c>
      <c r="K25" s="401">
        <v>21.89</v>
      </c>
      <c r="L25" s="400">
        <v>1098900</v>
      </c>
      <c r="M25" s="401">
        <v>21.978</v>
      </c>
      <c r="N25" s="414"/>
    </row>
    <row r="26" spans="1:14" ht="24.9" customHeight="1">
      <c r="A26" s="416" t="str">
        <f>'Page 76'!A26</f>
        <v>Appenzell I.Rh.</v>
      </c>
      <c r="B26" s="400">
        <v>900</v>
      </c>
      <c r="C26" s="401">
        <v>4.5</v>
      </c>
      <c r="D26" s="400">
        <v>2700</v>
      </c>
      <c r="E26" s="401">
        <v>5.4</v>
      </c>
      <c r="F26" s="400">
        <v>5700</v>
      </c>
      <c r="G26" s="401">
        <v>5.7</v>
      </c>
      <c r="H26" s="400">
        <v>29700</v>
      </c>
      <c r="I26" s="401">
        <v>5.94</v>
      </c>
      <c r="J26" s="400">
        <v>59700</v>
      </c>
      <c r="K26" s="401">
        <v>5.97</v>
      </c>
      <c r="L26" s="400">
        <v>299700</v>
      </c>
      <c r="M26" s="401">
        <v>5.994</v>
      </c>
      <c r="N26" s="414"/>
    </row>
    <row r="27" spans="1:14" ht="24.9" customHeight="1">
      <c r="A27" s="416" t="str">
        <f>'Page 76'!A27</f>
        <v>St. Gall</v>
      </c>
      <c r="B27" s="400">
        <v>2000</v>
      </c>
      <c r="C27" s="401">
        <v>10</v>
      </c>
      <c r="D27" s="400">
        <v>8000</v>
      </c>
      <c r="E27" s="401">
        <v>16</v>
      </c>
      <c r="F27" s="400">
        <v>18000</v>
      </c>
      <c r="G27" s="401">
        <v>18</v>
      </c>
      <c r="H27" s="400">
        <v>98000</v>
      </c>
      <c r="I27" s="401">
        <v>19.6</v>
      </c>
      <c r="J27" s="400">
        <v>198000</v>
      </c>
      <c r="K27" s="401">
        <v>19.8</v>
      </c>
      <c r="L27" s="400">
        <v>998000</v>
      </c>
      <c r="M27" s="401">
        <v>19.96</v>
      </c>
      <c r="N27" s="414"/>
    </row>
    <row r="28" spans="1:14" ht="24.9" customHeight="1">
      <c r="A28" s="518" t="s">
        <v>196</v>
      </c>
      <c r="B28" s="400">
        <v>0</v>
      </c>
      <c r="C28" s="401">
        <v>0</v>
      </c>
      <c r="D28" s="400">
        <v>0</v>
      </c>
      <c r="E28" s="401">
        <v>0</v>
      </c>
      <c r="F28" s="400">
        <v>0</v>
      </c>
      <c r="G28" s="401">
        <v>0</v>
      </c>
      <c r="H28" s="400">
        <v>0</v>
      </c>
      <c r="I28" s="401">
        <v>0</v>
      </c>
      <c r="J28" s="400">
        <v>0</v>
      </c>
      <c r="K28" s="401">
        <v>0</v>
      </c>
      <c r="L28" s="400">
        <v>0</v>
      </c>
      <c r="M28" s="401">
        <v>0</v>
      </c>
      <c r="N28" s="414"/>
    </row>
    <row r="29" spans="1:14" ht="24.9" customHeight="1">
      <c r="A29" s="416" t="str">
        <f>'Page 76'!A29</f>
        <v>Aargau</v>
      </c>
      <c r="B29" s="400">
        <v>1200</v>
      </c>
      <c r="C29" s="401">
        <v>6</v>
      </c>
      <c r="D29" s="400">
        <v>3000</v>
      </c>
      <c r="E29" s="401">
        <v>6</v>
      </c>
      <c r="F29" s="400">
        <v>6000</v>
      </c>
      <c r="G29" s="401">
        <v>6</v>
      </c>
      <c r="H29" s="400">
        <v>73800</v>
      </c>
      <c r="I29" s="401">
        <v>14.76</v>
      </c>
      <c r="J29" s="400">
        <v>182000</v>
      </c>
      <c r="K29" s="401">
        <v>18.2</v>
      </c>
      <c r="L29" s="400">
        <v>1102000</v>
      </c>
      <c r="M29" s="401">
        <v>22.04</v>
      </c>
      <c r="N29" s="414"/>
    </row>
    <row r="30" spans="1:14" ht="24.9" customHeight="1">
      <c r="A30" s="416" t="str">
        <f>'Page 76'!A30</f>
        <v>Thurgau</v>
      </c>
      <c r="B30" s="400">
        <v>880</v>
      </c>
      <c r="C30" s="401">
        <v>4.4</v>
      </c>
      <c r="D30" s="400">
        <v>2500</v>
      </c>
      <c r="E30" s="401">
        <v>5</v>
      </c>
      <c r="F30" s="400">
        <v>6000</v>
      </c>
      <c r="G30" s="401">
        <v>6</v>
      </c>
      <c r="H30" s="400">
        <v>70000</v>
      </c>
      <c r="I30" s="401">
        <v>14</v>
      </c>
      <c r="J30" s="400">
        <v>140000</v>
      </c>
      <c r="K30" s="401">
        <v>14</v>
      </c>
      <c r="L30" s="400">
        <v>700000</v>
      </c>
      <c r="M30" s="401">
        <v>14</v>
      </c>
      <c r="N30" s="414"/>
    </row>
    <row r="31" spans="1:14" ht="24.9" customHeight="1">
      <c r="A31" s="416" t="str">
        <f>'Page 76'!A31</f>
        <v>Tessin</v>
      </c>
      <c r="B31" s="400">
        <v>1275</v>
      </c>
      <c r="C31" s="401">
        <v>6.375</v>
      </c>
      <c r="D31" s="400">
        <v>3485</v>
      </c>
      <c r="E31" s="401">
        <v>6.97</v>
      </c>
      <c r="F31" s="400">
        <v>7947.5</v>
      </c>
      <c r="G31" s="401">
        <v>7.9475</v>
      </c>
      <c r="H31" s="400">
        <v>59917.5</v>
      </c>
      <c r="I31" s="401">
        <v>11.9835</v>
      </c>
      <c r="J31" s="400">
        <v>145457.5</v>
      </c>
      <c r="K31" s="401">
        <v>14.54575</v>
      </c>
      <c r="L31" s="400">
        <v>775000</v>
      </c>
      <c r="M31" s="401">
        <v>15.5</v>
      </c>
      <c r="N31" s="414"/>
    </row>
    <row r="32" spans="1:14" ht="24.9" customHeight="1">
      <c r="A32" s="416" t="str">
        <f>'Page 76'!A32</f>
        <v>Vaud</v>
      </c>
      <c r="B32" s="400">
        <v>1188</v>
      </c>
      <c r="C32" s="401">
        <v>5.94</v>
      </c>
      <c r="D32" s="400">
        <v>3498.0000000000005</v>
      </c>
      <c r="E32" s="401">
        <v>6.996000000000001</v>
      </c>
      <c r="F32" s="400">
        <v>8118</v>
      </c>
      <c r="G32" s="401">
        <v>8.118</v>
      </c>
      <c r="H32" s="400">
        <v>62500</v>
      </c>
      <c r="I32" s="401">
        <v>12.5</v>
      </c>
      <c r="J32" s="400">
        <v>125000</v>
      </c>
      <c r="K32" s="401">
        <v>12.5</v>
      </c>
      <c r="L32" s="400">
        <v>625000</v>
      </c>
      <c r="M32" s="401">
        <v>12.5</v>
      </c>
      <c r="N32" s="414"/>
    </row>
    <row r="33" spans="1:14" ht="24.9" customHeight="1">
      <c r="A33" s="416" t="str">
        <f>'Page 76'!A33</f>
        <v>Valais</v>
      </c>
      <c r="B33" s="400">
        <v>2000</v>
      </c>
      <c r="C33" s="401">
        <v>10</v>
      </c>
      <c r="D33" s="400">
        <v>5000</v>
      </c>
      <c r="E33" s="401">
        <v>10</v>
      </c>
      <c r="F33" s="400">
        <v>10000</v>
      </c>
      <c r="G33" s="401">
        <v>10</v>
      </c>
      <c r="H33" s="400">
        <v>50000</v>
      </c>
      <c r="I33" s="401">
        <v>10</v>
      </c>
      <c r="J33" s="400">
        <v>100000</v>
      </c>
      <c r="K33" s="401">
        <v>10</v>
      </c>
      <c r="L33" s="400">
        <v>500000</v>
      </c>
      <c r="M33" s="401">
        <v>10</v>
      </c>
      <c r="N33" s="414"/>
    </row>
    <row r="34" spans="1:14" ht="24.9" customHeight="1">
      <c r="A34" s="416" t="str">
        <f>'Page 76'!A34</f>
        <v>Neuchâtel</v>
      </c>
      <c r="B34" s="400">
        <v>3000</v>
      </c>
      <c r="C34" s="401">
        <v>15</v>
      </c>
      <c r="D34" s="400">
        <v>7500</v>
      </c>
      <c r="E34" s="401">
        <v>15</v>
      </c>
      <c r="F34" s="400">
        <v>15000</v>
      </c>
      <c r="G34" s="401">
        <v>15</v>
      </c>
      <c r="H34" s="400">
        <v>75000</v>
      </c>
      <c r="I34" s="401">
        <v>15</v>
      </c>
      <c r="J34" s="400">
        <v>150000</v>
      </c>
      <c r="K34" s="401">
        <v>15</v>
      </c>
      <c r="L34" s="400">
        <v>750000</v>
      </c>
      <c r="M34" s="401">
        <v>15</v>
      </c>
      <c r="N34" s="414"/>
    </row>
    <row r="35" spans="1:14" ht="24.9" customHeight="1">
      <c r="A35" s="416" t="str">
        <f>'Page 76'!A35</f>
        <v>Geneva</v>
      </c>
      <c r="B35" s="400">
        <v>3339</v>
      </c>
      <c r="C35" s="401">
        <v>16.695</v>
      </c>
      <c r="D35" s="400">
        <v>8694</v>
      </c>
      <c r="E35" s="401">
        <v>17.388</v>
      </c>
      <c r="F35" s="400">
        <v>17619</v>
      </c>
      <c r="G35" s="401">
        <v>17.619</v>
      </c>
      <c r="H35" s="400">
        <v>107919</v>
      </c>
      <c r="I35" s="401">
        <v>21.5838</v>
      </c>
      <c r="J35" s="400">
        <v>223419</v>
      </c>
      <c r="K35" s="401">
        <v>22.3419</v>
      </c>
      <c r="L35" s="400">
        <v>1147419</v>
      </c>
      <c r="M35" s="401">
        <v>22.94838</v>
      </c>
      <c r="N35" s="414"/>
    </row>
    <row r="36" spans="1:14" ht="24.9" customHeight="1">
      <c r="A36" s="416" t="str">
        <f>'Page 76'!A36</f>
        <v>Jura</v>
      </c>
      <c r="B36" s="404">
        <v>1400.0000000000002</v>
      </c>
      <c r="C36" s="405">
        <v>7.000000000000001</v>
      </c>
      <c r="D36" s="404">
        <v>5600.000000000001</v>
      </c>
      <c r="E36" s="405">
        <v>11.200000000000001</v>
      </c>
      <c r="F36" s="404">
        <v>12600.000000000002</v>
      </c>
      <c r="G36" s="405">
        <v>12.600000000000001</v>
      </c>
      <c r="H36" s="404">
        <v>68600</v>
      </c>
      <c r="I36" s="405">
        <v>13.72</v>
      </c>
      <c r="J36" s="404">
        <v>138600</v>
      </c>
      <c r="K36" s="405">
        <v>13.86</v>
      </c>
      <c r="L36" s="404">
        <v>698600.0000000001</v>
      </c>
      <c r="M36" s="405">
        <v>13.972000000000003</v>
      </c>
      <c r="N36" s="414"/>
    </row>
    <row r="37" spans="1:14" ht="24.9" customHeight="1">
      <c r="A37" s="416"/>
      <c r="B37" s="377"/>
      <c r="C37" s="378"/>
      <c r="D37" s="377"/>
      <c r="E37" s="378"/>
      <c r="F37" s="377"/>
      <c r="G37" s="378"/>
      <c r="H37" s="377"/>
      <c r="I37" s="378"/>
      <c r="J37" s="377"/>
      <c r="K37" s="378"/>
      <c r="L37" s="377"/>
      <c r="M37" s="378"/>
      <c r="N37" s="415"/>
    </row>
    <row r="38" spans="1:14" ht="24.9" customHeight="1">
      <c r="A38" s="416" t="str">
        <f>'Page 76'!A38</f>
        <v>Municipalities</v>
      </c>
      <c r="B38" s="379"/>
      <c r="C38" s="378"/>
      <c r="D38" s="377"/>
      <c r="E38" s="378"/>
      <c r="F38" s="377"/>
      <c r="G38" s="378"/>
      <c r="H38" s="377"/>
      <c r="I38" s="378"/>
      <c r="J38" s="379"/>
      <c r="K38" s="378"/>
      <c r="L38" s="377"/>
      <c r="M38" s="378"/>
      <c r="N38" s="414"/>
    </row>
    <row r="39" spans="1:14" ht="24.9" customHeight="1">
      <c r="A39" s="415"/>
      <c r="B39" s="379"/>
      <c r="C39" s="378"/>
      <c r="D39" s="377"/>
      <c r="E39" s="378"/>
      <c r="F39" s="377"/>
      <c r="G39" s="378"/>
      <c r="H39" s="377"/>
      <c r="I39" s="378"/>
      <c r="J39" s="379"/>
      <c r="K39" s="378"/>
      <c r="L39" s="377"/>
      <c r="M39" s="378"/>
      <c r="N39" s="464"/>
    </row>
    <row r="40" spans="1:14" ht="24.9" customHeight="1">
      <c r="A40" s="416" t="str">
        <f>'Page 76'!A40</f>
        <v>Luzern (City)</v>
      </c>
      <c r="B40" s="406">
        <v>0</v>
      </c>
      <c r="C40" s="407">
        <v>0</v>
      </c>
      <c r="D40" s="406">
        <v>0</v>
      </c>
      <c r="E40" s="407">
        <v>0</v>
      </c>
      <c r="F40" s="406">
        <v>0</v>
      </c>
      <c r="G40" s="407">
        <v>0</v>
      </c>
      <c r="H40" s="406">
        <v>0</v>
      </c>
      <c r="I40" s="407">
        <v>0</v>
      </c>
      <c r="J40" s="406">
        <v>0</v>
      </c>
      <c r="K40" s="407">
        <v>0</v>
      </c>
      <c r="L40" s="406">
        <v>0</v>
      </c>
      <c r="M40" s="407">
        <v>0</v>
      </c>
      <c r="N40" s="414"/>
    </row>
    <row r="41" spans="1:14" ht="24.9" customHeight="1">
      <c r="A41" s="416" t="str">
        <f>'Page 76'!A41</f>
        <v>Freiburg (City)</v>
      </c>
      <c r="B41" s="402">
        <v>551.25</v>
      </c>
      <c r="C41" s="403">
        <v>2.75625</v>
      </c>
      <c r="D41" s="402">
        <v>1653.75</v>
      </c>
      <c r="E41" s="403">
        <v>3.3075</v>
      </c>
      <c r="F41" s="402">
        <v>3491.25</v>
      </c>
      <c r="G41" s="403">
        <v>3.49125</v>
      </c>
      <c r="H41" s="402">
        <v>18191.25</v>
      </c>
      <c r="I41" s="403">
        <v>3.63825</v>
      </c>
      <c r="J41" s="402">
        <v>36566.25</v>
      </c>
      <c r="K41" s="403">
        <v>3.656625</v>
      </c>
      <c r="L41" s="402">
        <v>183566.25</v>
      </c>
      <c r="M41" s="403">
        <v>3.671325</v>
      </c>
      <c r="N41" s="414"/>
    </row>
    <row r="42" spans="1:14" ht="24.9" customHeight="1">
      <c r="A42" s="416" t="str">
        <f>'Page 76'!A42</f>
        <v>Chur</v>
      </c>
      <c r="B42" s="402">
        <v>635</v>
      </c>
      <c r="C42" s="403">
        <v>3.175</v>
      </c>
      <c r="D42" s="402">
        <v>2135</v>
      </c>
      <c r="E42" s="403">
        <v>4.27</v>
      </c>
      <c r="F42" s="402">
        <v>4635</v>
      </c>
      <c r="G42" s="403">
        <v>4.635</v>
      </c>
      <c r="H42" s="402">
        <v>24635</v>
      </c>
      <c r="I42" s="403">
        <v>4.927</v>
      </c>
      <c r="J42" s="402">
        <v>49635</v>
      </c>
      <c r="K42" s="403">
        <v>4.9635</v>
      </c>
      <c r="L42" s="402">
        <v>249635</v>
      </c>
      <c r="M42" s="403">
        <v>4.9927</v>
      </c>
      <c r="N42" s="414"/>
    </row>
    <row r="43" spans="1:14" ht="24.9" customHeight="1">
      <c r="A43" s="519" t="s">
        <v>202</v>
      </c>
      <c r="B43" s="473">
        <v>1188</v>
      </c>
      <c r="C43" s="474">
        <v>5.94</v>
      </c>
      <c r="D43" s="473">
        <v>3498.0000000000005</v>
      </c>
      <c r="E43" s="474">
        <v>6.996000000000001</v>
      </c>
      <c r="F43" s="473">
        <v>8118</v>
      </c>
      <c r="G43" s="474">
        <v>8.118</v>
      </c>
      <c r="H43" s="473">
        <v>62500</v>
      </c>
      <c r="I43" s="474">
        <v>12.5</v>
      </c>
      <c r="J43" s="473">
        <v>125000</v>
      </c>
      <c r="K43" s="474">
        <v>12.5</v>
      </c>
      <c r="L43" s="473">
        <v>625000</v>
      </c>
      <c r="M43" s="474">
        <v>12.5</v>
      </c>
      <c r="N43" s="467"/>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098" t="str">
        <f>'Page 76'!$A$46:$N$46</f>
        <v xml:space="preserve">1) Cantons that collect estate tax </v>
      </c>
      <c r="B46" s="1098"/>
      <c r="C46" s="1098"/>
      <c r="D46" s="1098"/>
      <c r="E46" s="1098"/>
      <c r="F46" s="1098"/>
      <c r="G46" s="1098"/>
      <c r="H46" s="1098"/>
      <c r="I46" s="1098"/>
      <c r="J46" s="1098"/>
      <c r="K46" s="1098"/>
      <c r="L46" s="1098"/>
      <c r="M46" s="1098"/>
      <c r="N46" s="1098"/>
    </row>
    <row r="47" spans="1:14" ht="18.9" customHeight="1">
      <c r="A47" s="1098" t="str">
        <f>'Page 76'!$A$46:$N$47</f>
        <v>2) Municipalities may collect a maximum surcharge of 100 % of the amount of cantonal tax.</v>
      </c>
      <c r="B47" s="1098"/>
      <c r="C47" s="1098"/>
      <c r="D47" s="1098"/>
      <c r="E47" s="1098"/>
      <c r="F47" s="1098"/>
      <c r="G47" s="1098"/>
      <c r="H47" s="1098"/>
      <c r="I47" s="1098"/>
      <c r="J47" s="1098"/>
      <c r="K47" s="1098"/>
      <c r="L47" s="1098"/>
      <c r="M47" s="1098"/>
      <c r="N47" s="1098"/>
    </row>
    <row r="48" spans="1:14" ht="39.75" customHeight="1">
      <c r="A48" s="354"/>
      <c r="B48" s="364"/>
      <c r="C48" s="372"/>
      <c r="D48" s="361"/>
      <c r="G48" s="372"/>
      <c r="H48" s="363"/>
      <c r="J48" s="360"/>
      <c r="K48" s="360"/>
      <c r="L48" s="369"/>
      <c r="M48" s="360"/>
      <c r="N48" s="369"/>
    </row>
    <row r="49" spans="1:14" ht="18.9" customHeight="1">
      <c r="A49" s="1080"/>
      <c r="B49" s="1080"/>
      <c r="C49" s="1080"/>
      <c r="D49" s="1080"/>
      <c r="E49" s="1080"/>
      <c r="F49" s="1080"/>
      <c r="G49" s="1080"/>
      <c r="H49" s="1080"/>
      <c r="I49" s="1080"/>
      <c r="J49" s="1080"/>
      <c r="K49" s="1080"/>
      <c r="L49" s="1080"/>
      <c r="M49" s="1080"/>
      <c r="N49" s="1080"/>
    </row>
    <row r="50" spans="1:14" ht="42" customHeight="1">
      <c r="A50" s="1078"/>
      <c r="B50" s="1078"/>
      <c r="C50" s="1078"/>
      <c r="D50" s="1078"/>
      <c r="E50" s="1078"/>
      <c r="F50" s="1078"/>
      <c r="G50" s="1078"/>
      <c r="H50" s="1078"/>
      <c r="I50" s="1078"/>
      <c r="J50" s="1078"/>
      <c r="K50" s="1078"/>
      <c r="L50" s="1078"/>
      <c r="M50" s="1078"/>
      <c r="N50" s="1078"/>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B5:M5"/>
    <mergeCell ref="B6:M6"/>
    <mergeCell ref="B7:C7"/>
    <mergeCell ref="D7:E7"/>
    <mergeCell ref="F7:G7"/>
    <mergeCell ref="H7:I7"/>
    <mergeCell ref="J7:K7"/>
    <mergeCell ref="L7:M7"/>
    <mergeCell ref="A50:N50"/>
    <mergeCell ref="B9:M9"/>
    <mergeCell ref="A46:N46"/>
    <mergeCell ref="A47:N47"/>
    <mergeCell ref="A49:N49"/>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2010</oddHeader>
    <oddFooter>&amp;L78&amp;C&amp;"Helvetica,Standard" Eidg. Steuerverwaltung  -  Administration fédérale des contributions  -  Amministrazione federale delle contribuzioni&amp;R
</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140625" style="362" bestFit="1"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206</v>
      </c>
      <c r="C1" s="368"/>
      <c r="D1" s="354"/>
      <c r="E1" s="368"/>
    </row>
    <row r="2" ht="18.9" customHeight="1"/>
    <row r="3" ht="18.9" customHeight="1">
      <c r="A3" s="357" t="str">
        <f>'Page 76'!$A$3</f>
        <v>Inheritance</v>
      </c>
    </row>
    <row r="4" ht="18.9" customHeight="1" thickBot="1">
      <c r="A4" s="462"/>
    </row>
    <row r="5" spans="1:14" ht="18.9" customHeight="1">
      <c r="A5" s="425">
        <v>40</v>
      </c>
      <c r="B5" s="1099" t="s">
        <v>207</v>
      </c>
      <c r="C5" s="1100"/>
      <c r="D5" s="1100"/>
      <c r="E5" s="1100"/>
      <c r="F5" s="1100"/>
      <c r="G5" s="1100"/>
      <c r="H5" s="1100"/>
      <c r="I5" s="1100"/>
      <c r="J5" s="1100"/>
      <c r="K5" s="1100"/>
      <c r="L5" s="1100"/>
      <c r="M5" s="1101"/>
      <c r="N5" s="365"/>
    </row>
    <row r="6" spans="1:14" ht="18.9" customHeight="1" thickBot="1">
      <c r="A6" s="425" t="str">
        <f>'Page 76'!$A$6</f>
        <v>Taxing authority</v>
      </c>
      <c r="B6" s="1102"/>
      <c r="C6" s="1103"/>
      <c r="D6" s="1103"/>
      <c r="E6" s="1103"/>
      <c r="F6" s="1103"/>
      <c r="G6" s="1103"/>
      <c r="H6" s="1103"/>
      <c r="I6" s="1103"/>
      <c r="J6" s="1103"/>
      <c r="K6" s="1103"/>
      <c r="L6" s="1103"/>
      <c r="M6" s="1104"/>
      <c r="N6" s="366"/>
    </row>
    <row r="7" spans="1:14" ht="18.9" customHeight="1">
      <c r="A7" s="425"/>
      <c r="B7" s="1091" t="s">
        <v>52</v>
      </c>
      <c r="C7" s="1092"/>
      <c r="D7" s="1091" t="s">
        <v>53</v>
      </c>
      <c r="E7" s="1092"/>
      <c r="F7" s="1091" t="s">
        <v>54</v>
      </c>
      <c r="G7" s="1092"/>
      <c r="H7" s="1091" t="s">
        <v>55</v>
      </c>
      <c r="I7" s="1092"/>
      <c r="J7" s="1093" t="s">
        <v>82</v>
      </c>
      <c r="K7" s="1094"/>
      <c r="L7" s="1093" t="s">
        <v>83</v>
      </c>
      <c r="M7" s="1094"/>
      <c r="N7" s="365"/>
    </row>
    <row r="8" spans="1:14" ht="18.9" customHeight="1">
      <c r="A8" s="425"/>
      <c r="B8" s="356"/>
      <c r="C8" s="370"/>
      <c r="D8" s="356"/>
      <c r="E8" s="370"/>
      <c r="F8" s="356"/>
      <c r="G8" s="370"/>
      <c r="H8" s="356"/>
      <c r="I8" s="370"/>
      <c r="J8" s="356"/>
      <c r="K8" s="370"/>
      <c r="L8" s="356"/>
      <c r="M8" s="370"/>
      <c r="N8" s="365"/>
    </row>
    <row r="9" spans="1:14" ht="18.9" customHeight="1">
      <c r="A9" s="425" t="str">
        <f>'Pages 68-69'!$A$13</f>
        <v>Cantons</v>
      </c>
      <c r="B9" s="1081" t="str">
        <f>'Page 76'!$B$9:$M$9</f>
        <v>Inheritance tax</v>
      </c>
      <c r="C9" s="1082"/>
      <c r="D9" s="1082"/>
      <c r="E9" s="1082"/>
      <c r="F9" s="1082"/>
      <c r="G9" s="1082"/>
      <c r="H9" s="1082"/>
      <c r="I9" s="1082"/>
      <c r="J9" s="1082"/>
      <c r="K9" s="1082"/>
      <c r="L9" s="1082"/>
      <c r="M9" s="1083"/>
      <c r="N9" s="464"/>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'Pages 68-69'!$A$15</f>
        <v>Zurich</v>
      </c>
      <c r="B11" s="398">
        <v>2000</v>
      </c>
      <c r="C11" s="399">
        <v>10</v>
      </c>
      <c r="D11" s="398">
        <v>6000</v>
      </c>
      <c r="E11" s="399">
        <v>12</v>
      </c>
      <c r="F11" s="398">
        <v>14000</v>
      </c>
      <c r="G11" s="399">
        <v>14</v>
      </c>
      <c r="H11" s="398">
        <v>117000</v>
      </c>
      <c r="I11" s="399">
        <v>23.4</v>
      </c>
      <c r="J11" s="398">
        <v>275000</v>
      </c>
      <c r="K11" s="399">
        <v>27.5</v>
      </c>
      <c r="L11" s="398">
        <v>1500000</v>
      </c>
      <c r="M11" s="399">
        <v>30</v>
      </c>
      <c r="N11" s="414"/>
    </row>
    <row r="12" spans="1:14" ht="24.9" customHeight="1">
      <c r="A12" s="416" t="str">
        <f>'Pages 68-69'!$A$16</f>
        <v>Berne</v>
      </c>
      <c r="B12" s="400">
        <v>880</v>
      </c>
      <c r="C12" s="401">
        <v>4.4</v>
      </c>
      <c r="D12" s="400">
        <v>4180</v>
      </c>
      <c r="E12" s="401">
        <v>8.36</v>
      </c>
      <c r="F12" s="400">
        <v>9680</v>
      </c>
      <c r="G12" s="401">
        <v>9.68</v>
      </c>
      <c r="H12" s="400">
        <v>76945</v>
      </c>
      <c r="I12" s="401">
        <v>15.389</v>
      </c>
      <c r="J12" s="400">
        <v>207828.5</v>
      </c>
      <c r="K12" s="401">
        <v>20.78285</v>
      </c>
      <c r="L12" s="400">
        <v>1307828.5</v>
      </c>
      <c r="M12" s="401">
        <v>26.15657</v>
      </c>
      <c r="N12" s="414"/>
    </row>
    <row r="13" spans="1:14" ht="24.9" customHeight="1">
      <c r="A13" s="416" t="str">
        <f>'Pages 68-69'!$A$17</f>
        <v>Lucerne</v>
      </c>
      <c r="B13" s="400">
        <v>1320</v>
      </c>
      <c r="C13" s="401">
        <v>6.6</v>
      </c>
      <c r="D13" s="400">
        <v>4200</v>
      </c>
      <c r="E13" s="401">
        <v>8.4</v>
      </c>
      <c r="F13" s="400">
        <v>9000</v>
      </c>
      <c r="G13" s="401">
        <v>9</v>
      </c>
      <c r="H13" s="400">
        <v>57000</v>
      </c>
      <c r="I13" s="401">
        <v>11.4</v>
      </c>
      <c r="J13" s="400">
        <v>120000</v>
      </c>
      <c r="K13" s="401">
        <v>12</v>
      </c>
      <c r="L13" s="400">
        <v>600000</v>
      </c>
      <c r="M13" s="401">
        <v>12</v>
      </c>
      <c r="N13" s="414"/>
    </row>
    <row r="14" spans="1:14" ht="24.9" customHeight="1">
      <c r="A14" s="416" t="str">
        <f>'Pages 68-69'!$A$18</f>
        <v>Uri</v>
      </c>
      <c r="B14" s="400">
        <v>2400</v>
      </c>
      <c r="C14" s="401">
        <v>12</v>
      </c>
      <c r="D14" s="400">
        <v>6000</v>
      </c>
      <c r="E14" s="401">
        <v>12</v>
      </c>
      <c r="F14" s="400">
        <v>12000</v>
      </c>
      <c r="G14" s="401">
        <v>12</v>
      </c>
      <c r="H14" s="400">
        <v>60000</v>
      </c>
      <c r="I14" s="401">
        <v>12</v>
      </c>
      <c r="J14" s="400">
        <v>120000</v>
      </c>
      <c r="K14" s="401">
        <v>12</v>
      </c>
      <c r="L14" s="400">
        <v>600000</v>
      </c>
      <c r="M14" s="401">
        <v>12</v>
      </c>
      <c r="N14" s="414"/>
    </row>
    <row r="15" spans="1:14" ht="24.9" customHeight="1">
      <c r="A15" s="416" t="str">
        <f>'Pages 68-69'!$A$19</f>
        <v>Schwyz</v>
      </c>
      <c r="B15" s="400">
        <v>0</v>
      </c>
      <c r="C15" s="401">
        <v>0</v>
      </c>
      <c r="D15" s="400">
        <v>0</v>
      </c>
      <c r="E15" s="401">
        <v>0</v>
      </c>
      <c r="F15" s="400">
        <v>0</v>
      </c>
      <c r="G15" s="401">
        <v>0</v>
      </c>
      <c r="H15" s="400">
        <v>0</v>
      </c>
      <c r="I15" s="401">
        <v>0</v>
      </c>
      <c r="J15" s="400">
        <v>0</v>
      </c>
      <c r="K15" s="401">
        <v>0</v>
      </c>
      <c r="L15" s="400">
        <v>0</v>
      </c>
      <c r="M15" s="401">
        <v>0</v>
      </c>
      <c r="N15" s="414"/>
    </row>
    <row r="16" spans="1:14" ht="24.9" customHeight="1">
      <c r="A16" s="416" t="str">
        <f>'Pages 68-69'!$A$20</f>
        <v>Obwalden</v>
      </c>
      <c r="B16" s="400">
        <v>2000</v>
      </c>
      <c r="C16" s="401">
        <v>10</v>
      </c>
      <c r="D16" s="400">
        <v>5000</v>
      </c>
      <c r="E16" s="401">
        <v>10</v>
      </c>
      <c r="F16" s="400">
        <v>10000</v>
      </c>
      <c r="G16" s="401">
        <v>10</v>
      </c>
      <c r="H16" s="400">
        <v>50000</v>
      </c>
      <c r="I16" s="401">
        <v>10</v>
      </c>
      <c r="J16" s="400">
        <v>100000</v>
      </c>
      <c r="K16" s="401">
        <v>10</v>
      </c>
      <c r="L16" s="400">
        <v>500000</v>
      </c>
      <c r="M16" s="401">
        <v>10</v>
      </c>
      <c r="N16" s="414"/>
    </row>
    <row r="17" spans="1:14" ht="24.9" customHeight="1">
      <c r="A17" s="416" t="str">
        <f>'Pages 68-69'!$A$21</f>
        <v>Nidwalden</v>
      </c>
      <c r="B17" s="400">
        <v>0</v>
      </c>
      <c r="C17" s="401">
        <v>0</v>
      </c>
      <c r="D17" s="400">
        <v>1500</v>
      </c>
      <c r="E17" s="401">
        <v>3</v>
      </c>
      <c r="F17" s="400">
        <v>4000</v>
      </c>
      <c r="G17" s="401">
        <v>4</v>
      </c>
      <c r="H17" s="400">
        <v>24000</v>
      </c>
      <c r="I17" s="401">
        <v>4.8</v>
      </c>
      <c r="J17" s="400">
        <v>49000</v>
      </c>
      <c r="K17" s="401">
        <v>4.9</v>
      </c>
      <c r="L17" s="400">
        <v>249000</v>
      </c>
      <c r="M17" s="401">
        <v>4.98</v>
      </c>
      <c r="N17" s="414"/>
    </row>
    <row r="18" spans="1:14" ht="24.9" customHeight="1">
      <c r="A18" s="416" t="str">
        <f>'Pages 68-69'!$A$22</f>
        <v>Glarus</v>
      </c>
      <c r="B18" s="400">
        <v>805.0000000000001</v>
      </c>
      <c r="C18" s="401">
        <v>4.025</v>
      </c>
      <c r="D18" s="400">
        <v>3220.0000000000005</v>
      </c>
      <c r="E18" s="401">
        <v>6.440000000000001</v>
      </c>
      <c r="F18" s="400">
        <v>7245.000000000001</v>
      </c>
      <c r="G18" s="401">
        <v>7.245000000000001</v>
      </c>
      <c r="H18" s="400">
        <v>78890</v>
      </c>
      <c r="I18" s="401">
        <v>15.778</v>
      </c>
      <c r="J18" s="400">
        <v>159390</v>
      </c>
      <c r="K18" s="401">
        <v>15.939</v>
      </c>
      <c r="L18" s="400">
        <v>1004237.5</v>
      </c>
      <c r="M18" s="401">
        <v>20.08475</v>
      </c>
      <c r="N18" s="414"/>
    </row>
    <row r="19" spans="1:14" ht="24.9" customHeight="1">
      <c r="A19" s="416" t="str">
        <f>'Pages 68-69'!$A$23</f>
        <v>Zug</v>
      </c>
      <c r="B19" s="400">
        <v>1200</v>
      </c>
      <c r="C19" s="401">
        <v>6</v>
      </c>
      <c r="D19" s="400">
        <v>3060</v>
      </c>
      <c r="E19" s="401">
        <v>6.12</v>
      </c>
      <c r="F19" s="400">
        <v>6480</v>
      </c>
      <c r="G19" s="401">
        <v>6.48</v>
      </c>
      <c r="H19" s="400">
        <v>42540</v>
      </c>
      <c r="I19" s="401">
        <v>8.508</v>
      </c>
      <c r="J19" s="400">
        <v>101040</v>
      </c>
      <c r="K19" s="401">
        <v>10.104</v>
      </c>
      <c r="L19" s="400">
        <v>581040</v>
      </c>
      <c r="M19" s="401">
        <v>11.6208</v>
      </c>
      <c r="N19" s="414"/>
    </row>
    <row r="20" spans="1:14" ht="24.9" customHeight="1">
      <c r="A20" s="416" t="str">
        <f>'Pages 68-69'!$A$24</f>
        <v>Fribourg</v>
      </c>
      <c r="B20" s="400">
        <v>1237.5</v>
      </c>
      <c r="C20" s="401">
        <v>6.1875</v>
      </c>
      <c r="D20" s="400">
        <v>3712.5</v>
      </c>
      <c r="E20" s="401">
        <v>7.425</v>
      </c>
      <c r="F20" s="400">
        <v>7837.5</v>
      </c>
      <c r="G20" s="401">
        <v>7.8375</v>
      </c>
      <c r="H20" s="400">
        <v>40837.5</v>
      </c>
      <c r="I20" s="401">
        <v>8.1675</v>
      </c>
      <c r="J20" s="400">
        <v>82087.5</v>
      </c>
      <c r="K20" s="401">
        <v>8.20875</v>
      </c>
      <c r="L20" s="400">
        <v>412087.5</v>
      </c>
      <c r="M20" s="401">
        <v>8.24175</v>
      </c>
      <c r="N20" s="414"/>
    </row>
    <row r="21" spans="1:14" ht="24.9" customHeight="1">
      <c r="A21" s="416" t="s">
        <v>203</v>
      </c>
      <c r="B21" s="400">
        <v>1800</v>
      </c>
      <c r="C21" s="401">
        <v>9</v>
      </c>
      <c r="D21" s="400">
        <v>7443.2</v>
      </c>
      <c r="E21" s="401">
        <v>14.8864</v>
      </c>
      <c r="F21" s="400">
        <v>20021.15</v>
      </c>
      <c r="G21" s="401">
        <v>20.021150000000002</v>
      </c>
      <c r="H21" s="400">
        <v>112500.09999999999</v>
      </c>
      <c r="I21" s="401">
        <v>22.50002</v>
      </c>
      <c r="J21" s="400">
        <v>225000.1</v>
      </c>
      <c r="K21" s="401">
        <v>22.50001</v>
      </c>
      <c r="L21" s="400">
        <v>1125000.0999999999</v>
      </c>
      <c r="M21" s="401">
        <v>22.500002</v>
      </c>
      <c r="N21" s="414"/>
    </row>
    <row r="22" spans="1:14" ht="24.9" customHeight="1">
      <c r="A22" s="416" t="str">
        <f>'Pages 68-69'!$A$26</f>
        <v>Basel-City</v>
      </c>
      <c r="B22" s="400">
        <v>1800</v>
      </c>
      <c r="C22" s="401">
        <v>9</v>
      </c>
      <c r="D22" s="400">
        <v>4800</v>
      </c>
      <c r="E22" s="401">
        <v>9.6</v>
      </c>
      <c r="F22" s="400">
        <v>9800</v>
      </c>
      <c r="G22" s="401">
        <v>9.8</v>
      </c>
      <c r="H22" s="400">
        <v>59760</v>
      </c>
      <c r="I22" s="401">
        <v>11.952</v>
      </c>
      <c r="J22" s="400">
        <v>139720</v>
      </c>
      <c r="K22" s="401">
        <v>13.972</v>
      </c>
      <c r="L22" s="400">
        <v>999600</v>
      </c>
      <c r="M22" s="401">
        <v>19.992</v>
      </c>
      <c r="N22" s="414"/>
    </row>
    <row r="23" spans="1:14" ht="24.9" customHeight="1">
      <c r="A23" s="416" t="str">
        <f>'Pages 68-69'!$A$27</f>
        <v>Basel-Country</v>
      </c>
      <c r="B23" s="400">
        <v>0</v>
      </c>
      <c r="C23" s="401">
        <v>0</v>
      </c>
      <c r="D23" s="400">
        <v>6750</v>
      </c>
      <c r="E23" s="401">
        <v>13.5</v>
      </c>
      <c r="F23" s="400">
        <v>18000</v>
      </c>
      <c r="G23" s="401">
        <v>18</v>
      </c>
      <c r="H23" s="400">
        <v>108000</v>
      </c>
      <c r="I23" s="401">
        <v>21.6</v>
      </c>
      <c r="J23" s="400">
        <v>220500</v>
      </c>
      <c r="K23" s="401">
        <v>22.05</v>
      </c>
      <c r="L23" s="400">
        <v>1120500</v>
      </c>
      <c r="M23" s="401">
        <v>22.41</v>
      </c>
      <c r="N23" s="414"/>
    </row>
    <row r="24" spans="1:14" ht="24.9" customHeight="1">
      <c r="A24" s="416" t="str">
        <f>'Pages 68-69'!$A$28</f>
        <v>Schaffhausen</v>
      </c>
      <c r="B24" s="400">
        <v>600</v>
      </c>
      <c r="C24" s="401">
        <v>3</v>
      </c>
      <c r="D24" s="400">
        <v>3900</v>
      </c>
      <c r="E24" s="401">
        <v>7.8</v>
      </c>
      <c r="F24" s="400">
        <v>11700</v>
      </c>
      <c r="G24" s="401">
        <v>11.7</v>
      </c>
      <c r="H24" s="400">
        <v>105900</v>
      </c>
      <c r="I24" s="401">
        <v>21.18</v>
      </c>
      <c r="J24" s="400">
        <v>237600</v>
      </c>
      <c r="K24" s="401">
        <v>23.76</v>
      </c>
      <c r="L24" s="400">
        <v>1197600</v>
      </c>
      <c r="M24" s="401">
        <v>23.952</v>
      </c>
      <c r="N24" s="414"/>
    </row>
    <row r="25" spans="1:14" ht="24.9" customHeight="1">
      <c r="A25" s="416" t="str">
        <f>'Pages 68-69'!$A$29</f>
        <v>Appenzell A.Rh.</v>
      </c>
      <c r="B25" s="400">
        <v>4800</v>
      </c>
      <c r="C25" s="401">
        <v>24</v>
      </c>
      <c r="D25" s="400">
        <v>14400</v>
      </c>
      <c r="E25" s="401">
        <v>28.8</v>
      </c>
      <c r="F25" s="400">
        <v>30400</v>
      </c>
      <c r="G25" s="401">
        <v>30.4</v>
      </c>
      <c r="H25" s="400">
        <v>158400</v>
      </c>
      <c r="I25" s="401">
        <v>31.68</v>
      </c>
      <c r="J25" s="400">
        <v>318400</v>
      </c>
      <c r="K25" s="401">
        <v>31.84</v>
      </c>
      <c r="L25" s="400">
        <v>1598400</v>
      </c>
      <c r="M25" s="401">
        <v>31.968</v>
      </c>
      <c r="N25" s="414"/>
    </row>
    <row r="26" spans="1:14" ht="24.9" customHeight="1">
      <c r="A26" s="416" t="str">
        <f>'Pages 68-69'!$A$30</f>
        <v>Appenzell I.Rh.</v>
      </c>
      <c r="B26" s="400">
        <v>1350</v>
      </c>
      <c r="C26" s="401">
        <v>6.75</v>
      </c>
      <c r="D26" s="400">
        <v>4050</v>
      </c>
      <c r="E26" s="401">
        <v>8.1</v>
      </c>
      <c r="F26" s="400">
        <v>8550</v>
      </c>
      <c r="G26" s="401">
        <v>8.55</v>
      </c>
      <c r="H26" s="400">
        <v>44550</v>
      </c>
      <c r="I26" s="401">
        <v>8.91</v>
      </c>
      <c r="J26" s="400">
        <v>89550</v>
      </c>
      <c r="K26" s="401">
        <v>8.955</v>
      </c>
      <c r="L26" s="400">
        <v>449550</v>
      </c>
      <c r="M26" s="401">
        <v>8.991</v>
      </c>
      <c r="N26" s="414"/>
    </row>
    <row r="27" spans="1:14" ht="24.9" customHeight="1">
      <c r="A27" s="416" t="str">
        <f>'Pages 68-69'!$A$31</f>
        <v>St. Gall</v>
      </c>
      <c r="B27" s="400">
        <v>3000</v>
      </c>
      <c r="C27" s="401">
        <v>15</v>
      </c>
      <c r="D27" s="400">
        <v>12000</v>
      </c>
      <c r="E27" s="401">
        <v>24</v>
      </c>
      <c r="F27" s="400">
        <v>27000</v>
      </c>
      <c r="G27" s="401">
        <v>27</v>
      </c>
      <c r="H27" s="400">
        <v>147000</v>
      </c>
      <c r="I27" s="401">
        <v>29.4</v>
      </c>
      <c r="J27" s="400">
        <v>297000</v>
      </c>
      <c r="K27" s="401">
        <v>29.7</v>
      </c>
      <c r="L27" s="400">
        <v>1497000</v>
      </c>
      <c r="M27" s="401">
        <v>29.94</v>
      </c>
      <c r="N27" s="414"/>
    </row>
    <row r="28" spans="1:14" ht="24.9" customHeight="1">
      <c r="A28" s="518" t="s">
        <v>196</v>
      </c>
      <c r="B28" s="400">
        <v>0</v>
      </c>
      <c r="C28" s="401">
        <v>0</v>
      </c>
      <c r="D28" s="400">
        <v>0</v>
      </c>
      <c r="E28" s="401">
        <v>0</v>
      </c>
      <c r="F28" s="400">
        <v>0</v>
      </c>
      <c r="G28" s="401">
        <v>0</v>
      </c>
      <c r="H28" s="400">
        <v>0</v>
      </c>
      <c r="I28" s="401">
        <v>0</v>
      </c>
      <c r="J28" s="400">
        <v>0</v>
      </c>
      <c r="K28" s="401">
        <v>0</v>
      </c>
      <c r="L28" s="400">
        <v>0</v>
      </c>
      <c r="M28" s="401">
        <v>0</v>
      </c>
      <c r="N28" s="414"/>
    </row>
    <row r="29" spans="1:14" ht="24.9" customHeight="1">
      <c r="A29" s="416" t="str">
        <f>'Pages 68-69'!$A$33</f>
        <v>Aargau</v>
      </c>
      <c r="B29" s="400">
        <v>2400</v>
      </c>
      <c r="C29" s="401">
        <v>12</v>
      </c>
      <c r="D29" s="400">
        <v>6000</v>
      </c>
      <c r="E29" s="401">
        <v>12</v>
      </c>
      <c r="F29" s="400">
        <v>12000</v>
      </c>
      <c r="G29" s="401">
        <v>12</v>
      </c>
      <c r="H29" s="400">
        <v>109200</v>
      </c>
      <c r="I29" s="401">
        <v>21.84</v>
      </c>
      <c r="J29" s="400">
        <v>262400</v>
      </c>
      <c r="K29" s="401">
        <v>26.24</v>
      </c>
      <c r="L29" s="400">
        <v>1542400</v>
      </c>
      <c r="M29" s="401">
        <v>30.848</v>
      </c>
      <c r="N29" s="414"/>
    </row>
    <row r="30" spans="1:14" ht="24.9" customHeight="1">
      <c r="A30" s="416" t="str">
        <f>'Pages 68-69'!$A$34</f>
        <v>Thurgau</v>
      </c>
      <c r="B30" s="400">
        <v>1320</v>
      </c>
      <c r="C30" s="401">
        <v>6.6</v>
      </c>
      <c r="D30" s="400">
        <v>3750</v>
      </c>
      <c r="E30" s="401">
        <v>7.5</v>
      </c>
      <c r="F30" s="400">
        <v>9000</v>
      </c>
      <c r="G30" s="401">
        <v>9</v>
      </c>
      <c r="H30" s="400">
        <v>105000</v>
      </c>
      <c r="I30" s="401">
        <v>21</v>
      </c>
      <c r="J30" s="400">
        <v>210000</v>
      </c>
      <c r="K30" s="401">
        <v>21</v>
      </c>
      <c r="L30" s="400">
        <v>1050000</v>
      </c>
      <c r="M30" s="401">
        <v>21</v>
      </c>
      <c r="N30" s="414"/>
    </row>
    <row r="31" spans="1:14" ht="24.9" customHeight="1">
      <c r="A31" s="416" t="str">
        <f>'Pages 68-69'!$A$35</f>
        <v>Tessin</v>
      </c>
      <c r="B31" s="400">
        <v>1657.5</v>
      </c>
      <c r="C31" s="401">
        <v>8.2875</v>
      </c>
      <c r="D31" s="400">
        <v>4530.5</v>
      </c>
      <c r="E31" s="401">
        <v>9.061</v>
      </c>
      <c r="F31" s="400">
        <v>10331.75</v>
      </c>
      <c r="G31" s="401">
        <v>10.33175</v>
      </c>
      <c r="H31" s="400">
        <v>77892.75</v>
      </c>
      <c r="I31" s="401">
        <v>15.57855</v>
      </c>
      <c r="J31" s="400">
        <v>185000</v>
      </c>
      <c r="K31" s="401">
        <v>18.5</v>
      </c>
      <c r="L31" s="400">
        <v>925000</v>
      </c>
      <c r="M31" s="401">
        <v>18.5</v>
      </c>
      <c r="N31" s="414"/>
    </row>
    <row r="32" spans="1:14" ht="24.9" customHeight="1">
      <c r="A32" s="416" t="str">
        <f>'Pages 68-69'!$A$36</f>
        <v>Vaud</v>
      </c>
      <c r="B32" s="400">
        <v>1782</v>
      </c>
      <c r="C32" s="401">
        <v>8.91</v>
      </c>
      <c r="D32" s="400">
        <v>5247</v>
      </c>
      <c r="E32" s="401">
        <v>10.494</v>
      </c>
      <c r="F32" s="400">
        <v>12176.999999999998</v>
      </c>
      <c r="G32" s="401">
        <v>12.176999999999998</v>
      </c>
      <c r="H32" s="400">
        <v>82500</v>
      </c>
      <c r="I32" s="401">
        <v>16.5</v>
      </c>
      <c r="J32" s="400">
        <v>165000</v>
      </c>
      <c r="K32" s="401">
        <v>16.5</v>
      </c>
      <c r="L32" s="400">
        <v>825000</v>
      </c>
      <c r="M32" s="401">
        <v>16.5</v>
      </c>
      <c r="N32" s="414"/>
    </row>
    <row r="33" spans="1:14" ht="24.9" customHeight="1">
      <c r="A33" s="416" t="str">
        <f>'Pages 68-69'!$A$37</f>
        <v>Valais</v>
      </c>
      <c r="B33" s="400">
        <v>2000</v>
      </c>
      <c r="C33" s="401">
        <v>10</v>
      </c>
      <c r="D33" s="400">
        <v>5000</v>
      </c>
      <c r="E33" s="401">
        <v>10</v>
      </c>
      <c r="F33" s="400">
        <v>10000</v>
      </c>
      <c r="G33" s="401">
        <v>10</v>
      </c>
      <c r="H33" s="400">
        <v>50000</v>
      </c>
      <c r="I33" s="401">
        <v>10</v>
      </c>
      <c r="J33" s="400">
        <v>100000</v>
      </c>
      <c r="K33" s="401">
        <v>10</v>
      </c>
      <c r="L33" s="400">
        <v>500000</v>
      </c>
      <c r="M33" s="401">
        <v>10</v>
      </c>
      <c r="N33" s="414"/>
    </row>
    <row r="34" spans="1:14" ht="24.9" customHeight="1">
      <c r="A34" s="416" t="str">
        <f>'Pages 68-69'!$A$38</f>
        <v>Neuchâtel</v>
      </c>
      <c r="B34" s="400">
        <v>3600</v>
      </c>
      <c r="C34" s="401">
        <v>18</v>
      </c>
      <c r="D34" s="400">
        <v>9000</v>
      </c>
      <c r="E34" s="401">
        <v>18</v>
      </c>
      <c r="F34" s="400">
        <v>18000</v>
      </c>
      <c r="G34" s="401">
        <v>18</v>
      </c>
      <c r="H34" s="400">
        <v>90000</v>
      </c>
      <c r="I34" s="401">
        <v>18</v>
      </c>
      <c r="J34" s="400">
        <v>180000</v>
      </c>
      <c r="K34" s="401">
        <v>18</v>
      </c>
      <c r="L34" s="400">
        <v>900000</v>
      </c>
      <c r="M34" s="401">
        <v>18</v>
      </c>
      <c r="N34" s="414"/>
    </row>
    <row r="35" spans="1:14" ht="24.9" customHeight="1">
      <c r="A35" s="416" t="str">
        <f>'Pages 68-69'!$A$39</f>
        <v>Geneva</v>
      </c>
      <c r="B35" s="400">
        <v>4158</v>
      </c>
      <c r="C35" s="401">
        <v>20.79</v>
      </c>
      <c r="D35" s="400">
        <v>10773</v>
      </c>
      <c r="E35" s="401">
        <v>21.546</v>
      </c>
      <c r="F35" s="400">
        <v>21798</v>
      </c>
      <c r="G35" s="401">
        <v>21.798</v>
      </c>
      <c r="H35" s="400">
        <v>128898</v>
      </c>
      <c r="I35" s="401">
        <v>25.7796</v>
      </c>
      <c r="J35" s="400">
        <v>265398</v>
      </c>
      <c r="K35" s="401">
        <v>26.5398</v>
      </c>
      <c r="L35" s="400">
        <v>1357398</v>
      </c>
      <c r="M35" s="401">
        <v>27.14796</v>
      </c>
      <c r="N35" s="414"/>
    </row>
    <row r="36" spans="1:14" ht="24.9" customHeight="1">
      <c r="A36" s="416" t="str">
        <f>'Pages 68-69'!$A$40</f>
        <v>Jura</v>
      </c>
      <c r="B36" s="404">
        <v>2100</v>
      </c>
      <c r="C36" s="405">
        <v>10.5</v>
      </c>
      <c r="D36" s="404">
        <v>8400</v>
      </c>
      <c r="E36" s="405">
        <v>16.8</v>
      </c>
      <c r="F36" s="404">
        <v>18900</v>
      </c>
      <c r="G36" s="405">
        <v>18.9</v>
      </c>
      <c r="H36" s="404">
        <v>102900</v>
      </c>
      <c r="I36" s="405">
        <v>20.58</v>
      </c>
      <c r="J36" s="404">
        <v>207900</v>
      </c>
      <c r="K36" s="405">
        <v>20.79</v>
      </c>
      <c r="L36" s="404">
        <v>1047900</v>
      </c>
      <c r="M36" s="405">
        <v>20.958</v>
      </c>
      <c r="N36" s="414"/>
    </row>
    <row r="37" spans="1:14" ht="24.9" customHeight="1">
      <c r="A37" s="416"/>
      <c r="B37" s="377"/>
      <c r="C37" s="378"/>
      <c r="D37" s="377"/>
      <c r="E37" s="378"/>
      <c r="F37" s="377"/>
      <c r="G37" s="378"/>
      <c r="H37" s="377"/>
      <c r="I37" s="378"/>
      <c r="J37" s="377"/>
      <c r="K37" s="378"/>
      <c r="L37" s="377"/>
      <c r="M37" s="378"/>
      <c r="N37" s="415"/>
    </row>
    <row r="38" spans="1:14" ht="24.9" customHeight="1">
      <c r="A38" s="524" t="str">
        <f>'Page 78'!A38</f>
        <v>Municipalities</v>
      </c>
      <c r="B38" s="520"/>
      <c r="C38" s="521"/>
      <c r="D38" s="522"/>
      <c r="E38" s="521"/>
      <c r="F38" s="522"/>
      <c r="G38" s="521"/>
      <c r="H38" s="522"/>
      <c r="I38" s="521"/>
      <c r="J38" s="520"/>
      <c r="K38" s="521"/>
      <c r="L38" s="522"/>
      <c r="M38" s="521"/>
      <c r="N38" s="464"/>
    </row>
    <row r="39" spans="1:14" ht="24.9" customHeight="1">
      <c r="A39" s="415"/>
      <c r="B39" s="520"/>
      <c r="C39" s="521"/>
      <c r="D39" s="522"/>
      <c r="E39" s="521"/>
      <c r="F39" s="522"/>
      <c r="G39" s="521"/>
      <c r="H39" s="522"/>
      <c r="I39" s="521"/>
      <c r="J39" s="520"/>
      <c r="K39" s="521"/>
      <c r="L39" s="522"/>
      <c r="M39" s="521"/>
      <c r="N39" s="464"/>
    </row>
    <row r="40" spans="1:14" ht="24.9" customHeight="1">
      <c r="A40" s="524" t="str">
        <f>'Page 78'!A40</f>
        <v>Luzern (City)</v>
      </c>
      <c r="B40" s="406">
        <v>0</v>
      </c>
      <c r="C40" s="475">
        <v>0</v>
      </c>
      <c r="D40" s="476">
        <v>0</v>
      </c>
      <c r="E40" s="475">
        <v>0</v>
      </c>
      <c r="F40" s="476">
        <v>0</v>
      </c>
      <c r="G40" s="475">
        <v>0</v>
      </c>
      <c r="H40" s="476">
        <v>0</v>
      </c>
      <c r="I40" s="475">
        <v>0</v>
      </c>
      <c r="J40" s="476">
        <v>0</v>
      </c>
      <c r="K40" s="475">
        <v>0</v>
      </c>
      <c r="L40" s="476">
        <v>0</v>
      </c>
      <c r="M40" s="407">
        <v>0</v>
      </c>
      <c r="N40" s="414"/>
    </row>
    <row r="41" spans="1:14" ht="24.9" customHeight="1">
      <c r="A41" s="524" t="str">
        <f>'Page 78'!A41</f>
        <v>Freiburg (City)</v>
      </c>
      <c r="B41" s="402">
        <v>866.25</v>
      </c>
      <c r="C41" s="374">
        <v>4.33125</v>
      </c>
      <c r="D41" s="359">
        <v>2598.75</v>
      </c>
      <c r="E41" s="374">
        <v>5.1975</v>
      </c>
      <c r="F41" s="359">
        <v>5486.25</v>
      </c>
      <c r="G41" s="374">
        <v>5.48625</v>
      </c>
      <c r="H41" s="359">
        <v>28586.25</v>
      </c>
      <c r="I41" s="374">
        <v>5.71725</v>
      </c>
      <c r="J41" s="359">
        <v>57461.24999999999</v>
      </c>
      <c r="K41" s="374">
        <v>5.746124999999999</v>
      </c>
      <c r="L41" s="359">
        <v>288461.25</v>
      </c>
      <c r="M41" s="403">
        <v>5.769225</v>
      </c>
      <c r="N41" s="414"/>
    </row>
    <row r="42" spans="1:14" ht="24.9" customHeight="1">
      <c r="A42" s="524" t="str">
        <f>'Page 78'!A42</f>
        <v>Chur</v>
      </c>
      <c r="B42" s="402">
        <v>635</v>
      </c>
      <c r="C42" s="374">
        <v>3.175</v>
      </c>
      <c r="D42" s="359">
        <v>2135</v>
      </c>
      <c r="E42" s="374">
        <v>4.27</v>
      </c>
      <c r="F42" s="359">
        <v>4635</v>
      </c>
      <c r="G42" s="374">
        <v>4.635</v>
      </c>
      <c r="H42" s="359">
        <v>24635</v>
      </c>
      <c r="I42" s="374">
        <v>4.927</v>
      </c>
      <c r="J42" s="359">
        <v>49635</v>
      </c>
      <c r="K42" s="374">
        <v>4.9635</v>
      </c>
      <c r="L42" s="359">
        <v>249635</v>
      </c>
      <c r="M42" s="403">
        <v>4.9927</v>
      </c>
      <c r="N42" s="414"/>
    </row>
    <row r="43" spans="1:14" ht="24.9" customHeight="1">
      <c r="A43" s="524" t="s">
        <v>202</v>
      </c>
      <c r="B43" s="473">
        <v>1782</v>
      </c>
      <c r="C43" s="477">
        <v>8.91</v>
      </c>
      <c r="D43" s="478">
        <v>5247</v>
      </c>
      <c r="E43" s="477">
        <v>10.494</v>
      </c>
      <c r="F43" s="478">
        <v>12176.999999999998</v>
      </c>
      <c r="G43" s="477">
        <v>12.176999999999998</v>
      </c>
      <c r="H43" s="478">
        <v>82500</v>
      </c>
      <c r="I43" s="477">
        <v>16.5</v>
      </c>
      <c r="J43" s="478">
        <v>165000</v>
      </c>
      <c r="K43" s="477">
        <v>16.5</v>
      </c>
      <c r="L43" s="478">
        <v>825000</v>
      </c>
      <c r="M43" s="474">
        <v>16.5</v>
      </c>
      <c r="N43" s="525"/>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098" t="str">
        <f>'Page 76'!$A$46:$N$46</f>
        <v xml:space="preserve">1) Cantons that collect estate tax </v>
      </c>
      <c r="B46" s="1098"/>
      <c r="C46" s="1098"/>
      <c r="D46" s="1098"/>
      <c r="E46" s="1098"/>
      <c r="F46" s="1098"/>
      <c r="G46" s="1098"/>
      <c r="H46" s="1098"/>
      <c r="I46" s="1098"/>
      <c r="J46" s="1098"/>
      <c r="K46" s="1098"/>
      <c r="L46" s="1098"/>
      <c r="M46" s="1098"/>
      <c r="N46" s="1098"/>
    </row>
    <row r="47" spans="1:14" ht="18.9" customHeight="1">
      <c r="A47" s="1098" t="str">
        <f>'Page 76'!$A$46:$N$47</f>
        <v>2) Municipalities may collect a maximum surcharge of 100 % of the amount of cantonal tax.</v>
      </c>
      <c r="B47" s="1098"/>
      <c r="C47" s="1098"/>
      <c r="D47" s="1098"/>
      <c r="E47" s="1098"/>
      <c r="F47" s="1098"/>
      <c r="G47" s="1098"/>
      <c r="H47" s="1098"/>
      <c r="I47" s="1098"/>
      <c r="J47" s="1098"/>
      <c r="K47" s="1098"/>
      <c r="L47" s="1098"/>
      <c r="M47" s="1098"/>
      <c r="N47" s="1098"/>
    </row>
    <row r="48" spans="1:14" ht="39.75" customHeight="1">
      <c r="A48" s="354"/>
      <c r="B48" s="364"/>
      <c r="C48" s="372"/>
      <c r="D48" s="361"/>
      <c r="G48" s="372"/>
      <c r="H48" s="363"/>
      <c r="J48" s="360"/>
      <c r="K48" s="360"/>
      <c r="L48" s="369"/>
      <c r="M48" s="360"/>
      <c r="N48" s="369"/>
    </row>
    <row r="49" spans="1:14" ht="18.9" customHeight="1">
      <c r="A49" s="1080"/>
      <c r="B49" s="1080"/>
      <c r="C49" s="1080"/>
      <c r="D49" s="1080"/>
      <c r="E49" s="1080"/>
      <c r="F49" s="1080"/>
      <c r="G49" s="1080"/>
      <c r="H49" s="1080"/>
      <c r="I49" s="1080"/>
      <c r="J49" s="1080"/>
      <c r="K49" s="1080"/>
      <c r="L49" s="1080"/>
      <c r="M49" s="1080"/>
      <c r="N49" s="1080"/>
    </row>
    <row r="50" spans="1:14" ht="38.25" customHeight="1">
      <c r="A50" s="1078"/>
      <c r="B50" s="1078"/>
      <c r="C50" s="1078"/>
      <c r="D50" s="1078"/>
      <c r="E50" s="1078"/>
      <c r="F50" s="1078"/>
      <c r="G50" s="1078"/>
      <c r="H50" s="1078"/>
      <c r="I50" s="1078"/>
      <c r="J50" s="1078"/>
      <c r="K50" s="1078"/>
      <c r="L50" s="1078"/>
      <c r="M50" s="1078"/>
      <c r="N50" s="1078"/>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2010</oddHeader>
    <oddFooter>&amp;C&amp;"Helvetica,Standard" Eidg. Steuerverwaltung  -  Administration fédérale des contributions  -  Amministrazione federale delle contribuzioni&amp;R79</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7109375" style="362"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208</v>
      </c>
      <c r="C1" s="368"/>
      <c r="D1" s="354"/>
      <c r="E1" s="368"/>
    </row>
    <row r="2" ht="18.9" customHeight="1"/>
    <row r="3" ht="18.9" customHeight="1">
      <c r="A3" s="357" t="str">
        <f>'Page 76'!$A$3</f>
        <v>Inheritance</v>
      </c>
    </row>
    <row r="4" ht="18.9" customHeight="1" thickBot="1">
      <c r="A4" s="462"/>
    </row>
    <row r="5" spans="1:14" ht="18.9" customHeight="1">
      <c r="A5" s="375">
        <v>41</v>
      </c>
      <c r="B5" s="1099" t="s">
        <v>209</v>
      </c>
      <c r="C5" s="1100"/>
      <c r="D5" s="1100"/>
      <c r="E5" s="1100"/>
      <c r="F5" s="1100"/>
      <c r="G5" s="1100"/>
      <c r="H5" s="1100"/>
      <c r="I5" s="1100"/>
      <c r="J5" s="1100"/>
      <c r="K5" s="1100"/>
      <c r="L5" s="1100"/>
      <c r="M5" s="1101"/>
      <c r="N5" s="365"/>
    </row>
    <row r="6" spans="1:14" ht="18.9" customHeight="1" thickBot="1">
      <c r="A6" s="425" t="str">
        <f>'Page 76'!$A$6</f>
        <v>Taxing authority</v>
      </c>
      <c r="B6" s="1102"/>
      <c r="C6" s="1103"/>
      <c r="D6" s="1103"/>
      <c r="E6" s="1103"/>
      <c r="F6" s="1103"/>
      <c r="G6" s="1103"/>
      <c r="H6" s="1103"/>
      <c r="I6" s="1103"/>
      <c r="J6" s="1103"/>
      <c r="K6" s="1103"/>
      <c r="L6" s="1103"/>
      <c r="M6" s="1104"/>
      <c r="N6" s="366"/>
    </row>
    <row r="7" spans="1:14" ht="18.9" customHeight="1">
      <c r="A7" s="376"/>
      <c r="B7" s="1091" t="s">
        <v>52</v>
      </c>
      <c r="C7" s="1092"/>
      <c r="D7" s="1091" t="s">
        <v>53</v>
      </c>
      <c r="E7" s="1092"/>
      <c r="F7" s="1091" t="s">
        <v>54</v>
      </c>
      <c r="G7" s="1092"/>
      <c r="H7" s="1091" t="s">
        <v>55</v>
      </c>
      <c r="I7" s="1092"/>
      <c r="J7" s="1093" t="s">
        <v>82</v>
      </c>
      <c r="K7" s="1094"/>
      <c r="L7" s="1093" t="s">
        <v>83</v>
      </c>
      <c r="M7" s="1094"/>
      <c r="N7" s="365"/>
    </row>
    <row r="8" spans="1:14" ht="18.9" customHeight="1">
      <c r="A8" s="376"/>
      <c r="B8" s="356"/>
      <c r="C8" s="370"/>
      <c r="D8" s="356"/>
      <c r="E8" s="370"/>
      <c r="F8" s="356"/>
      <c r="G8" s="370"/>
      <c r="H8" s="356"/>
      <c r="I8" s="370"/>
      <c r="J8" s="356"/>
      <c r="K8" s="370"/>
      <c r="L8" s="356"/>
      <c r="M8" s="370"/>
      <c r="N8" s="365"/>
    </row>
    <row r="9" spans="1:14" ht="18.9" customHeight="1">
      <c r="A9" s="425" t="str">
        <f>'Pages 68-69'!$A$13</f>
        <v>Cantons</v>
      </c>
      <c r="B9" s="1081" t="str">
        <f>'Page 76'!$B$9:$M$9</f>
        <v>Inheritance tax</v>
      </c>
      <c r="C9" s="1082"/>
      <c r="D9" s="1082"/>
      <c r="E9" s="1082"/>
      <c r="F9" s="1082"/>
      <c r="G9" s="1082"/>
      <c r="H9" s="1082"/>
      <c r="I9" s="1082"/>
      <c r="J9" s="1082"/>
      <c r="K9" s="1082"/>
      <c r="L9" s="1082"/>
      <c r="M9" s="1083"/>
      <c r="N9" s="412"/>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'Pages 68-69'!$A$15</f>
        <v>Zurich</v>
      </c>
      <c r="B11" s="398">
        <v>2000</v>
      </c>
      <c r="C11" s="399">
        <v>10</v>
      </c>
      <c r="D11" s="398">
        <v>6000</v>
      </c>
      <c r="E11" s="399">
        <v>12</v>
      </c>
      <c r="F11" s="398">
        <v>14000</v>
      </c>
      <c r="G11" s="399">
        <v>14</v>
      </c>
      <c r="H11" s="398">
        <v>117000</v>
      </c>
      <c r="I11" s="399">
        <v>23.4</v>
      </c>
      <c r="J11" s="398">
        <v>275000</v>
      </c>
      <c r="K11" s="399">
        <v>27.5</v>
      </c>
      <c r="L11" s="398">
        <v>1500000</v>
      </c>
      <c r="M11" s="399">
        <v>30</v>
      </c>
      <c r="N11" s="414"/>
    </row>
    <row r="12" spans="1:14" ht="24.9" customHeight="1">
      <c r="A12" s="416" t="str">
        <f>'Pages 68-69'!$A$16</f>
        <v>Berne</v>
      </c>
      <c r="B12" s="400">
        <v>880</v>
      </c>
      <c r="C12" s="401">
        <v>4.4</v>
      </c>
      <c r="D12" s="377">
        <v>4180</v>
      </c>
      <c r="E12" s="378">
        <v>8.36</v>
      </c>
      <c r="F12" s="400">
        <v>9680</v>
      </c>
      <c r="G12" s="401">
        <v>9.68</v>
      </c>
      <c r="H12" s="400">
        <v>76945</v>
      </c>
      <c r="I12" s="401">
        <v>15.389</v>
      </c>
      <c r="J12" s="400">
        <v>207828.5</v>
      </c>
      <c r="K12" s="401">
        <v>20.78285</v>
      </c>
      <c r="L12" s="400">
        <v>1307828.5</v>
      </c>
      <c r="M12" s="401">
        <v>26.15657</v>
      </c>
      <c r="N12" s="414"/>
    </row>
    <row r="13" spans="1:14" ht="24.9" customHeight="1">
      <c r="A13" s="416" t="str">
        <f>'Pages 68-69'!$A$17</f>
        <v>Lucerne</v>
      </c>
      <c r="B13" s="400">
        <v>3300.0000000000005</v>
      </c>
      <c r="C13" s="401">
        <v>16.500000000000004</v>
      </c>
      <c r="D13" s="377">
        <v>10500</v>
      </c>
      <c r="E13" s="378">
        <v>21</v>
      </c>
      <c r="F13" s="400">
        <v>22500</v>
      </c>
      <c r="G13" s="401">
        <v>22.5</v>
      </c>
      <c r="H13" s="400">
        <v>142500</v>
      </c>
      <c r="I13" s="401">
        <v>28.5</v>
      </c>
      <c r="J13" s="400">
        <v>300000</v>
      </c>
      <c r="K13" s="401">
        <v>30</v>
      </c>
      <c r="L13" s="400">
        <v>1500000</v>
      </c>
      <c r="M13" s="401">
        <v>30</v>
      </c>
      <c r="N13" s="414"/>
    </row>
    <row r="14" spans="1:14" ht="24.9" customHeight="1">
      <c r="A14" s="416" t="str">
        <f>'Pages 68-69'!$A$18</f>
        <v>Uri</v>
      </c>
      <c r="B14" s="400">
        <v>2400</v>
      </c>
      <c r="C14" s="401">
        <v>12</v>
      </c>
      <c r="D14" s="377">
        <v>6000</v>
      </c>
      <c r="E14" s="378">
        <v>12</v>
      </c>
      <c r="F14" s="400">
        <v>12000</v>
      </c>
      <c r="G14" s="401">
        <v>12</v>
      </c>
      <c r="H14" s="400">
        <v>60000</v>
      </c>
      <c r="I14" s="401">
        <v>12</v>
      </c>
      <c r="J14" s="400">
        <v>120000</v>
      </c>
      <c r="K14" s="401">
        <v>12</v>
      </c>
      <c r="L14" s="400">
        <v>600000</v>
      </c>
      <c r="M14" s="401">
        <v>12</v>
      </c>
      <c r="N14" s="414"/>
    </row>
    <row r="15" spans="1:14" ht="24.9" customHeight="1">
      <c r="A15" s="416" t="str">
        <f>'Pages 68-69'!$A$19</f>
        <v>Schwyz</v>
      </c>
      <c r="B15" s="400">
        <v>0</v>
      </c>
      <c r="C15" s="401">
        <v>0</v>
      </c>
      <c r="D15" s="377">
        <v>0</v>
      </c>
      <c r="E15" s="378">
        <v>0</v>
      </c>
      <c r="F15" s="400">
        <v>0</v>
      </c>
      <c r="G15" s="401">
        <v>0</v>
      </c>
      <c r="H15" s="400">
        <v>0</v>
      </c>
      <c r="I15" s="401">
        <v>0</v>
      </c>
      <c r="J15" s="400">
        <v>0</v>
      </c>
      <c r="K15" s="401">
        <v>0</v>
      </c>
      <c r="L15" s="400">
        <v>0</v>
      </c>
      <c r="M15" s="401">
        <v>0</v>
      </c>
      <c r="N15" s="414"/>
    </row>
    <row r="16" spans="1:14" ht="24.9" customHeight="1">
      <c r="A16" s="416" t="str">
        <f>'Pages 68-69'!$A$20</f>
        <v>Obwalden</v>
      </c>
      <c r="B16" s="400">
        <v>2000</v>
      </c>
      <c r="C16" s="401">
        <v>10</v>
      </c>
      <c r="D16" s="377">
        <v>5000</v>
      </c>
      <c r="E16" s="378">
        <v>10</v>
      </c>
      <c r="F16" s="400">
        <v>10000</v>
      </c>
      <c r="G16" s="401">
        <v>10</v>
      </c>
      <c r="H16" s="400">
        <v>50000</v>
      </c>
      <c r="I16" s="401">
        <v>10</v>
      </c>
      <c r="J16" s="400">
        <v>100000</v>
      </c>
      <c r="K16" s="401">
        <v>10</v>
      </c>
      <c r="L16" s="400">
        <v>500000</v>
      </c>
      <c r="M16" s="401">
        <v>10</v>
      </c>
      <c r="N16" s="414"/>
    </row>
    <row r="17" spans="1:14" ht="24.9" customHeight="1">
      <c r="A17" s="416" t="str">
        <f>'Pages 68-69'!$A$21</f>
        <v>Nidwalden</v>
      </c>
      <c r="B17" s="400">
        <v>0</v>
      </c>
      <c r="C17" s="401">
        <v>0</v>
      </c>
      <c r="D17" s="377">
        <v>3000</v>
      </c>
      <c r="E17" s="378">
        <v>6</v>
      </c>
      <c r="F17" s="400">
        <v>8000</v>
      </c>
      <c r="G17" s="401">
        <v>8</v>
      </c>
      <c r="H17" s="400">
        <v>48000</v>
      </c>
      <c r="I17" s="401">
        <v>9.6</v>
      </c>
      <c r="J17" s="400">
        <v>98000</v>
      </c>
      <c r="K17" s="401">
        <v>9.8</v>
      </c>
      <c r="L17" s="400">
        <v>498000</v>
      </c>
      <c r="M17" s="401">
        <v>9.96</v>
      </c>
      <c r="N17" s="414"/>
    </row>
    <row r="18" spans="1:14" ht="24.9" customHeight="1">
      <c r="A18" s="416" t="str">
        <f>'Pages 68-69'!$A$22</f>
        <v>Glarus</v>
      </c>
      <c r="B18" s="400">
        <v>805.0000000000001</v>
      </c>
      <c r="C18" s="401">
        <v>4.025</v>
      </c>
      <c r="D18" s="377">
        <v>3220.0000000000005</v>
      </c>
      <c r="E18" s="378">
        <v>6.440000000000001</v>
      </c>
      <c r="F18" s="400">
        <v>7245.000000000001</v>
      </c>
      <c r="G18" s="401">
        <v>7.245000000000001</v>
      </c>
      <c r="H18" s="400">
        <v>78890</v>
      </c>
      <c r="I18" s="401">
        <v>15.778</v>
      </c>
      <c r="J18" s="400">
        <v>159390</v>
      </c>
      <c r="K18" s="401">
        <v>15.939</v>
      </c>
      <c r="L18" s="400">
        <v>1004237.5</v>
      </c>
      <c r="M18" s="401">
        <v>20.08475</v>
      </c>
      <c r="N18" s="414"/>
    </row>
    <row r="19" spans="1:14" ht="24.9" customHeight="1">
      <c r="A19" s="416" t="str">
        <f>'Pages 68-69'!$A$23</f>
        <v>Zug</v>
      </c>
      <c r="B19" s="400">
        <v>1200</v>
      </c>
      <c r="C19" s="401">
        <v>6</v>
      </c>
      <c r="D19" s="377">
        <v>3060</v>
      </c>
      <c r="E19" s="378">
        <v>6.12</v>
      </c>
      <c r="F19" s="400">
        <v>6480</v>
      </c>
      <c r="G19" s="401">
        <v>6.48</v>
      </c>
      <c r="H19" s="400">
        <v>42540</v>
      </c>
      <c r="I19" s="401">
        <v>8.508</v>
      </c>
      <c r="J19" s="400">
        <v>101040</v>
      </c>
      <c r="K19" s="401">
        <v>10.104</v>
      </c>
      <c r="L19" s="400">
        <v>581040</v>
      </c>
      <c r="M19" s="401">
        <v>11.6208</v>
      </c>
      <c r="N19" s="414"/>
    </row>
    <row r="20" spans="1:14" ht="24.9" customHeight="1">
      <c r="A20" s="416" t="str">
        <f>'Pages 68-69'!$A$24</f>
        <v>Fribourg</v>
      </c>
      <c r="B20" s="400">
        <v>1237.5</v>
      </c>
      <c r="C20" s="401">
        <v>6.1875</v>
      </c>
      <c r="D20" s="377">
        <v>3712.5</v>
      </c>
      <c r="E20" s="378">
        <v>7.425</v>
      </c>
      <c r="F20" s="400">
        <v>7837.5</v>
      </c>
      <c r="G20" s="401">
        <v>7.8375</v>
      </c>
      <c r="H20" s="400">
        <v>40837.5</v>
      </c>
      <c r="I20" s="401">
        <v>8.1675</v>
      </c>
      <c r="J20" s="400">
        <v>82087.5</v>
      </c>
      <c r="K20" s="401">
        <v>8.20875</v>
      </c>
      <c r="L20" s="400">
        <v>412087.5</v>
      </c>
      <c r="M20" s="401">
        <v>8.24175</v>
      </c>
      <c r="N20" s="414"/>
    </row>
    <row r="21" spans="1:14" ht="24.9" customHeight="1">
      <c r="A21" s="416" t="s">
        <v>203</v>
      </c>
      <c r="B21" s="400">
        <v>1800</v>
      </c>
      <c r="C21" s="401">
        <v>9</v>
      </c>
      <c r="D21" s="377">
        <v>7443.2</v>
      </c>
      <c r="E21" s="378">
        <v>14.8864</v>
      </c>
      <c r="F21" s="400">
        <v>20021.15</v>
      </c>
      <c r="G21" s="401">
        <v>20.021150000000002</v>
      </c>
      <c r="H21" s="400">
        <v>112500.09999999999</v>
      </c>
      <c r="I21" s="401">
        <v>22.50002</v>
      </c>
      <c r="J21" s="400">
        <v>225000.1</v>
      </c>
      <c r="K21" s="401">
        <v>22.50001</v>
      </c>
      <c r="L21" s="400">
        <v>1125000.0999999999</v>
      </c>
      <c r="M21" s="401">
        <v>22.500002</v>
      </c>
      <c r="N21" s="414"/>
    </row>
    <row r="22" spans="1:14" ht="24.9" customHeight="1">
      <c r="A22" s="416" t="str">
        <f>'Pages 68-69'!$A$26</f>
        <v>Basel-City</v>
      </c>
      <c r="B22" s="400">
        <v>2250</v>
      </c>
      <c r="C22" s="401">
        <v>11.25</v>
      </c>
      <c r="D22" s="377">
        <v>6000</v>
      </c>
      <c r="E22" s="378">
        <v>12</v>
      </c>
      <c r="F22" s="400">
        <v>12250</v>
      </c>
      <c r="G22" s="401">
        <v>12.25</v>
      </c>
      <c r="H22" s="400">
        <v>74700</v>
      </c>
      <c r="I22" s="401">
        <v>14.94</v>
      </c>
      <c r="J22" s="400">
        <v>174650</v>
      </c>
      <c r="K22" s="401">
        <v>17.465</v>
      </c>
      <c r="L22" s="400">
        <v>1249500</v>
      </c>
      <c r="M22" s="401">
        <v>24.99</v>
      </c>
      <c r="N22" s="414"/>
    </row>
    <row r="23" spans="1:14" ht="24.9" customHeight="1">
      <c r="A23" s="416" t="str">
        <f>'Pages 68-69'!$A$27</f>
        <v>Basel-Country</v>
      </c>
      <c r="B23" s="400">
        <v>0</v>
      </c>
      <c r="C23" s="401">
        <v>0</v>
      </c>
      <c r="D23" s="377">
        <v>6750</v>
      </c>
      <c r="E23" s="378">
        <v>13.5</v>
      </c>
      <c r="F23" s="400">
        <v>18000</v>
      </c>
      <c r="G23" s="401">
        <v>18</v>
      </c>
      <c r="H23" s="400">
        <v>108000</v>
      </c>
      <c r="I23" s="401">
        <v>21.6</v>
      </c>
      <c r="J23" s="400">
        <v>220500</v>
      </c>
      <c r="K23" s="401">
        <v>22.05</v>
      </c>
      <c r="L23" s="400">
        <v>1120500</v>
      </c>
      <c r="M23" s="401">
        <v>22.41</v>
      </c>
      <c r="N23" s="414"/>
    </row>
    <row r="24" spans="1:14" ht="24.9" customHeight="1">
      <c r="A24" s="416" t="str">
        <f>'Pages 68-69'!$A$28</f>
        <v>Schaffhausen</v>
      </c>
      <c r="B24" s="400">
        <v>800</v>
      </c>
      <c r="C24" s="401">
        <v>4</v>
      </c>
      <c r="D24" s="377">
        <v>5200</v>
      </c>
      <c r="E24" s="378">
        <v>10.4</v>
      </c>
      <c r="F24" s="400">
        <v>15600</v>
      </c>
      <c r="G24" s="401">
        <v>15.6</v>
      </c>
      <c r="H24" s="400">
        <v>141200</v>
      </c>
      <c r="I24" s="401">
        <v>28.24</v>
      </c>
      <c r="J24" s="400">
        <v>316800</v>
      </c>
      <c r="K24" s="401">
        <v>31.68</v>
      </c>
      <c r="L24" s="400">
        <v>1596800</v>
      </c>
      <c r="M24" s="401">
        <v>31.936</v>
      </c>
      <c r="N24" s="414"/>
    </row>
    <row r="25" spans="1:14" ht="24.9" customHeight="1">
      <c r="A25" s="416" t="str">
        <f>'Pages 68-69'!$A$29</f>
        <v>Appenzell A.Rh.</v>
      </c>
      <c r="B25" s="400">
        <v>4800</v>
      </c>
      <c r="C25" s="401">
        <v>24</v>
      </c>
      <c r="D25" s="377">
        <v>14400</v>
      </c>
      <c r="E25" s="378">
        <v>28.8</v>
      </c>
      <c r="F25" s="400">
        <v>30400</v>
      </c>
      <c r="G25" s="401">
        <v>30.4</v>
      </c>
      <c r="H25" s="400">
        <v>158400</v>
      </c>
      <c r="I25" s="401">
        <v>31.68</v>
      </c>
      <c r="J25" s="400">
        <v>318400</v>
      </c>
      <c r="K25" s="401">
        <v>31.84</v>
      </c>
      <c r="L25" s="400">
        <v>1598400</v>
      </c>
      <c r="M25" s="401">
        <v>31.968</v>
      </c>
      <c r="N25" s="414"/>
    </row>
    <row r="26" spans="1:14" ht="24.9" customHeight="1">
      <c r="A26" s="416" t="str">
        <f>'Pages 68-69'!$A$30</f>
        <v>Appenzell I.Rh.</v>
      </c>
      <c r="B26" s="400">
        <v>1800</v>
      </c>
      <c r="C26" s="401">
        <v>9</v>
      </c>
      <c r="D26" s="377">
        <v>5400</v>
      </c>
      <c r="E26" s="378">
        <v>10.8</v>
      </c>
      <c r="F26" s="400">
        <v>11400</v>
      </c>
      <c r="G26" s="401">
        <v>11.4</v>
      </c>
      <c r="H26" s="400">
        <v>59400</v>
      </c>
      <c r="I26" s="401">
        <v>11.88</v>
      </c>
      <c r="J26" s="400">
        <v>119400</v>
      </c>
      <c r="K26" s="401">
        <v>11.94</v>
      </c>
      <c r="L26" s="400">
        <v>599400</v>
      </c>
      <c r="M26" s="401">
        <v>11.988</v>
      </c>
      <c r="N26" s="414"/>
    </row>
    <row r="27" spans="1:14" ht="24.9" customHeight="1">
      <c r="A27" s="416" t="str">
        <f>'Pages 68-69'!$A$31</f>
        <v>St. Gall</v>
      </c>
      <c r="B27" s="400">
        <v>3000</v>
      </c>
      <c r="C27" s="401">
        <v>15</v>
      </c>
      <c r="D27" s="377">
        <v>12000</v>
      </c>
      <c r="E27" s="378">
        <v>24</v>
      </c>
      <c r="F27" s="400">
        <v>27000</v>
      </c>
      <c r="G27" s="401">
        <v>27</v>
      </c>
      <c r="H27" s="400">
        <v>147000</v>
      </c>
      <c r="I27" s="401">
        <v>29.4</v>
      </c>
      <c r="J27" s="400">
        <v>297000</v>
      </c>
      <c r="K27" s="401">
        <v>29.7</v>
      </c>
      <c r="L27" s="400">
        <v>1497000</v>
      </c>
      <c r="M27" s="401">
        <v>29.94</v>
      </c>
      <c r="N27" s="414"/>
    </row>
    <row r="28" spans="1:14" ht="24.9" customHeight="1">
      <c r="A28" s="518" t="s">
        <v>196</v>
      </c>
      <c r="B28" s="400">
        <v>0</v>
      </c>
      <c r="C28" s="401">
        <v>0</v>
      </c>
      <c r="D28" s="377">
        <v>0</v>
      </c>
      <c r="E28" s="378">
        <v>0</v>
      </c>
      <c r="F28" s="400">
        <v>0</v>
      </c>
      <c r="G28" s="401">
        <v>0</v>
      </c>
      <c r="H28" s="400">
        <v>0</v>
      </c>
      <c r="I28" s="401">
        <v>0</v>
      </c>
      <c r="J28" s="400">
        <v>0</v>
      </c>
      <c r="K28" s="401">
        <v>0</v>
      </c>
      <c r="L28" s="400">
        <v>0</v>
      </c>
      <c r="M28" s="401">
        <v>0</v>
      </c>
      <c r="N28" s="414"/>
    </row>
    <row r="29" spans="1:14" ht="24.9" customHeight="1">
      <c r="A29" s="416" t="str">
        <f>'Pages 68-69'!$A$33</f>
        <v>Aargau</v>
      </c>
      <c r="B29" s="400">
        <v>2400</v>
      </c>
      <c r="C29" s="401">
        <v>12</v>
      </c>
      <c r="D29" s="377">
        <v>6000</v>
      </c>
      <c r="E29" s="378">
        <v>12</v>
      </c>
      <c r="F29" s="400">
        <v>12000</v>
      </c>
      <c r="G29" s="401">
        <v>12</v>
      </c>
      <c r="H29" s="400">
        <v>109200</v>
      </c>
      <c r="I29" s="401">
        <v>21.84</v>
      </c>
      <c r="J29" s="400">
        <v>262400</v>
      </c>
      <c r="K29" s="401">
        <v>26.24</v>
      </c>
      <c r="L29" s="400">
        <v>1542400</v>
      </c>
      <c r="M29" s="401">
        <v>30.848</v>
      </c>
      <c r="N29" s="414"/>
    </row>
    <row r="30" spans="1:14" ht="24.9" customHeight="1">
      <c r="A30" s="416" t="str">
        <f>'Pages 68-69'!$A$34</f>
        <v>Thurgau</v>
      </c>
      <c r="B30" s="400">
        <v>1320</v>
      </c>
      <c r="C30" s="401">
        <v>6.6</v>
      </c>
      <c r="D30" s="377">
        <v>3750</v>
      </c>
      <c r="E30" s="378">
        <v>7.5</v>
      </c>
      <c r="F30" s="400">
        <v>9000</v>
      </c>
      <c r="G30" s="401">
        <v>9</v>
      </c>
      <c r="H30" s="400">
        <v>105000</v>
      </c>
      <c r="I30" s="401">
        <v>21</v>
      </c>
      <c r="J30" s="400">
        <v>210000</v>
      </c>
      <c r="K30" s="401">
        <v>21</v>
      </c>
      <c r="L30" s="400">
        <v>1050000</v>
      </c>
      <c r="M30" s="401">
        <v>21</v>
      </c>
      <c r="N30" s="414"/>
    </row>
    <row r="31" spans="1:14" ht="24.9" customHeight="1">
      <c r="A31" s="416" t="str">
        <f>'Pages 68-69'!$A$35</f>
        <v>Tessin</v>
      </c>
      <c r="B31" s="400">
        <v>1657.5</v>
      </c>
      <c r="C31" s="401">
        <v>8.2875</v>
      </c>
      <c r="D31" s="377">
        <v>4530.5</v>
      </c>
      <c r="E31" s="378">
        <v>9.061</v>
      </c>
      <c r="F31" s="400">
        <v>10331.75</v>
      </c>
      <c r="G31" s="401">
        <v>10.33175</v>
      </c>
      <c r="H31" s="400">
        <v>77892.75</v>
      </c>
      <c r="I31" s="401">
        <v>15.57855</v>
      </c>
      <c r="J31" s="400">
        <v>185000</v>
      </c>
      <c r="K31" s="401">
        <v>18.5</v>
      </c>
      <c r="L31" s="400">
        <v>925000</v>
      </c>
      <c r="M31" s="401">
        <v>18.5</v>
      </c>
      <c r="N31" s="414"/>
    </row>
    <row r="32" spans="1:14" ht="24.9" customHeight="1">
      <c r="A32" s="416" t="str">
        <f>'Pages 68-69'!$A$36</f>
        <v>Vaud</v>
      </c>
      <c r="B32" s="400">
        <v>1782</v>
      </c>
      <c r="C32" s="401">
        <v>8.91</v>
      </c>
      <c r="D32" s="377">
        <v>5247</v>
      </c>
      <c r="E32" s="378">
        <v>10.494</v>
      </c>
      <c r="F32" s="400">
        <v>12176.999999999998</v>
      </c>
      <c r="G32" s="401">
        <v>12.176999999999998</v>
      </c>
      <c r="H32" s="400">
        <v>82500</v>
      </c>
      <c r="I32" s="401">
        <v>16.5</v>
      </c>
      <c r="J32" s="400">
        <v>165000</v>
      </c>
      <c r="K32" s="401">
        <v>16.5</v>
      </c>
      <c r="L32" s="400">
        <v>825000</v>
      </c>
      <c r="M32" s="401">
        <v>16.5</v>
      </c>
      <c r="N32" s="414"/>
    </row>
    <row r="33" spans="1:14" ht="24.9" customHeight="1">
      <c r="A33" s="416" t="str">
        <f>'Pages 68-69'!$A$37</f>
        <v>Valais</v>
      </c>
      <c r="B33" s="400">
        <v>3000</v>
      </c>
      <c r="C33" s="401">
        <v>15</v>
      </c>
      <c r="D33" s="377">
        <v>7500</v>
      </c>
      <c r="E33" s="378">
        <v>15</v>
      </c>
      <c r="F33" s="400">
        <v>15000</v>
      </c>
      <c r="G33" s="401">
        <v>15</v>
      </c>
      <c r="H33" s="400">
        <v>75000</v>
      </c>
      <c r="I33" s="401">
        <v>15</v>
      </c>
      <c r="J33" s="400">
        <v>150000</v>
      </c>
      <c r="K33" s="401">
        <v>15</v>
      </c>
      <c r="L33" s="400">
        <v>750000</v>
      </c>
      <c r="M33" s="401">
        <v>15</v>
      </c>
      <c r="N33" s="414"/>
    </row>
    <row r="34" spans="1:14" ht="24.9" customHeight="1">
      <c r="A34" s="416" t="str">
        <f>'Pages 68-69'!$A$38</f>
        <v>Neuchâtel</v>
      </c>
      <c r="B34" s="400">
        <v>4000</v>
      </c>
      <c r="C34" s="401">
        <v>20</v>
      </c>
      <c r="D34" s="377">
        <v>10000</v>
      </c>
      <c r="E34" s="378">
        <v>20</v>
      </c>
      <c r="F34" s="400">
        <v>20000</v>
      </c>
      <c r="G34" s="401">
        <v>20</v>
      </c>
      <c r="H34" s="400">
        <v>100000</v>
      </c>
      <c r="I34" s="401">
        <v>20</v>
      </c>
      <c r="J34" s="400">
        <v>200000</v>
      </c>
      <c r="K34" s="401">
        <v>20</v>
      </c>
      <c r="L34" s="400">
        <v>1000000</v>
      </c>
      <c r="M34" s="401">
        <v>20</v>
      </c>
      <c r="N34" s="414"/>
    </row>
    <row r="35" spans="1:14" ht="24.9" customHeight="1">
      <c r="A35" s="416" t="str">
        <f>'Pages 68-69'!$A$39</f>
        <v>Geneva</v>
      </c>
      <c r="B35" s="400">
        <v>4158</v>
      </c>
      <c r="C35" s="401">
        <v>20.79</v>
      </c>
      <c r="D35" s="377">
        <v>10773</v>
      </c>
      <c r="E35" s="378">
        <v>21.546</v>
      </c>
      <c r="F35" s="400">
        <v>21798</v>
      </c>
      <c r="G35" s="401">
        <v>21.798</v>
      </c>
      <c r="H35" s="400">
        <v>128898</v>
      </c>
      <c r="I35" s="401">
        <v>25.7796</v>
      </c>
      <c r="J35" s="400">
        <v>265398</v>
      </c>
      <c r="K35" s="401">
        <v>26.5398</v>
      </c>
      <c r="L35" s="400">
        <v>1357398</v>
      </c>
      <c r="M35" s="401">
        <v>27.14796</v>
      </c>
      <c r="N35" s="414"/>
    </row>
    <row r="36" spans="1:14" ht="24.9" customHeight="1">
      <c r="A36" s="416" t="str">
        <f>'Pages 68-69'!$A$40</f>
        <v>Jura</v>
      </c>
      <c r="B36" s="404">
        <v>2100</v>
      </c>
      <c r="C36" s="405">
        <v>10.5</v>
      </c>
      <c r="D36" s="479">
        <v>8400</v>
      </c>
      <c r="E36" s="480">
        <v>16.8</v>
      </c>
      <c r="F36" s="404">
        <v>18900</v>
      </c>
      <c r="G36" s="405">
        <v>18.9</v>
      </c>
      <c r="H36" s="404">
        <v>102900</v>
      </c>
      <c r="I36" s="405">
        <v>20.58</v>
      </c>
      <c r="J36" s="404">
        <v>207900</v>
      </c>
      <c r="K36" s="405">
        <v>20.79</v>
      </c>
      <c r="L36" s="404">
        <v>1047900</v>
      </c>
      <c r="M36" s="405">
        <v>20.958</v>
      </c>
      <c r="N36" s="414"/>
    </row>
    <row r="37" spans="1:14" ht="24.9" customHeight="1">
      <c r="A37" s="416"/>
      <c r="B37" s="377"/>
      <c r="C37" s="378"/>
      <c r="D37" s="377"/>
      <c r="E37" s="378"/>
      <c r="F37" s="377"/>
      <c r="G37" s="378"/>
      <c r="H37" s="377"/>
      <c r="I37" s="378"/>
      <c r="J37" s="377"/>
      <c r="K37" s="378"/>
      <c r="L37" s="377"/>
      <c r="M37" s="378"/>
      <c r="N37" s="415"/>
    </row>
    <row r="38" spans="1:14" ht="24.9" customHeight="1">
      <c r="A38" s="417" t="s">
        <v>0</v>
      </c>
      <c r="B38" s="379"/>
      <c r="C38" s="378"/>
      <c r="D38" s="377"/>
      <c r="E38" s="378"/>
      <c r="F38" s="377"/>
      <c r="G38" s="378"/>
      <c r="H38" s="377"/>
      <c r="I38" s="378"/>
      <c r="J38" s="379"/>
      <c r="K38" s="378"/>
      <c r="L38" s="377"/>
      <c r="M38" s="378"/>
      <c r="N38" s="412"/>
    </row>
    <row r="39" spans="1:14" ht="24.9" customHeight="1">
      <c r="A39" s="417"/>
      <c r="B39" s="379"/>
      <c r="C39" s="378"/>
      <c r="D39" s="377"/>
      <c r="E39" s="378"/>
      <c r="F39" s="377"/>
      <c r="G39" s="378"/>
      <c r="H39" s="377"/>
      <c r="I39" s="378"/>
      <c r="J39" s="379"/>
      <c r="K39" s="378"/>
      <c r="L39" s="377"/>
      <c r="M39" s="378"/>
      <c r="N39" s="464"/>
    </row>
    <row r="40" spans="1:14" ht="24.9" customHeight="1">
      <c r="A40" s="416" t="str">
        <f>'Page 76'!A40</f>
        <v>Luzern (City)</v>
      </c>
      <c r="B40" s="406">
        <v>0</v>
      </c>
      <c r="C40" s="481">
        <v>0</v>
      </c>
      <c r="D40" s="406">
        <v>0</v>
      </c>
      <c r="E40" s="481">
        <v>0</v>
      </c>
      <c r="F40" s="406">
        <v>0</v>
      </c>
      <c r="G40" s="481">
        <v>0</v>
      </c>
      <c r="H40" s="406">
        <v>0</v>
      </c>
      <c r="I40" s="481">
        <v>0</v>
      </c>
      <c r="J40" s="406">
        <v>0</v>
      </c>
      <c r="K40" s="481">
        <v>0</v>
      </c>
      <c r="L40" s="406">
        <v>0</v>
      </c>
      <c r="M40" s="481">
        <v>0</v>
      </c>
      <c r="N40" s="467"/>
    </row>
    <row r="41" spans="1:14" ht="24.9" customHeight="1">
      <c r="A41" s="416" t="str">
        <f>'Page 76'!A41</f>
        <v>Freiburg (City)</v>
      </c>
      <c r="B41" s="402">
        <v>866.25</v>
      </c>
      <c r="C41" s="482">
        <v>4.33125</v>
      </c>
      <c r="D41" s="402">
        <v>2598.75</v>
      </c>
      <c r="E41" s="482">
        <v>5.1975</v>
      </c>
      <c r="F41" s="402">
        <v>5486.25</v>
      </c>
      <c r="G41" s="482">
        <v>5.48625</v>
      </c>
      <c r="H41" s="402">
        <v>28586.25</v>
      </c>
      <c r="I41" s="482">
        <v>5.71725</v>
      </c>
      <c r="J41" s="402">
        <v>57461.24999999999</v>
      </c>
      <c r="K41" s="482">
        <v>5.746124999999999</v>
      </c>
      <c r="L41" s="402">
        <v>288461.25</v>
      </c>
      <c r="M41" s="482">
        <v>5.769225</v>
      </c>
      <c r="N41" s="467"/>
    </row>
    <row r="42" spans="1:14" ht="24.9" customHeight="1">
      <c r="A42" s="416" t="str">
        <f>'Page 76'!A42</f>
        <v>Chur</v>
      </c>
      <c r="B42" s="402">
        <v>2540</v>
      </c>
      <c r="C42" s="482">
        <v>12.7</v>
      </c>
      <c r="D42" s="402">
        <v>8540</v>
      </c>
      <c r="E42" s="482">
        <v>17.08</v>
      </c>
      <c r="F42" s="402">
        <v>18540</v>
      </c>
      <c r="G42" s="482">
        <v>18.54</v>
      </c>
      <c r="H42" s="402">
        <v>98540</v>
      </c>
      <c r="I42" s="482">
        <v>19.708</v>
      </c>
      <c r="J42" s="402">
        <v>198540</v>
      </c>
      <c r="K42" s="482">
        <v>19.854</v>
      </c>
      <c r="L42" s="402">
        <v>998540</v>
      </c>
      <c r="M42" s="482">
        <v>19.9708</v>
      </c>
      <c r="N42" s="467"/>
    </row>
    <row r="43" spans="1:14" ht="24.9" customHeight="1">
      <c r="A43" s="416" t="s">
        <v>199</v>
      </c>
      <c r="B43" s="473">
        <v>1782</v>
      </c>
      <c r="C43" s="483">
        <v>8.91</v>
      </c>
      <c r="D43" s="473">
        <v>5247</v>
      </c>
      <c r="E43" s="483">
        <v>10.494</v>
      </c>
      <c r="F43" s="473">
        <v>12176.999999999998</v>
      </c>
      <c r="G43" s="483">
        <v>12.176999999999998</v>
      </c>
      <c r="H43" s="473">
        <v>82500</v>
      </c>
      <c r="I43" s="483">
        <v>16.5</v>
      </c>
      <c r="J43" s="473">
        <v>165000</v>
      </c>
      <c r="K43" s="483">
        <v>16.5</v>
      </c>
      <c r="L43" s="473">
        <v>825000</v>
      </c>
      <c r="M43" s="483">
        <v>16.5</v>
      </c>
      <c r="N43" s="467"/>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098" t="str">
        <f>'Page 76'!A46:N46</f>
        <v xml:space="preserve">1) Cantons that collect estate tax </v>
      </c>
      <c r="B46" s="1098"/>
      <c r="C46" s="1098"/>
      <c r="D46" s="1098"/>
      <c r="E46" s="1098"/>
      <c r="F46" s="1098"/>
      <c r="G46" s="1098"/>
      <c r="H46" s="1098"/>
      <c r="I46" s="1098"/>
      <c r="J46" s="1098"/>
      <c r="K46" s="1098"/>
      <c r="L46" s="1098"/>
      <c r="M46" s="1098"/>
      <c r="N46" s="1098"/>
    </row>
    <row r="47" spans="1:14" ht="18.9" customHeight="1">
      <c r="A47" s="1098" t="str">
        <f>'Page 76'!A47:N47</f>
        <v>2) Municipalities may collect a maximum surcharge of 100 % of the amount of cantonal tax.</v>
      </c>
      <c r="B47" s="1098"/>
      <c r="C47" s="1098"/>
      <c r="D47" s="1098"/>
      <c r="E47" s="1098"/>
      <c r="F47" s="1098"/>
      <c r="G47" s="1098"/>
      <c r="H47" s="1098"/>
      <c r="I47" s="1098"/>
      <c r="J47" s="1098"/>
      <c r="K47" s="1098"/>
      <c r="L47" s="1098"/>
      <c r="M47" s="1098"/>
      <c r="N47" s="1098"/>
    </row>
    <row r="48" spans="1:14" ht="39.75" customHeight="1">
      <c r="A48" s="354"/>
      <c r="B48" s="364"/>
      <c r="C48" s="372"/>
      <c r="D48" s="361"/>
      <c r="G48" s="372"/>
      <c r="H48" s="363"/>
      <c r="J48" s="360"/>
      <c r="K48" s="360"/>
      <c r="L48" s="369"/>
      <c r="M48" s="360"/>
      <c r="N48" s="369"/>
    </row>
    <row r="49" spans="1:14" ht="18.9" customHeight="1">
      <c r="A49" s="1080"/>
      <c r="B49" s="1080"/>
      <c r="C49" s="1080"/>
      <c r="D49" s="1080"/>
      <c r="E49" s="1080"/>
      <c r="F49" s="1080"/>
      <c r="G49" s="1080"/>
      <c r="H49" s="1080"/>
      <c r="I49" s="1080"/>
      <c r="J49" s="1080"/>
      <c r="K49" s="1080"/>
      <c r="L49" s="1080"/>
      <c r="M49" s="1080"/>
      <c r="N49" s="1080"/>
    </row>
    <row r="50" spans="1:14" ht="40.5" customHeight="1">
      <c r="A50" s="1078"/>
      <c r="B50" s="1078"/>
      <c r="C50" s="1078"/>
      <c r="D50" s="1078"/>
      <c r="E50" s="1078"/>
      <c r="F50" s="1078"/>
      <c r="G50" s="1078"/>
      <c r="H50" s="1078"/>
      <c r="I50" s="1078"/>
      <c r="J50" s="1078"/>
      <c r="K50" s="1078"/>
      <c r="L50" s="1078"/>
      <c r="M50" s="1078"/>
      <c r="N50" s="1078"/>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7" r:id="rId1"/>
  <headerFooter alignWithMargins="0">
    <oddHeader>&amp;C&amp;"Helvetica,Fett"&amp;12 2010</oddHeader>
    <oddFooter>&amp;L80&amp;C&amp;"Helvetica,Standard" Eidg. Steuerverwaltung  -  Administration fédérale des contributions  -  Amministrazione federale delle contribuzioni&amp;R
</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140625" style="362" bestFit="1"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212</v>
      </c>
      <c r="C1" s="368"/>
      <c r="D1" s="354"/>
      <c r="E1" s="368"/>
    </row>
    <row r="2" ht="18.9" customHeight="1"/>
    <row r="3" ht="18.9" customHeight="1">
      <c r="A3" s="357" t="str">
        <f>'Page 76'!$A$3</f>
        <v>Inheritance</v>
      </c>
    </row>
    <row r="4" ht="18.9" customHeight="1" thickBot="1">
      <c r="A4" s="462"/>
    </row>
    <row r="5" spans="1:14" ht="18.9" customHeight="1">
      <c r="A5" s="375">
        <v>42</v>
      </c>
      <c r="B5" s="1099" t="s">
        <v>211</v>
      </c>
      <c r="C5" s="1100"/>
      <c r="D5" s="1100"/>
      <c r="E5" s="1100"/>
      <c r="F5" s="1100"/>
      <c r="G5" s="1100"/>
      <c r="H5" s="1100"/>
      <c r="I5" s="1100"/>
      <c r="J5" s="1100"/>
      <c r="K5" s="1100"/>
      <c r="L5" s="1100"/>
      <c r="M5" s="1101"/>
      <c r="N5" s="365"/>
    </row>
    <row r="6" spans="1:14" ht="18.9" customHeight="1" thickBot="1">
      <c r="A6" s="425" t="str">
        <f>'Page 76'!$A$6</f>
        <v>Taxing authority</v>
      </c>
      <c r="B6" s="1102"/>
      <c r="C6" s="1103"/>
      <c r="D6" s="1103"/>
      <c r="E6" s="1103"/>
      <c r="F6" s="1103"/>
      <c r="G6" s="1103"/>
      <c r="H6" s="1103"/>
      <c r="I6" s="1103"/>
      <c r="J6" s="1103"/>
      <c r="K6" s="1103"/>
      <c r="L6" s="1103"/>
      <c r="M6" s="1104"/>
      <c r="N6" s="366"/>
    </row>
    <row r="7" spans="1:14" ht="18.9" customHeight="1">
      <c r="A7" s="376"/>
      <c r="B7" s="1091" t="s">
        <v>52</v>
      </c>
      <c r="C7" s="1092"/>
      <c r="D7" s="1091" t="s">
        <v>53</v>
      </c>
      <c r="E7" s="1092"/>
      <c r="F7" s="1091" t="s">
        <v>54</v>
      </c>
      <c r="G7" s="1092"/>
      <c r="H7" s="1091" t="s">
        <v>55</v>
      </c>
      <c r="I7" s="1092"/>
      <c r="J7" s="1093" t="s">
        <v>82</v>
      </c>
      <c r="K7" s="1094"/>
      <c r="L7" s="1093" t="s">
        <v>83</v>
      </c>
      <c r="M7" s="1094"/>
      <c r="N7" s="365"/>
    </row>
    <row r="8" spans="1:14" ht="18.9" customHeight="1">
      <c r="A8" s="376"/>
      <c r="B8" s="356"/>
      <c r="C8" s="370"/>
      <c r="D8" s="356"/>
      <c r="E8" s="370"/>
      <c r="F8" s="356"/>
      <c r="G8" s="370"/>
      <c r="H8" s="356"/>
      <c r="I8" s="370"/>
      <c r="J8" s="356"/>
      <c r="K8" s="370"/>
      <c r="L8" s="356"/>
      <c r="M8" s="370"/>
      <c r="N8" s="365"/>
    </row>
    <row r="9" spans="1:14" ht="18.9" customHeight="1">
      <c r="A9" s="490" t="str">
        <f>'Pages 68-69'!$A$13</f>
        <v>Cantons</v>
      </c>
      <c r="B9" s="1081" t="str">
        <f>'Page 77'!$B$9:$M$9</f>
        <v>Inheritance tax</v>
      </c>
      <c r="C9" s="1082"/>
      <c r="D9" s="1082"/>
      <c r="E9" s="1082"/>
      <c r="F9" s="1082"/>
      <c r="G9" s="1082"/>
      <c r="H9" s="1082"/>
      <c r="I9" s="1082"/>
      <c r="J9" s="1082"/>
      <c r="K9" s="1082"/>
      <c r="L9" s="1082"/>
      <c r="M9" s="1083"/>
      <c r="N9" s="412"/>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'Pages 68-69'!$A$15</f>
        <v>Zurich</v>
      </c>
      <c r="B11" s="398">
        <v>2400</v>
      </c>
      <c r="C11" s="484">
        <v>12</v>
      </c>
      <c r="D11" s="398">
        <v>7200</v>
      </c>
      <c r="E11" s="484">
        <v>14.4</v>
      </c>
      <c r="F11" s="398">
        <v>16800</v>
      </c>
      <c r="G11" s="484">
        <v>16.8</v>
      </c>
      <c r="H11" s="398">
        <v>140400</v>
      </c>
      <c r="I11" s="484">
        <v>28.08</v>
      </c>
      <c r="J11" s="398">
        <v>330000</v>
      </c>
      <c r="K11" s="484">
        <v>33</v>
      </c>
      <c r="L11" s="398">
        <v>1800000</v>
      </c>
      <c r="M11" s="484">
        <v>36</v>
      </c>
      <c r="N11" s="414"/>
    </row>
    <row r="12" spans="1:14" ht="24.9" customHeight="1">
      <c r="A12" s="416" t="str">
        <f>'Pages 68-69'!$A$16</f>
        <v>Berne</v>
      </c>
      <c r="B12" s="400">
        <v>1280</v>
      </c>
      <c r="C12" s="485">
        <v>6.4</v>
      </c>
      <c r="D12" s="400">
        <v>6080</v>
      </c>
      <c r="E12" s="485">
        <v>12.16</v>
      </c>
      <c r="F12" s="400">
        <v>14080</v>
      </c>
      <c r="G12" s="485">
        <v>14.08</v>
      </c>
      <c r="H12" s="400">
        <v>111920</v>
      </c>
      <c r="I12" s="485">
        <v>22.384</v>
      </c>
      <c r="J12" s="400">
        <v>302296</v>
      </c>
      <c r="K12" s="485">
        <v>30.2296</v>
      </c>
      <c r="L12" s="400">
        <v>1902296</v>
      </c>
      <c r="M12" s="485">
        <v>38.04592</v>
      </c>
      <c r="N12" s="414"/>
    </row>
    <row r="13" spans="1:14" ht="24.9" customHeight="1">
      <c r="A13" s="416" t="str">
        <f>'Pages 68-69'!$A$17</f>
        <v>Lucerne</v>
      </c>
      <c r="B13" s="400">
        <v>4400</v>
      </c>
      <c r="C13" s="485">
        <v>22</v>
      </c>
      <c r="D13" s="400">
        <v>14000</v>
      </c>
      <c r="E13" s="485">
        <v>28</v>
      </c>
      <c r="F13" s="400">
        <v>30000</v>
      </c>
      <c r="G13" s="485">
        <v>30</v>
      </c>
      <c r="H13" s="400">
        <v>190000</v>
      </c>
      <c r="I13" s="485">
        <v>38</v>
      </c>
      <c r="J13" s="400">
        <v>400000</v>
      </c>
      <c r="K13" s="485">
        <v>40</v>
      </c>
      <c r="L13" s="400">
        <v>2000000</v>
      </c>
      <c r="M13" s="485">
        <v>40</v>
      </c>
      <c r="N13" s="414"/>
    </row>
    <row r="14" spans="1:14" ht="24.9" customHeight="1">
      <c r="A14" s="416" t="str">
        <f>'Pages 68-69'!$A$18</f>
        <v>Uri</v>
      </c>
      <c r="B14" s="400">
        <v>4800</v>
      </c>
      <c r="C14" s="485">
        <v>24</v>
      </c>
      <c r="D14" s="400">
        <v>12000</v>
      </c>
      <c r="E14" s="485">
        <v>24</v>
      </c>
      <c r="F14" s="400">
        <v>24000</v>
      </c>
      <c r="G14" s="485">
        <v>24</v>
      </c>
      <c r="H14" s="400">
        <v>120000</v>
      </c>
      <c r="I14" s="485">
        <v>24</v>
      </c>
      <c r="J14" s="400">
        <v>240000</v>
      </c>
      <c r="K14" s="485">
        <v>24</v>
      </c>
      <c r="L14" s="400">
        <v>1200000</v>
      </c>
      <c r="M14" s="485">
        <v>24</v>
      </c>
      <c r="N14" s="414"/>
    </row>
    <row r="15" spans="1:14" ht="24.9" customHeight="1">
      <c r="A15" s="416" t="str">
        <f>'Pages 68-69'!$A$19</f>
        <v>Schwyz</v>
      </c>
      <c r="B15" s="400">
        <v>0</v>
      </c>
      <c r="C15" s="485">
        <v>0</v>
      </c>
      <c r="D15" s="400">
        <v>0</v>
      </c>
      <c r="E15" s="485">
        <v>0</v>
      </c>
      <c r="F15" s="400">
        <v>0</v>
      </c>
      <c r="G15" s="485">
        <v>0</v>
      </c>
      <c r="H15" s="400">
        <v>0</v>
      </c>
      <c r="I15" s="485">
        <v>0</v>
      </c>
      <c r="J15" s="400">
        <v>0</v>
      </c>
      <c r="K15" s="485">
        <v>0</v>
      </c>
      <c r="L15" s="400">
        <v>0</v>
      </c>
      <c r="M15" s="485">
        <v>0</v>
      </c>
      <c r="N15" s="414"/>
    </row>
    <row r="16" spans="1:14" ht="24.9" customHeight="1">
      <c r="A16" s="416" t="str">
        <f>'Pages 68-69'!$A$20</f>
        <v>Obwalden</v>
      </c>
      <c r="B16" s="400">
        <v>4000</v>
      </c>
      <c r="C16" s="485">
        <v>20</v>
      </c>
      <c r="D16" s="400">
        <v>10000</v>
      </c>
      <c r="E16" s="485">
        <v>20</v>
      </c>
      <c r="F16" s="400">
        <v>20000</v>
      </c>
      <c r="G16" s="485">
        <v>20</v>
      </c>
      <c r="H16" s="400">
        <v>100000</v>
      </c>
      <c r="I16" s="485">
        <v>20</v>
      </c>
      <c r="J16" s="400">
        <v>200000</v>
      </c>
      <c r="K16" s="485">
        <v>20</v>
      </c>
      <c r="L16" s="400">
        <v>1000000</v>
      </c>
      <c r="M16" s="485">
        <v>20</v>
      </c>
      <c r="N16" s="414"/>
    </row>
    <row r="17" spans="1:14" ht="24.9" customHeight="1">
      <c r="A17" s="416" t="str">
        <f>'Pages 68-69'!$A$21</f>
        <v>Nidwalden</v>
      </c>
      <c r="B17" s="400">
        <v>0</v>
      </c>
      <c r="C17" s="485">
        <v>0</v>
      </c>
      <c r="D17" s="400">
        <v>4500</v>
      </c>
      <c r="E17" s="485">
        <v>9</v>
      </c>
      <c r="F17" s="400">
        <v>12000</v>
      </c>
      <c r="G17" s="485">
        <v>12</v>
      </c>
      <c r="H17" s="400">
        <v>72000</v>
      </c>
      <c r="I17" s="485">
        <v>14.4</v>
      </c>
      <c r="J17" s="400">
        <v>147000</v>
      </c>
      <c r="K17" s="485">
        <v>14.7</v>
      </c>
      <c r="L17" s="400">
        <v>747000</v>
      </c>
      <c r="M17" s="485">
        <v>14.94</v>
      </c>
      <c r="N17" s="414"/>
    </row>
    <row r="18" spans="1:14" ht="24.9" customHeight="1">
      <c r="A18" s="416" t="str">
        <f>'Pages 68-69'!$A$22</f>
        <v>Glarus</v>
      </c>
      <c r="B18" s="400">
        <v>1150</v>
      </c>
      <c r="C18" s="485">
        <v>5.75</v>
      </c>
      <c r="D18" s="400">
        <v>4600</v>
      </c>
      <c r="E18" s="485">
        <v>9.2</v>
      </c>
      <c r="F18" s="400">
        <v>10350</v>
      </c>
      <c r="G18" s="485">
        <v>10.35</v>
      </c>
      <c r="H18" s="400">
        <v>112699.99999999999</v>
      </c>
      <c r="I18" s="485">
        <v>22.539999999999996</v>
      </c>
      <c r="J18" s="400">
        <v>227699.99999999997</v>
      </c>
      <c r="K18" s="485">
        <v>22.769999999999996</v>
      </c>
      <c r="L18" s="400">
        <v>1434625</v>
      </c>
      <c r="M18" s="485">
        <v>28.6925</v>
      </c>
      <c r="N18" s="414"/>
    </row>
    <row r="19" spans="1:14" ht="24.9" customHeight="1">
      <c r="A19" s="416" t="str">
        <f>'Pages 68-69'!$A$23</f>
        <v>Zug</v>
      </c>
      <c r="B19" s="400">
        <v>2000</v>
      </c>
      <c r="C19" s="485">
        <v>10</v>
      </c>
      <c r="D19" s="400">
        <v>5100</v>
      </c>
      <c r="E19" s="485">
        <v>10.2</v>
      </c>
      <c r="F19" s="400">
        <v>10800</v>
      </c>
      <c r="G19" s="485">
        <v>10.8</v>
      </c>
      <c r="H19" s="400">
        <v>70900</v>
      </c>
      <c r="I19" s="485">
        <v>14.18</v>
      </c>
      <c r="J19" s="400">
        <v>168400</v>
      </c>
      <c r="K19" s="485">
        <v>16.84</v>
      </c>
      <c r="L19" s="400">
        <v>968400</v>
      </c>
      <c r="M19" s="485">
        <v>19.368</v>
      </c>
      <c r="N19" s="414"/>
    </row>
    <row r="20" spans="1:14" ht="24.9" customHeight="1">
      <c r="A20" s="416" t="str">
        <f>'Pages 68-69'!$A$24</f>
        <v>Fribourg</v>
      </c>
      <c r="B20" s="400">
        <v>3300</v>
      </c>
      <c r="C20" s="485">
        <v>16.5</v>
      </c>
      <c r="D20" s="400">
        <v>9900</v>
      </c>
      <c r="E20" s="485">
        <v>19.8</v>
      </c>
      <c r="F20" s="400">
        <v>20900</v>
      </c>
      <c r="G20" s="485">
        <v>20.9</v>
      </c>
      <c r="H20" s="400">
        <v>108900</v>
      </c>
      <c r="I20" s="485">
        <v>21.78</v>
      </c>
      <c r="J20" s="400">
        <v>218900</v>
      </c>
      <c r="K20" s="485">
        <v>21.89</v>
      </c>
      <c r="L20" s="400">
        <v>1098900</v>
      </c>
      <c r="M20" s="485">
        <v>21.978</v>
      </c>
      <c r="N20" s="414"/>
    </row>
    <row r="21" spans="1:14" ht="24.9" customHeight="1">
      <c r="A21" s="416" t="s">
        <v>203</v>
      </c>
      <c r="B21" s="400">
        <v>2400</v>
      </c>
      <c r="C21" s="485">
        <v>12</v>
      </c>
      <c r="D21" s="400">
        <v>9924.25</v>
      </c>
      <c r="E21" s="485">
        <v>19.8485</v>
      </c>
      <c r="F21" s="400">
        <v>26694.85</v>
      </c>
      <c r="G21" s="485">
        <v>26.69485</v>
      </c>
      <c r="H21" s="400">
        <v>150000.15</v>
      </c>
      <c r="I21" s="485">
        <v>30.00003</v>
      </c>
      <c r="J21" s="400">
        <v>300000.14999999997</v>
      </c>
      <c r="K21" s="485">
        <v>30.000014999999998</v>
      </c>
      <c r="L21" s="400">
        <v>1500000.15</v>
      </c>
      <c r="M21" s="485">
        <v>30.000003</v>
      </c>
      <c r="N21" s="414"/>
    </row>
    <row r="22" spans="1:14" ht="24.9" customHeight="1">
      <c r="A22" s="416" t="str">
        <f>'Pages 68-69'!$A$26</f>
        <v>Basel-City</v>
      </c>
      <c r="B22" s="400">
        <v>4050</v>
      </c>
      <c r="C22" s="485">
        <v>20.25</v>
      </c>
      <c r="D22" s="400">
        <v>10800</v>
      </c>
      <c r="E22" s="485">
        <v>21.6</v>
      </c>
      <c r="F22" s="400">
        <v>22050</v>
      </c>
      <c r="G22" s="485">
        <v>22.05</v>
      </c>
      <c r="H22" s="400">
        <v>134460</v>
      </c>
      <c r="I22" s="485">
        <v>26.892</v>
      </c>
      <c r="J22" s="400">
        <v>314370</v>
      </c>
      <c r="K22" s="485">
        <v>31.437</v>
      </c>
      <c r="L22" s="400">
        <v>2249100</v>
      </c>
      <c r="M22" s="485">
        <v>44.982</v>
      </c>
      <c r="N22" s="414"/>
    </row>
    <row r="23" spans="1:14" ht="24.9" customHeight="1">
      <c r="A23" s="416" t="str">
        <f>'Pages 68-69'!$A$27</f>
        <v>Basel-Country</v>
      </c>
      <c r="B23" s="400">
        <v>3000</v>
      </c>
      <c r="C23" s="485">
        <v>15</v>
      </c>
      <c r="D23" s="400">
        <v>12000</v>
      </c>
      <c r="E23" s="485">
        <v>24</v>
      </c>
      <c r="F23" s="400">
        <v>27000</v>
      </c>
      <c r="G23" s="485">
        <v>27</v>
      </c>
      <c r="H23" s="400">
        <v>147000</v>
      </c>
      <c r="I23" s="485">
        <v>29.4</v>
      </c>
      <c r="J23" s="400">
        <v>297000</v>
      </c>
      <c r="K23" s="485">
        <v>29.7</v>
      </c>
      <c r="L23" s="400">
        <v>1497000</v>
      </c>
      <c r="M23" s="485">
        <v>29.94</v>
      </c>
      <c r="N23" s="414"/>
    </row>
    <row r="24" spans="1:14" ht="24.9" customHeight="1">
      <c r="A24" s="416" t="str">
        <f>'Pages 68-69'!$A$28</f>
        <v>Schaffhausen</v>
      </c>
      <c r="B24" s="400">
        <v>1000</v>
      </c>
      <c r="C24" s="485">
        <v>5</v>
      </c>
      <c r="D24" s="400">
        <v>6500</v>
      </c>
      <c r="E24" s="485">
        <v>13</v>
      </c>
      <c r="F24" s="400">
        <v>19500</v>
      </c>
      <c r="G24" s="485">
        <v>19.5</v>
      </c>
      <c r="H24" s="400">
        <v>176500</v>
      </c>
      <c r="I24" s="485">
        <v>35.3</v>
      </c>
      <c r="J24" s="400">
        <v>396000</v>
      </c>
      <c r="K24" s="485">
        <v>39.6</v>
      </c>
      <c r="L24" s="400">
        <v>1996000</v>
      </c>
      <c r="M24" s="485">
        <v>39.92</v>
      </c>
      <c r="N24" s="414"/>
    </row>
    <row r="25" spans="1:14" ht="24.9" customHeight="1">
      <c r="A25" s="416" t="str">
        <f>'Pages 68-69'!$A$29</f>
        <v>Appenzell A.Rh.</v>
      </c>
      <c r="B25" s="400">
        <v>4800</v>
      </c>
      <c r="C25" s="485">
        <v>24</v>
      </c>
      <c r="D25" s="400">
        <v>14400</v>
      </c>
      <c r="E25" s="485">
        <v>28.8</v>
      </c>
      <c r="F25" s="400">
        <v>30400</v>
      </c>
      <c r="G25" s="485">
        <v>30.4</v>
      </c>
      <c r="H25" s="400">
        <v>158400</v>
      </c>
      <c r="I25" s="485">
        <v>31.68</v>
      </c>
      <c r="J25" s="400">
        <v>318400</v>
      </c>
      <c r="K25" s="485">
        <v>31.84</v>
      </c>
      <c r="L25" s="400">
        <v>1598400</v>
      </c>
      <c r="M25" s="485">
        <v>31.968</v>
      </c>
      <c r="N25" s="414"/>
    </row>
    <row r="26" spans="1:14" ht="24.9" customHeight="1">
      <c r="A26" s="416" t="str">
        <f>'Pages 68-69'!$A$30</f>
        <v>Appenzell I.Rh.</v>
      </c>
      <c r="B26" s="400">
        <v>3000</v>
      </c>
      <c r="C26" s="485">
        <v>15</v>
      </c>
      <c r="D26" s="400">
        <v>9000</v>
      </c>
      <c r="E26" s="485">
        <v>18</v>
      </c>
      <c r="F26" s="400">
        <v>19000</v>
      </c>
      <c r="G26" s="485">
        <v>19</v>
      </c>
      <c r="H26" s="400">
        <v>99000</v>
      </c>
      <c r="I26" s="485">
        <v>19.8</v>
      </c>
      <c r="J26" s="400">
        <v>199000</v>
      </c>
      <c r="K26" s="485">
        <v>19.9</v>
      </c>
      <c r="L26" s="400">
        <v>999000</v>
      </c>
      <c r="M26" s="485">
        <v>19.98</v>
      </c>
      <c r="N26" s="414"/>
    </row>
    <row r="27" spans="1:14" ht="24.9" customHeight="1">
      <c r="A27" s="416" t="str">
        <f>'Pages 68-69'!$A$31</f>
        <v>St. Gall</v>
      </c>
      <c r="B27" s="400">
        <v>3000</v>
      </c>
      <c r="C27" s="485">
        <v>15</v>
      </c>
      <c r="D27" s="400">
        <v>12000</v>
      </c>
      <c r="E27" s="485">
        <v>24</v>
      </c>
      <c r="F27" s="400">
        <v>27000</v>
      </c>
      <c r="G27" s="485">
        <v>27</v>
      </c>
      <c r="H27" s="400">
        <v>147000</v>
      </c>
      <c r="I27" s="485">
        <v>29.4</v>
      </c>
      <c r="J27" s="400">
        <v>297000</v>
      </c>
      <c r="K27" s="485">
        <v>29.7</v>
      </c>
      <c r="L27" s="400">
        <v>1497000</v>
      </c>
      <c r="M27" s="485">
        <v>29.94</v>
      </c>
      <c r="N27" s="414"/>
    </row>
    <row r="28" spans="1:14" ht="24.9" customHeight="1">
      <c r="A28" s="518" t="s">
        <v>196</v>
      </c>
      <c r="B28" s="400">
        <v>0</v>
      </c>
      <c r="C28" s="485">
        <v>0</v>
      </c>
      <c r="D28" s="400">
        <v>0</v>
      </c>
      <c r="E28" s="485">
        <v>0</v>
      </c>
      <c r="F28" s="400">
        <v>0</v>
      </c>
      <c r="G28" s="485">
        <v>0</v>
      </c>
      <c r="H28" s="400">
        <v>0</v>
      </c>
      <c r="I28" s="485">
        <v>0</v>
      </c>
      <c r="J28" s="400">
        <v>0</v>
      </c>
      <c r="K28" s="485">
        <v>0</v>
      </c>
      <c r="L28" s="400">
        <v>0</v>
      </c>
      <c r="M28" s="485">
        <v>0</v>
      </c>
      <c r="N28" s="414"/>
    </row>
    <row r="29" spans="1:14" ht="24.9" customHeight="1">
      <c r="A29" s="416" t="str">
        <f>'Pages 68-69'!$A$33</f>
        <v>Aargau</v>
      </c>
      <c r="B29" s="400">
        <v>2400</v>
      </c>
      <c r="C29" s="485">
        <v>12</v>
      </c>
      <c r="D29" s="400">
        <v>6000</v>
      </c>
      <c r="E29" s="485">
        <v>12</v>
      </c>
      <c r="F29" s="400">
        <v>12000</v>
      </c>
      <c r="G29" s="485">
        <v>12</v>
      </c>
      <c r="H29" s="400">
        <v>109200</v>
      </c>
      <c r="I29" s="485">
        <v>21.84</v>
      </c>
      <c r="J29" s="400">
        <v>262400</v>
      </c>
      <c r="K29" s="485">
        <v>26.24</v>
      </c>
      <c r="L29" s="400">
        <v>1542400</v>
      </c>
      <c r="M29" s="485">
        <v>30.848</v>
      </c>
      <c r="N29" s="414"/>
    </row>
    <row r="30" spans="1:14" ht="24.9" customHeight="1">
      <c r="A30" s="416" t="str">
        <f>'Pages 68-69'!$A$34</f>
        <v>Thurgau</v>
      </c>
      <c r="B30" s="400">
        <v>1760</v>
      </c>
      <c r="C30" s="485">
        <v>8.8</v>
      </c>
      <c r="D30" s="400">
        <v>5000</v>
      </c>
      <c r="E30" s="485">
        <v>10</v>
      </c>
      <c r="F30" s="400">
        <v>12000</v>
      </c>
      <c r="G30" s="485">
        <v>12</v>
      </c>
      <c r="H30" s="400">
        <v>140000</v>
      </c>
      <c r="I30" s="485">
        <v>28</v>
      </c>
      <c r="J30" s="400">
        <v>280000</v>
      </c>
      <c r="K30" s="485">
        <v>28</v>
      </c>
      <c r="L30" s="400">
        <v>1400000</v>
      </c>
      <c r="M30" s="485">
        <v>28</v>
      </c>
      <c r="N30" s="414"/>
    </row>
    <row r="31" spans="1:14" ht="24.9" customHeight="1">
      <c r="A31" s="416" t="str">
        <f>'Pages 68-69'!$A$35</f>
        <v>Tessin</v>
      </c>
      <c r="B31" s="400">
        <v>3825</v>
      </c>
      <c r="C31" s="485">
        <v>19.125</v>
      </c>
      <c r="D31" s="400">
        <v>10455</v>
      </c>
      <c r="E31" s="485">
        <v>20.91</v>
      </c>
      <c r="F31" s="400">
        <v>23842.5</v>
      </c>
      <c r="G31" s="485">
        <v>23.8425</v>
      </c>
      <c r="H31" s="400">
        <v>179752.5</v>
      </c>
      <c r="I31" s="485">
        <v>35.9505</v>
      </c>
      <c r="J31" s="400">
        <v>410000</v>
      </c>
      <c r="K31" s="485">
        <v>41</v>
      </c>
      <c r="L31" s="400">
        <v>2049999.9999999998</v>
      </c>
      <c r="M31" s="485">
        <v>40.99999999999999</v>
      </c>
      <c r="N31" s="414"/>
    </row>
    <row r="32" spans="1:14" ht="24.9" customHeight="1">
      <c r="A32" s="416" t="str">
        <f>'Pages 68-69'!$A$36</f>
        <v>Vaud</v>
      </c>
      <c r="B32" s="400">
        <v>3564</v>
      </c>
      <c r="C32" s="485">
        <v>17.82</v>
      </c>
      <c r="D32" s="400">
        <v>10494</v>
      </c>
      <c r="E32" s="485">
        <v>20.988</v>
      </c>
      <c r="F32" s="400">
        <v>24353.999999999996</v>
      </c>
      <c r="G32" s="485">
        <v>24.353999999999996</v>
      </c>
      <c r="H32" s="400">
        <v>125000</v>
      </c>
      <c r="I32" s="485">
        <v>25</v>
      </c>
      <c r="J32" s="400">
        <v>250000</v>
      </c>
      <c r="K32" s="485">
        <v>25</v>
      </c>
      <c r="L32" s="400">
        <v>1250000</v>
      </c>
      <c r="M32" s="485">
        <v>25</v>
      </c>
      <c r="N32" s="414"/>
    </row>
    <row r="33" spans="1:14" ht="24.9" customHeight="1">
      <c r="A33" s="416" t="str">
        <f>'Pages 68-69'!$A$37</f>
        <v>Valais</v>
      </c>
      <c r="B33" s="400">
        <v>5000</v>
      </c>
      <c r="C33" s="485">
        <v>25</v>
      </c>
      <c r="D33" s="400">
        <v>12500</v>
      </c>
      <c r="E33" s="485">
        <v>25</v>
      </c>
      <c r="F33" s="400">
        <v>25000</v>
      </c>
      <c r="G33" s="485">
        <v>25</v>
      </c>
      <c r="H33" s="400">
        <v>125000</v>
      </c>
      <c r="I33" s="485">
        <v>25</v>
      </c>
      <c r="J33" s="400">
        <v>250000</v>
      </c>
      <c r="K33" s="485">
        <v>25</v>
      </c>
      <c r="L33" s="400">
        <v>1250000</v>
      </c>
      <c r="M33" s="485">
        <v>25</v>
      </c>
      <c r="N33" s="414"/>
    </row>
    <row r="34" spans="1:14" ht="24.9" customHeight="1">
      <c r="A34" s="416" t="str">
        <f>'Pages 68-69'!$A$38</f>
        <v>Neuchâtel</v>
      </c>
      <c r="B34" s="400">
        <v>9000</v>
      </c>
      <c r="C34" s="485">
        <v>45</v>
      </c>
      <c r="D34" s="400">
        <v>22500</v>
      </c>
      <c r="E34" s="485">
        <v>45</v>
      </c>
      <c r="F34" s="400">
        <v>45000</v>
      </c>
      <c r="G34" s="485">
        <v>45</v>
      </c>
      <c r="H34" s="400">
        <v>225000</v>
      </c>
      <c r="I34" s="485">
        <v>45</v>
      </c>
      <c r="J34" s="400">
        <v>450000</v>
      </c>
      <c r="K34" s="485">
        <v>45</v>
      </c>
      <c r="L34" s="400">
        <v>2250000</v>
      </c>
      <c r="M34" s="485">
        <v>45</v>
      </c>
      <c r="N34" s="414"/>
    </row>
    <row r="35" spans="1:14" ht="24.9" customHeight="1">
      <c r="A35" s="416" t="str">
        <f>'Pages 68-69'!$A$39</f>
        <v>Geneva</v>
      </c>
      <c r="B35" s="400">
        <v>9576</v>
      </c>
      <c r="C35" s="485">
        <v>47.88</v>
      </c>
      <c r="D35" s="400">
        <v>24696</v>
      </c>
      <c r="E35" s="485">
        <v>49.392</v>
      </c>
      <c r="F35" s="400">
        <v>49896</v>
      </c>
      <c r="G35" s="485">
        <v>49.896</v>
      </c>
      <c r="H35" s="400">
        <v>268296</v>
      </c>
      <c r="I35" s="485">
        <v>53.6592</v>
      </c>
      <c r="J35" s="400">
        <v>541296</v>
      </c>
      <c r="K35" s="485">
        <v>54.1296</v>
      </c>
      <c r="L35" s="400">
        <v>2725296</v>
      </c>
      <c r="M35" s="485">
        <v>54.50592</v>
      </c>
      <c r="N35" s="414"/>
    </row>
    <row r="36" spans="1:14" ht="24.9" customHeight="1">
      <c r="A36" s="416" t="str">
        <f>'Pages 68-69'!$A$40</f>
        <v>Jura</v>
      </c>
      <c r="B36" s="404">
        <v>3500</v>
      </c>
      <c r="C36" s="486">
        <v>17.5</v>
      </c>
      <c r="D36" s="404">
        <v>14000</v>
      </c>
      <c r="E36" s="486">
        <v>28</v>
      </c>
      <c r="F36" s="404">
        <v>31499.999999999996</v>
      </c>
      <c r="G36" s="486">
        <v>31.499999999999996</v>
      </c>
      <c r="H36" s="404">
        <v>171500</v>
      </c>
      <c r="I36" s="486">
        <v>34.3</v>
      </c>
      <c r="J36" s="404">
        <v>346500</v>
      </c>
      <c r="K36" s="486">
        <v>34.65</v>
      </c>
      <c r="L36" s="404">
        <v>1746500</v>
      </c>
      <c r="M36" s="486">
        <v>34.93</v>
      </c>
      <c r="N36" s="414"/>
    </row>
    <row r="37" spans="1:14" ht="24.9" customHeight="1">
      <c r="A37" s="416"/>
      <c r="B37" s="377"/>
      <c r="C37" s="378"/>
      <c r="D37" s="377"/>
      <c r="E37" s="378"/>
      <c r="F37" s="377"/>
      <c r="G37" s="378"/>
      <c r="H37" s="377"/>
      <c r="I37" s="378"/>
      <c r="J37" s="377"/>
      <c r="K37" s="378"/>
      <c r="L37" s="377"/>
      <c r="M37" s="378"/>
      <c r="N37" s="415"/>
    </row>
    <row r="38" spans="1:14" ht="24.9" customHeight="1">
      <c r="A38" s="417" t="str">
        <f>'Page 76'!A38</f>
        <v>Municipalities</v>
      </c>
      <c r="B38" s="379"/>
      <c r="C38" s="378"/>
      <c r="D38" s="377"/>
      <c r="E38" s="378"/>
      <c r="F38" s="377"/>
      <c r="G38" s="378"/>
      <c r="H38" s="377"/>
      <c r="I38" s="378"/>
      <c r="J38" s="379"/>
      <c r="K38" s="378"/>
      <c r="L38" s="377"/>
      <c r="M38" s="378"/>
      <c r="N38" s="412"/>
    </row>
    <row r="39" spans="1:14" ht="24.9" customHeight="1">
      <c r="A39" s="417"/>
      <c r="B39" s="379"/>
      <c r="C39" s="378"/>
      <c r="D39" s="377"/>
      <c r="E39" s="378"/>
      <c r="F39" s="377"/>
      <c r="G39" s="378"/>
      <c r="H39" s="377"/>
      <c r="I39" s="378"/>
      <c r="J39" s="379"/>
      <c r="K39" s="378"/>
      <c r="L39" s="377"/>
      <c r="M39" s="378"/>
      <c r="N39" s="464"/>
    </row>
    <row r="40" spans="1:14" ht="24.9" customHeight="1">
      <c r="A40" s="416" t="str">
        <f>'Page 76'!A40</f>
        <v>Luzern (City)</v>
      </c>
      <c r="B40" s="406">
        <v>0</v>
      </c>
      <c r="C40" s="407">
        <v>0</v>
      </c>
      <c r="D40" s="406">
        <v>0</v>
      </c>
      <c r="E40" s="407">
        <v>0</v>
      </c>
      <c r="F40" s="406">
        <v>0</v>
      </c>
      <c r="G40" s="407">
        <v>0</v>
      </c>
      <c r="H40" s="406">
        <v>0</v>
      </c>
      <c r="I40" s="407">
        <v>0</v>
      </c>
      <c r="J40" s="406">
        <v>0</v>
      </c>
      <c r="K40" s="407">
        <v>0</v>
      </c>
      <c r="L40" s="406">
        <v>0</v>
      </c>
      <c r="M40" s="407">
        <v>0</v>
      </c>
      <c r="N40" s="467"/>
    </row>
    <row r="41" spans="1:14" ht="24.9" customHeight="1">
      <c r="A41" s="416" t="str">
        <f>'Page 76'!A41</f>
        <v>Freiburg (City)</v>
      </c>
      <c r="B41" s="402">
        <v>2310</v>
      </c>
      <c r="C41" s="403">
        <v>11.55</v>
      </c>
      <c r="D41" s="402">
        <v>6930</v>
      </c>
      <c r="E41" s="403">
        <v>13.86</v>
      </c>
      <c r="F41" s="402">
        <v>14629.999999999998</v>
      </c>
      <c r="G41" s="403">
        <v>14.629999999999999</v>
      </c>
      <c r="H41" s="402">
        <v>76230</v>
      </c>
      <c r="I41" s="403">
        <v>15.246</v>
      </c>
      <c r="J41" s="402">
        <v>153230</v>
      </c>
      <c r="K41" s="403">
        <v>15.323</v>
      </c>
      <c r="L41" s="402">
        <v>769230</v>
      </c>
      <c r="M41" s="403">
        <v>15.3846</v>
      </c>
      <c r="N41" s="467"/>
    </row>
    <row r="42" spans="1:14" ht="24.9" customHeight="1">
      <c r="A42" s="416" t="str">
        <f>'Page 76'!A42</f>
        <v>Chur</v>
      </c>
      <c r="B42" s="402">
        <v>2540</v>
      </c>
      <c r="C42" s="403">
        <v>12.7</v>
      </c>
      <c r="D42" s="402">
        <v>8540</v>
      </c>
      <c r="E42" s="403">
        <v>17.08</v>
      </c>
      <c r="F42" s="402">
        <v>18540</v>
      </c>
      <c r="G42" s="403">
        <v>18.54</v>
      </c>
      <c r="H42" s="402">
        <v>98540</v>
      </c>
      <c r="I42" s="403">
        <v>19.708</v>
      </c>
      <c r="J42" s="402">
        <v>198540</v>
      </c>
      <c r="K42" s="403">
        <v>19.854</v>
      </c>
      <c r="L42" s="402">
        <v>998540</v>
      </c>
      <c r="M42" s="403">
        <v>19.9708</v>
      </c>
      <c r="N42" s="467"/>
    </row>
    <row r="43" spans="1:14" ht="24.9" customHeight="1">
      <c r="A43" s="416" t="s">
        <v>199</v>
      </c>
      <c r="B43" s="473">
        <v>3564</v>
      </c>
      <c r="C43" s="474">
        <v>17.82</v>
      </c>
      <c r="D43" s="473">
        <v>10494</v>
      </c>
      <c r="E43" s="474">
        <v>20.988</v>
      </c>
      <c r="F43" s="473">
        <v>24353.999999999996</v>
      </c>
      <c r="G43" s="474">
        <v>24.353999999999996</v>
      </c>
      <c r="H43" s="473">
        <v>125000</v>
      </c>
      <c r="I43" s="474">
        <v>25</v>
      </c>
      <c r="J43" s="473">
        <v>250000</v>
      </c>
      <c r="K43" s="474">
        <v>25</v>
      </c>
      <c r="L43" s="473">
        <v>1250000</v>
      </c>
      <c r="M43" s="474">
        <v>25</v>
      </c>
      <c r="N43" s="467"/>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098" t="str">
        <f>'Page 76'!A46:N46</f>
        <v xml:space="preserve">1) Cantons that collect estate tax </v>
      </c>
      <c r="B46" s="1098"/>
      <c r="C46" s="1098"/>
      <c r="D46" s="1098"/>
      <c r="E46" s="1098"/>
      <c r="F46" s="1098"/>
      <c r="G46" s="1098"/>
      <c r="H46" s="1098"/>
      <c r="I46" s="1098"/>
      <c r="J46" s="1098"/>
      <c r="K46" s="1098"/>
      <c r="L46" s="1098"/>
      <c r="M46" s="1098"/>
      <c r="N46" s="1098"/>
    </row>
    <row r="47" spans="1:14" ht="18.9" customHeight="1">
      <c r="A47" s="1098" t="str">
        <f>'Page 76'!A47:N47</f>
        <v>2) Municipalities may collect a maximum surcharge of 100 % of the amount of cantonal tax.</v>
      </c>
      <c r="B47" s="1098"/>
      <c r="C47" s="1098"/>
      <c r="D47" s="1098"/>
      <c r="E47" s="1098"/>
      <c r="F47" s="1098"/>
      <c r="G47" s="1098"/>
      <c r="H47" s="1098"/>
      <c r="I47" s="1098"/>
      <c r="J47" s="1098"/>
      <c r="K47" s="1098"/>
      <c r="L47" s="1098"/>
      <c r="M47" s="1098"/>
      <c r="N47" s="1098"/>
    </row>
    <row r="48" spans="1:14" ht="39.75" customHeight="1">
      <c r="A48" s="354"/>
      <c r="B48" s="364"/>
      <c r="C48" s="372"/>
      <c r="D48" s="361"/>
      <c r="G48" s="372"/>
      <c r="H48" s="363"/>
      <c r="J48" s="360"/>
      <c r="K48" s="360"/>
      <c r="L48" s="369"/>
      <c r="M48" s="360"/>
      <c r="N48" s="369"/>
    </row>
    <row r="49" spans="1:14" ht="18.9" customHeight="1">
      <c r="A49" s="1080"/>
      <c r="B49" s="1080"/>
      <c r="C49" s="1080"/>
      <c r="D49" s="1080"/>
      <c r="E49" s="1080"/>
      <c r="F49" s="1080"/>
      <c r="G49" s="1080"/>
      <c r="H49" s="1080"/>
      <c r="I49" s="1080"/>
      <c r="J49" s="1080"/>
      <c r="K49" s="1080"/>
      <c r="L49" s="1080"/>
      <c r="M49" s="1080"/>
      <c r="N49" s="1080"/>
    </row>
    <row r="50" spans="1:14" ht="40.5" customHeight="1">
      <c r="A50" s="1078"/>
      <c r="B50" s="1078"/>
      <c r="C50" s="1078"/>
      <c r="D50" s="1078"/>
      <c r="E50" s="1078"/>
      <c r="F50" s="1078"/>
      <c r="G50" s="1078"/>
      <c r="H50" s="1078"/>
      <c r="I50" s="1078"/>
      <c r="J50" s="1078"/>
      <c r="K50" s="1078"/>
      <c r="L50" s="1078"/>
      <c r="M50" s="1078"/>
      <c r="N50" s="1078"/>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2010</oddHeader>
    <oddFooter>&amp;C&amp;"Helvetica,Standard" Eidg. Steuerverwaltung  -  Administration fédérale des contributions  -  Amministrazione federale delle contribuzioni&amp;R81
</oddFooter>
  </headerFooter>
</worksheet>
</file>

<file path=xl/worksheets/sheet5.xml><?xml version="1.0" encoding="utf-8"?>
<worksheet xmlns="http://schemas.openxmlformats.org/spreadsheetml/2006/main" xmlns:r="http://schemas.openxmlformats.org/officeDocument/2006/relationships">
  <sheetPr>
    <tabColor indexed="43"/>
  </sheetPr>
  <dimension ref="A1:W81"/>
  <sheetViews>
    <sheetView zoomScale="75" zoomScaleNormal="75" workbookViewId="0" topLeftCell="A1"/>
  </sheetViews>
  <sheetFormatPr defaultColWidth="10.28125" defaultRowHeight="12.75"/>
  <cols>
    <col min="1" max="1" width="9.140625" style="647" customWidth="1"/>
    <col min="2" max="2" width="20.140625" style="647" customWidth="1"/>
    <col min="3" max="3" width="4.7109375" style="647" customWidth="1"/>
    <col min="4" max="4" width="13.57421875" style="647" customWidth="1"/>
    <col min="5" max="5" width="7.8515625" style="647" customWidth="1"/>
    <col min="6" max="6" width="10.28125" style="648" customWidth="1"/>
    <col min="7" max="7" width="5.00390625" style="647" customWidth="1"/>
    <col min="8" max="8" width="9.8515625" style="647" customWidth="1"/>
    <col min="9" max="9" width="4.28125" style="647" bestFit="1" customWidth="1"/>
    <col min="10" max="10" width="8.421875" style="647" customWidth="1"/>
    <col min="11" max="11" width="20.28125" style="647" customWidth="1"/>
    <col min="12" max="12" width="3.7109375" style="647" customWidth="1"/>
    <col min="13" max="13" width="8.28125" style="647" customWidth="1"/>
    <col min="14" max="14" width="6.57421875" style="648" customWidth="1"/>
    <col min="15" max="15" width="8.7109375" style="649" customWidth="1"/>
    <col min="16" max="16384" width="10.28125" style="648" customWidth="1"/>
  </cols>
  <sheetData>
    <row r="1" spans="1:13" s="626" customFormat="1" ht="18.75" customHeight="1">
      <c r="A1" s="623" t="s">
        <v>104</v>
      </c>
      <c r="B1" s="623"/>
      <c r="C1" s="623"/>
      <c r="D1" s="623"/>
      <c r="E1" s="623"/>
      <c r="F1" s="624"/>
      <c r="G1" s="623"/>
      <c r="H1" s="625"/>
      <c r="I1" s="623"/>
      <c r="J1" s="623"/>
      <c r="K1" s="623"/>
      <c r="L1" s="623"/>
      <c r="M1" s="623"/>
    </row>
    <row r="2" spans="1:19" s="626" customFormat="1" ht="15" customHeight="1">
      <c r="A2" s="627"/>
      <c r="B2" s="627"/>
      <c r="C2" s="627"/>
      <c r="D2" s="627"/>
      <c r="E2" s="627"/>
      <c r="G2" s="627"/>
      <c r="H2" s="627"/>
      <c r="I2" s="627"/>
      <c r="J2" s="627"/>
      <c r="K2" s="627"/>
      <c r="L2" s="627"/>
      <c r="M2" s="627"/>
      <c r="O2" s="628"/>
      <c r="P2" s="559"/>
      <c r="Q2" s="559"/>
      <c r="R2" s="559"/>
      <c r="S2" s="559"/>
    </row>
    <row r="3" spans="1:19" s="626" customFormat="1" ht="15" customHeight="1">
      <c r="A3" s="627"/>
      <c r="B3" s="627"/>
      <c r="C3" s="627"/>
      <c r="D3" s="627"/>
      <c r="E3" s="627"/>
      <c r="G3" s="627"/>
      <c r="H3" s="627"/>
      <c r="I3" s="627"/>
      <c r="J3" s="627"/>
      <c r="K3" s="627"/>
      <c r="L3" s="627"/>
      <c r="M3" s="627"/>
      <c r="O3" s="628"/>
      <c r="P3" s="559"/>
      <c r="Q3" s="559"/>
      <c r="R3" s="559"/>
      <c r="S3" s="559"/>
    </row>
    <row r="4" spans="1:19" s="630" customFormat="1" ht="15">
      <c r="A4" s="562" t="s">
        <v>288</v>
      </c>
      <c r="B4" s="562"/>
      <c r="C4" s="562"/>
      <c r="D4" s="562"/>
      <c r="E4" s="562"/>
      <c r="F4" s="562"/>
      <c r="G4" s="562"/>
      <c r="H4" s="562"/>
      <c r="I4" s="562"/>
      <c r="J4" s="562"/>
      <c r="K4" s="562"/>
      <c r="L4" s="562"/>
      <c r="M4" s="562"/>
      <c r="N4" s="563"/>
      <c r="O4" s="629"/>
      <c r="P4" s="562"/>
      <c r="Q4" s="562"/>
      <c r="R4" s="562"/>
      <c r="S4" s="562"/>
    </row>
    <row r="5" spans="1:19" s="632" customFormat="1" ht="16.2">
      <c r="A5" s="602"/>
      <c r="B5" s="600"/>
      <c r="C5" s="600"/>
      <c r="D5" s="600"/>
      <c r="E5" s="600"/>
      <c r="F5" s="600"/>
      <c r="G5" s="600"/>
      <c r="H5" s="602"/>
      <c r="I5" s="600"/>
      <c r="J5" s="600"/>
      <c r="K5" s="600"/>
      <c r="L5" s="562"/>
      <c r="M5" s="565"/>
      <c r="N5" s="560"/>
      <c r="O5" s="631"/>
      <c r="P5" s="560"/>
      <c r="Q5" s="562"/>
      <c r="R5" s="562"/>
      <c r="S5" s="562"/>
    </row>
    <row r="6" spans="1:19" s="632" customFormat="1" ht="21.75" customHeight="1">
      <c r="A6" s="832" t="s">
        <v>254</v>
      </c>
      <c r="B6" s="562"/>
      <c r="C6" s="562"/>
      <c r="D6" s="562"/>
      <c r="E6" s="562"/>
      <c r="F6" s="562"/>
      <c r="G6" s="562"/>
      <c r="H6" s="566"/>
      <c r="I6" s="562"/>
      <c r="J6" s="562"/>
      <c r="K6" s="562"/>
      <c r="L6" s="562"/>
      <c r="M6" s="565"/>
      <c r="N6" s="560"/>
      <c r="O6" s="631"/>
      <c r="P6" s="566"/>
      <c r="Q6" s="562"/>
      <c r="R6" s="562"/>
      <c r="S6" s="562"/>
    </row>
    <row r="7" spans="1:19" s="632" customFormat="1" ht="16.2">
      <c r="A7" s="560"/>
      <c r="B7" s="562"/>
      <c r="C7" s="562"/>
      <c r="D7" s="562"/>
      <c r="E7" s="562"/>
      <c r="F7" s="562"/>
      <c r="G7" s="562"/>
      <c r="H7" s="560"/>
      <c r="I7" s="562"/>
      <c r="J7" s="562"/>
      <c r="K7" s="562"/>
      <c r="L7" s="562"/>
      <c r="M7" s="565"/>
      <c r="N7" s="560"/>
      <c r="O7" s="631"/>
      <c r="P7" s="560"/>
      <c r="Q7" s="562"/>
      <c r="R7" s="562"/>
      <c r="S7" s="562"/>
    </row>
    <row r="8" spans="1:19" s="632" customFormat="1" ht="16.2">
      <c r="A8" s="562" t="s">
        <v>253</v>
      </c>
      <c r="B8" s="562"/>
      <c r="C8" s="562"/>
      <c r="D8" s="562"/>
      <c r="E8" s="562"/>
      <c r="F8" s="562"/>
      <c r="G8" s="562"/>
      <c r="H8" s="562"/>
      <c r="I8" s="562"/>
      <c r="J8" s="562"/>
      <c r="K8" s="562"/>
      <c r="L8" s="562"/>
      <c r="M8" s="565"/>
      <c r="N8" s="560"/>
      <c r="O8" s="631"/>
      <c r="P8" s="562"/>
      <c r="Q8" s="562"/>
      <c r="R8" s="562"/>
      <c r="S8" s="562"/>
    </row>
    <row r="9" spans="1:19" s="632" customFormat="1" ht="16.2">
      <c r="A9" s="567" t="s">
        <v>310</v>
      </c>
      <c r="B9" s="568"/>
      <c r="C9" s="568"/>
      <c r="D9" s="568"/>
      <c r="E9" s="568"/>
      <c r="F9" s="562"/>
      <c r="G9" s="562"/>
      <c r="H9" s="567"/>
      <c r="I9" s="567"/>
      <c r="J9" s="568"/>
      <c r="K9" s="568"/>
      <c r="L9" s="568"/>
      <c r="M9" s="565"/>
      <c r="N9" s="560"/>
      <c r="O9" s="631"/>
      <c r="P9" s="567"/>
      <c r="Q9" s="568"/>
      <c r="R9" s="568"/>
      <c r="S9" s="568"/>
    </row>
    <row r="10" spans="1:19" s="632" customFormat="1" ht="16.2">
      <c r="A10" s="600" t="s">
        <v>289</v>
      </c>
      <c r="B10" s="562"/>
      <c r="C10" s="562"/>
      <c r="D10" s="562"/>
      <c r="E10" s="562"/>
      <c r="F10" s="562"/>
      <c r="G10" s="562"/>
      <c r="H10" s="562"/>
      <c r="I10" s="562"/>
      <c r="J10" s="562"/>
      <c r="K10" s="562"/>
      <c r="L10" s="562"/>
      <c r="M10" s="565"/>
      <c r="N10" s="560"/>
      <c r="O10" s="631"/>
      <c r="P10" s="562"/>
      <c r="Q10" s="562"/>
      <c r="R10" s="562"/>
      <c r="S10" s="562"/>
    </row>
    <row r="11" spans="1:19" s="632" customFormat="1" ht="16.2">
      <c r="A11" s="562"/>
      <c r="B11" s="562"/>
      <c r="C11" s="562"/>
      <c r="D11" s="562"/>
      <c r="E11" s="562"/>
      <c r="F11" s="562"/>
      <c r="G11" s="562"/>
      <c r="H11" s="562"/>
      <c r="I11" s="562"/>
      <c r="J11" s="562"/>
      <c r="K11" s="562"/>
      <c r="L11" s="562"/>
      <c r="M11" s="565"/>
      <c r="N11" s="560"/>
      <c r="O11" s="631"/>
      <c r="P11" s="562"/>
      <c r="Q11" s="562"/>
      <c r="R11" s="562"/>
      <c r="S11" s="562"/>
    </row>
    <row r="12" spans="1:19" s="632" customFormat="1" ht="16.2">
      <c r="A12" s="562"/>
      <c r="B12" s="562"/>
      <c r="C12" s="562"/>
      <c r="D12" s="562"/>
      <c r="E12" s="562"/>
      <c r="F12" s="562"/>
      <c r="G12" s="562"/>
      <c r="H12" s="562"/>
      <c r="I12" s="562"/>
      <c r="J12" s="562"/>
      <c r="K12" s="562"/>
      <c r="L12" s="562"/>
      <c r="M12" s="565"/>
      <c r="N12" s="560"/>
      <c r="O12" s="631"/>
      <c r="P12" s="562"/>
      <c r="Q12" s="562"/>
      <c r="R12" s="562"/>
      <c r="S12" s="562"/>
    </row>
    <row r="13" spans="1:19" s="632" customFormat="1" ht="16.2">
      <c r="A13" s="567" t="s">
        <v>276</v>
      </c>
      <c r="B13" s="568"/>
      <c r="C13" s="568"/>
      <c r="D13" s="568"/>
      <c r="E13" s="568"/>
      <c r="F13" s="562"/>
      <c r="G13" s="562"/>
      <c r="H13" s="567"/>
      <c r="I13" s="567"/>
      <c r="J13" s="568"/>
      <c r="K13" s="568"/>
      <c r="L13" s="568"/>
      <c r="M13" s="565"/>
      <c r="N13" s="560"/>
      <c r="O13" s="631"/>
      <c r="P13" s="567"/>
      <c r="Q13" s="568"/>
      <c r="R13" s="568"/>
      <c r="S13" s="568"/>
    </row>
    <row r="14" spans="1:19" s="632" customFormat="1" ht="16.2">
      <c r="A14" s="562" t="s">
        <v>277</v>
      </c>
      <c r="B14" s="562"/>
      <c r="C14" s="562"/>
      <c r="D14" s="562"/>
      <c r="E14" s="562"/>
      <c r="F14" s="562"/>
      <c r="G14" s="562"/>
      <c r="H14" s="562"/>
      <c r="I14" s="562"/>
      <c r="J14" s="562"/>
      <c r="K14" s="562"/>
      <c r="L14" s="562"/>
      <c r="M14" s="565"/>
      <c r="N14" s="560"/>
      <c r="O14" s="631"/>
      <c r="P14" s="562"/>
      <c r="Q14" s="562"/>
      <c r="R14" s="562"/>
      <c r="S14" s="562"/>
    </row>
    <row r="15" spans="1:19" s="632" customFormat="1" ht="16.2">
      <c r="A15" s="562"/>
      <c r="B15" s="562"/>
      <c r="C15" s="562"/>
      <c r="D15" s="562"/>
      <c r="E15" s="562"/>
      <c r="F15" s="562"/>
      <c r="G15" s="562"/>
      <c r="H15" s="562"/>
      <c r="I15" s="562"/>
      <c r="J15" s="562"/>
      <c r="K15" s="562"/>
      <c r="L15" s="562"/>
      <c r="M15" s="565"/>
      <c r="N15" s="560"/>
      <c r="O15" s="633"/>
      <c r="P15" s="562"/>
      <c r="Q15" s="562"/>
      <c r="R15" s="562"/>
      <c r="S15" s="562"/>
    </row>
    <row r="16" spans="1:19" s="632" customFormat="1" ht="16.2">
      <c r="A16" s="562" t="s">
        <v>273</v>
      </c>
      <c r="B16" s="562"/>
      <c r="C16" s="562"/>
      <c r="D16" s="562"/>
      <c r="E16" s="562"/>
      <c r="F16" s="562"/>
      <c r="G16" s="562"/>
      <c r="H16" s="562"/>
      <c r="I16" s="562"/>
      <c r="J16" s="562"/>
      <c r="K16" s="562"/>
      <c r="L16" s="562"/>
      <c r="M16" s="565"/>
      <c r="N16" s="560"/>
      <c r="O16" s="631"/>
      <c r="P16" s="562"/>
      <c r="Q16" s="562"/>
      <c r="R16" s="562"/>
      <c r="S16" s="562"/>
    </row>
    <row r="17" spans="1:19" s="632" customFormat="1" ht="16.2">
      <c r="A17" s="562"/>
      <c r="B17" s="562"/>
      <c r="C17" s="562"/>
      <c r="D17" s="562"/>
      <c r="E17" s="562"/>
      <c r="F17" s="562"/>
      <c r="G17" s="562"/>
      <c r="H17" s="562"/>
      <c r="I17" s="562"/>
      <c r="J17" s="562"/>
      <c r="K17" s="562"/>
      <c r="L17" s="562"/>
      <c r="M17" s="565"/>
      <c r="N17" s="560"/>
      <c r="O17" s="631"/>
      <c r="P17" s="562"/>
      <c r="Q17" s="562"/>
      <c r="R17" s="562"/>
      <c r="S17" s="562"/>
    </row>
    <row r="18" spans="1:19" s="632" customFormat="1" ht="16.2">
      <c r="A18" s="562" t="s">
        <v>254</v>
      </c>
      <c r="B18" s="562"/>
      <c r="C18" s="562"/>
      <c r="D18" s="562"/>
      <c r="E18" s="562"/>
      <c r="F18" s="570">
        <v>50000</v>
      </c>
      <c r="G18" s="562" t="s">
        <v>81</v>
      </c>
      <c r="H18" s="562"/>
      <c r="I18" s="562"/>
      <c r="J18" s="562"/>
      <c r="K18" s="562"/>
      <c r="L18" s="562"/>
      <c r="M18" s="565"/>
      <c r="N18" s="560"/>
      <c r="O18" s="634"/>
      <c r="P18" s="562"/>
      <c r="Q18" s="562"/>
      <c r="R18" s="562"/>
      <c r="S18" s="562"/>
    </row>
    <row r="19" spans="1:19" s="632" customFormat="1" ht="16.2">
      <c r="A19" s="562"/>
      <c r="B19" s="562"/>
      <c r="C19" s="562"/>
      <c r="D19" s="562"/>
      <c r="E19" s="562"/>
      <c r="F19" s="570"/>
      <c r="G19" s="562"/>
      <c r="H19" s="562"/>
      <c r="I19" s="562"/>
      <c r="J19" s="562"/>
      <c r="K19" s="562"/>
      <c r="L19" s="562"/>
      <c r="M19" s="565"/>
      <c r="N19" s="560"/>
      <c r="O19" s="631"/>
      <c r="P19" s="562"/>
      <c r="Q19" s="562"/>
      <c r="R19" s="562"/>
      <c r="S19" s="562"/>
    </row>
    <row r="20" spans="1:19" s="632" customFormat="1" ht="16.2">
      <c r="A20" s="600" t="s">
        <v>255</v>
      </c>
      <c r="B20" s="562"/>
      <c r="C20" s="562"/>
      <c r="D20" s="562"/>
      <c r="E20" s="562"/>
      <c r="F20" s="570"/>
      <c r="G20" s="562"/>
      <c r="H20" s="562"/>
      <c r="I20" s="562"/>
      <c r="J20" s="562"/>
      <c r="K20" s="562"/>
      <c r="L20" s="562"/>
      <c r="M20" s="565"/>
      <c r="N20" s="560"/>
      <c r="O20" s="631"/>
      <c r="P20" s="562"/>
      <c r="Q20" s="562"/>
      <c r="R20" s="562"/>
      <c r="S20" s="562"/>
    </row>
    <row r="21" spans="1:19" s="632" customFormat="1" ht="16.2">
      <c r="A21" s="562"/>
      <c r="B21" s="562"/>
      <c r="C21" s="562"/>
      <c r="D21" s="562"/>
      <c r="E21" s="562"/>
      <c r="F21" s="570"/>
      <c r="G21" s="562"/>
      <c r="H21" s="562"/>
      <c r="I21" s="562"/>
      <c r="J21" s="562"/>
      <c r="K21" s="562"/>
      <c r="L21" s="562"/>
      <c r="M21" s="565"/>
      <c r="N21" s="560"/>
      <c r="O21" s="631"/>
      <c r="P21" s="562"/>
      <c r="Q21" s="562"/>
      <c r="R21" s="562"/>
      <c r="S21" s="562"/>
    </row>
    <row r="22" spans="1:19" s="632" customFormat="1" ht="16.2">
      <c r="A22" s="571" t="s">
        <v>364</v>
      </c>
      <c r="B22" s="562" t="s">
        <v>278</v>
      </c>
      <c r="C22" s="562"/>
      <c r="D22" s="562"/>
      <c r="E22" s="562"/>
      <c r="F22" s="570">
        <v>2575.0000000000005</v>
      </c>
      <c r="G22" s="562" t="s">
        <v>81</v>
      </c>
      <c r="H22" s="571"/>
      <c r="I22" s="571"/>
      <c r="J22" s="562"/>
      <c r="K22" s="562"/>
      <c r="L22" s="562"/>
      <c r="M22" s="565"/>
      <c r="N22" s="560"/>
      <c r="O22" s="631"/>
      <c r="P22" s="571"/>
      <c r="Q22" s="562"/>
      <c r="R22" s="562"/>
      <c r="S22" s="562"/>
    </row>
    <row r="23" spans="1:19" s="632" customFormat="1" ht="17.85" customHeight="1">
      <c r="A23" s="571" t="s">
        <v>365</v>
      </c>
      <c r="B23" s="562" t="s">
        <v>265</v>
      </c>
      <c r="C23" s="562"/>
      <c r="D23" s="562"/>
      <c r="E23" s="562"/>
      <c r="F23" s="570">
        <v>550</v>
      </c>
      <c r="G23" s="562" t="s">
        <v>81</v>
      </c>
      <c r="H23" s="571"/>
      <c r="I23" s="571"/>
      <c r="J23" s="562"/>
      <c r="K23" s="562"/>
      <c r="L23" s="562"/>
      <c r="M23" s="565"/>
      <c r="N23" s="560"/>
      <c r="O23" s="631"/>
      <c r="P23" s="571"/>
      <c r="Q23" s="562"/>
      <c r="R23" s="562"/>
      <c r="S23" s="562"/>
    </row>
    <row r="24" spans="1:19" s="632" customFormat="1" ht="17.85" customHeight="1">
      <c r="A24" s="571" t="s">
        <v>249</v>
      </c>
      <c r="B24" s="562" t="s">
        <v>266</v>
      </c>
      <c r="C24" s="562"/>
      <c r="D24" s="562"/>
      <c r="E24" s="562"/>
      <c r="F24" s="570">
        <v>2500</v>
      </c>
      <c r="G24" s="562" t="s">
        <v>81</v>
      </c>
      <c r="H24" s="571"/>
      <c r="I24" s="571"/>
      <c r="J24" s="562"/>
      <c r="K24" s="562"/>
      <c r="L24" s="562"/>
      <c r="M24" s="565"/>
      <c r="N24" s="560"/>
      <c r="O24" s="631"/>
      <c r="P24" s="571"/>
      <c r="Q24" s="562"/>
      <c r="R24" s="562"/>
      <c r="S24" s="562"/>
    </row>
    <row r="25" spans="1:19" s="632" customFormat="1" ht="16.2">
      <c r="A25" s="571"/>
      <c r="B25" s="562"/>
      <c r="C25" s="562"/>
      <c r="D25" s="562"/>
      <c r="E25" s="562"/>
      <c r="F25" s="570"/>
      <c r="G25" s="562"/>
      <c r="H25" s="571"/>
      <c r="I25" s="571"/>
      <c r="J25" s="562"/>
      <c r="K25" s="562"/>
      <c r="L25" s="562"/>
      <c r="M25" s="565"/>
      <c r="N25" s="560"/>
      <c r="O25" s="631"/>
      <c r="P25" s="571"/>
      <c r="Q25" s="562"/>
      <c r="R25" s="562"/>
      <c r="S25" s="562"/>
    </row>
    <row r="26" spans="1:19" s="632" customFormat="1" ht="17.85" customHeight="1">
      <c r="A26" s="571"/>
      <c r="B26" s="562" t="s">
        <v>268</v>
      </c>
      <c r="C26" s="562"/>
      <c r="D26" s="562"/>
      <c r="E26" s="562"/>
      <c r="F26" s="573">
        <v>5200</v>
      </c>
      <c r="G26" s="574" t="s">
        <v>81</v>
      </c>
      <c r="H26" s="571"/>
      <c r="I26" s="571"/>
      <c r="J26" s="562"/>
      <c r="K26" s="562"/>
      <c r="L26" s="562"/>
      <c r="M26" s="565"/>
      <c r="N26" s="560"/>
      <c r="O26" s="631"/>
      <c r="P26" s="571"/>
      <c r="Q26" s="562"/>
      <c r="R26" s="562"/>
      <c r="S26" s="562"/>
    </row>
    <row r="27" spans="1:19" s="632" customFormat="1" ht="16.2">
      <c r="A27" s="575"/>
      <c r="B27" s="562" t="s">
        <v>267</v>
      </c>
      <c r="C27" s="562"/>
      <c r="D27" s="562"/>
      <c r="E27" s="562"/>
      <c r="F27" s="576"/>
      <c r="G27" s="577"/>
      <c r="H27" s="575"/>
      <c r="I27" s="575"/>
      <c r="J27" s="562"/>
      <c r="K27" s="562"/>
      <c r="L27" s="562"/>
      <c r="M27" s="565"/>
      <c r="N27" s="560"/>
      <c r="O27" s="631"/>
      <c r="P27" s="575"/>
      <c r="Q27" s="562"/>
      <c r="R27" s="562"/>
      <c r="S27" s="562"/>
    </row>
    <row r="28" spans="1:19" s="632" customFormat="1" ht="16.2">
      <c r="A28" s="575"/>
      <c r="B28" s="562"/>
      <c r="C28" s="562"/>
      <c r="D28" s="562"/>
      <c r="E28" s="562"/>
      <c r="F28" s="576"/>
      <c r="G28" s="577"/>
      <c r="H28" s="575"/>
      <c r="I28" s="575"/>
      <c r="J28" s="562"/>
      <c r="K28" s="562"/>
      <c r="L28" s="562"/>
      <c r="M28" s="565"/>
      <c r="N28" s="560"/>
      <c r="O28" s="631"/>
      <c r="P28" s="575"/>
      <c r="Q28" s="562"/>
      <c r="R28" s="562"/>
      <c r="S28" s="562"/>
    </row>
    <row r="29" spans="1:19" s="632" customFormat="1" ht="16.2">
      <c r="A29" s="575"/>
      <c r="B29" s="562" t="s">
        <v>306</v>
      </c>
      <c r="C29" s="562"/>
      <c r="D29" s="562"/>
      <c r="E29" s="562"/>
      <c r="F29" s="636">
        <v>816</v>
      </c>
      <c r="G29" s="579" t="s">
        <v>81</v>
      </c>
      <c r="H29" s="575"/>
      <c r="I29" s="575"/>
      <c r="J29" s="562"/>
      <c r="K29" s="562"/>
      <c r="L29" s="562"/>
      <c r="M29" s="565"/>
      <c r="N29" s="560"/>
      <c r="O29" s="634"/>
      <c r="P29" s="575"/>
      <c r="Q29" s="562"/>
      <c r="R29" s="562"/>
      <c r="S29" s="562"/>
    </row>
    <row r="30" spans="1:19" s="632" customFormat="1" ht="16.2">
      <c r="A30" s="575"/>
      <c r="B30" s="562"/>
      <c r="C30" s="562"/>
      <c r="D30" s="562"/>
      <c r="E30" s="562"/>
      <c r="F30" s="570">
        <f>F26-F29</f>
        <v>4384</v>
      </c>
      <c r="G30" s="562" t="s">
        <v>81</v>
      </c>
      <c r="H30" s="575"/>
      <c r="I30" s="575"/>
      <c r="J30" s="562"/>
      <c r="K30" s="562"/>
      <c r="L30" s="562"/>
      <c r="M30" s="565"/>
      <c r="N30" s="560"/>
      <c r="O30" s="631"/>
      <c r="P30" s="575"/>
      <c r="Q30" s="562"/>
      <c r="R30" s="562"/>
      <c r="S30" s="562"/>
    </row>
    <row r="31" spans="1:19" s="632" customFormat="1" ht="16.2">
      <c r="A31" s="575"/>
      <c r="B31" s="562"/>
      <c r="C31" s="562"/>
      <c r="D31" s="562"/>
      <c r="E31" s="562"/>
      <c r="F31" s="570"/>
      <c r="G31" s="562"/>
      <c r="H31" s="562"/>
      <c r="I31" s="562"/>
      <c r="J31" s="562"/>
      <c r="K31" s="562"/>
      <c r="L31" s="562"/>
      <c r="M31" s="565"/>
      <c r="N31" s="560"/>
      <c r="O31" s="631"/>
      <c r="P31" s="575"/>
      <c r="Q31" s="562"/>
      <c r="R31" s="562"/>
      <c r="S31" s="562"/>
    </row>
    <row r="32" spans="1:19" s="632" customFormat="1" ht="16.2">
      <c r="A32" s="575"/>
      <c r="B32" s="562" t="s">
        <v>264</v>
      </c>
      <c r="C32" s="562"/>
      <c r="D32" s="562"/>
      <c r="E32" s="562"/>
      <c r="F32" s="637">
        <v>2000</v>
      </c>
      <c r="G32" s="562" t="s">
        <v>81</v>
      </c>
      <c r="H32" s="562"/>
      <c r="I32" s="562"/>
      <c r="J32" s="562"/>
      <c r="K32" s="562"/>
      <c r="L32" s="562"/>
      <c r="M32" s="565"/>
      <c r="N32" s="560"/>
      <c r="O32" s="631"/>
      <c r="P32" s="575"/>
      <c r="Q32" s="562"/>
      <c r="R32" s="562"/>
      <c r="S32" s="562"/>
    </row>
    <row r="33" spans="1:19" s="632" customFormat="1" ht="15.6">
      <c r="A33" s="568"/>
      <c r="B33" s="562" t="s">
        <v>274</v>
      </c>
      <c r="C33" s="562"/>
      <c r="D33" s="562"/>
      <c r="E33" s="562"/>
      <c r="F33" s="568"/>
      <c r="G33" s="568"/>
      <c r="H33" s="568"/>
      <c r="I33" s="568"/>
      <c r="J33" s="562"/>
      <c r="K33" s="562"/>
      <c r="L33" s="562"/>
      <c r="M33" s="584"/>
      <c r="N33" s="584"/>
      <c r="O33" s="638"/>
      <c r="P33" s="568"/>
      <c r="Q33" s="562"/>
      <c r="R33" s="562"/>
      <c r="S33" s="562"/>
    </row>
    <row r="34" spans="1:19" s="632" customFormat="1" ht="15.6">
      <c r="A34" s="568"/>
      <c r="B34" s="562" t="s">
        <v>275</v>
      </c>
      <c r="C34" s="562"/>
      <c r="D34" s="562"/>
      <c r="E34" s="562"/>
      <c r="F34" s="568"/>
      <c r="G34" s="568"/>
      <c r="H34" s="568"/>
      <c r="I34" s="568"/>
      <c r="J34" s="562"/>
      <c r="K34" s="562"/>
      <c r="L34" s="562"/>
      <c r="M34" s="584"/>
      <c r="N34" s="584"/>
      <c r="O34" s="638"/>
      <c r="P34" s="568"/>
      <c r="Q34" s="562"/>
      <c r="R34" s="562"/>
      <c r="S34" s="562"/>
    </row>
    <row r="35" spans="1:19" s="632" customFormat="1" ht="6.9" customHeight="1">
      <c r="A35" s="575"/>
      <c r="B35" s="562"/>
      <c r="C35" s="562"/>
      <c r="D35" s="562"/>
      <c r="E35" s="562"/>
      <c r="F35" s="590"/>
      <c r="G35" s="586"/>
      <c r="H35" s="562"/>
      <c r="I35" s="562"/>
      <c r="J35" s="562"/>
      <c r="K35" s="562"/>
      <c r="L35" s="562"/>
      <c r="M35" s="565"/>
      <c r="N35" s="560"/>
      <c r="O35" s="631"/>
      <c r="P35" s="575"/>
      <c r="Q35" s="562"/>
      <c r="R35" s="562"/>
      <c r="S35" s="562"/>
    </row>
    <row r="36" spans="1:19" s="632" customFormat="1" ht="16.2">
      <c r="A36" s="575"/>
      <c r="B36" s="562"/>
      <c r="C36" s="562"/>
      <c r="D36" s="562"/>
      <c r="E36" s="562"/>
      <c r="F36" s="570"/>
      <c r="G36" s="562"/>
      <c r="H36" s="562"/>
      <c r="I36" s="562"/>
      <c r="J36" s="562"/>
      <c r="K36" s="562"/>
      <c r="L36" s="562"/>
      <c r="M36" s="565"/>
      <c r="N36" s="560"/>
      <c r="O36" s="631"/>
      <c r="P36" s="575"/>
      <c r="Q36" s="562"/>
      <c r="R36" s="562"/>
      <c r="S36" s="562"/>
    </row>
    <row r="37" spans="1:19" s="632" customFormat="1" ht="16.2">
      <c r="A37" s="575" t="s">
        <v>256</v>
      </c>
      <c r="B37" s="562"/>
      <c r="C37" s="562"/>
      <c r="D37" s="562"/>
      <c r="E37" s="562"/>
      <c r="F37" s="570">
        <v>37900</v>
      </c>
      <c r="G37" s="562" t="s">
        <v>81</v>
      </c>
      <c r="H37" s="562"/>
      <c r="I37" s="562"/>
      <c r="J37" s="562"/>
      <c r="K37" s="562"/>
      <c r="L37" s="562"/>
      <c r="M37" s="565"/>
      <c r="N37" s="560"/>
      <c r="O37" s="631"/>
      <c r="P37" s="575"/>
      <c r="Q37" s="562"/>
      <c r="R37" s="562"/>
      <c r="S37" s="562"/>
    </row>
    <row r="38" spans="1:19" s="632" customFormat="1" ht="6.9" customHeight="1">
      <c r="A38" s="575"/>
      <c r="B38" s="562"/>
      <c r="C38" s="562"/>
      <c r="D38" s="562"/>
      <c r="E38" s="562"/>
      <c r="F38" s="590"/>
      <c r="G38" s="586"/>
      <c r="H38" s="562"/>
      <c r="I38" s="562"/>
      <c r="J38" s="562"/>
      <c r="K38" s="562"/>
      <c r="L38" s="562"/>
      <c r="M38" s="565"/>
      <c r="N38" s="560"/>
      <c r="O38" s="631"/>
      <c r="P38" s="575"/>
      <c r="Q38" s="562"/>
      <c r="R38" s="562"/>
      <c r="S38" s="562"/>
    </row>
    <row r="39" spans="1:19" s="632" customFormat="1" ht="16.2">
      <c r="A39" s="575"/>
      <c r="B39" s="562"/>
      <c r="C39" s="562"/>
      <c r="D39" s="562"/>
      <c r="E39" s="562"/>
      <c r="F39" s="570"/>
      <c r="G39" s="562"/>
      <c r="H39" s="562"/>
      <c r="I39" s="562"/>
      <c r="J39" s="562"/>
      <c r="K39" s="562"/>
      <c r="L39" s="562"/>
      <c r="M39" s="565"/>
      <c r="N39" s="560"/>
      <c r="O39" s="631"/>
      <c r="P39" s="575"/>
      <c r="Q39" s="562"/>
      <c r="R39" s="562"/>
      <c r="S39" s="562"/>
    </row>
    <row r="40" spans="1:19" s="632" customFormat="1" ht="16.2">
      <c r="A40" s="587" t="s">
        <v>257</v>
      </c>
      <c r="B40" s="588"/>
      <c r="C40" s="588"/>
      <c r="D40" s="588"/>
      <c r="E40" s="588"/>
      <c r="F40" s="589">
        <v>788</v>
      </c>
      <c r="G40" s="588" t="s">
        <v>81</v>
      </c>
      <c r="H40" s="588"/>
      <c r="I40" s="588"/>
      <c r="J40" s="588"/>
      <c r="K40" s="588"/>
      <c r="L40" s="588"/>
      <c r="M40" s="565"/>
      <c r="N40" s="560"/>
      <c r="O40" s="634"/>
      <c r="P40" s="587"/>
      <c r="Q40" s="588"/>
      <c r="R40" s="588"/>
      <c r="S40" s="588"/>
    </row>
    <row r="41" spans="1:19" s="632" customFormat="1" ht="6.9" customHeight="1">
      <c r="A41" s="575"/>
      <c r="B41" s="562"/>
      <c r="C41" s="562"/>
      <c r="D41" s="562"/>
      <c r="E41" s="562"/>
      <c r="F41" s="590"/>
      <c r="G41" s="586"/>
      <c r="H41" s="562"/>
      <c r="I41" s="562"/>
      <c r="J41" s="562"/>
      <c r="K41" s="562"/>
      <c r="L41" s="562"/>
      <c r="M41" s="565"/>
      <c r="N41" s="560"/>
      <c r="O41" s="631"/>
      <c r="P41" s="575"/>
      <c r="Q41" s="562"/>
      <c r="R41" s="562"/>
      <c r="S41" s="562"/>
    </row>
    <row r="42" spans="1:19" s="632" customFormat="1" ht="16.2">
      <c r="A42" s="575"/>
      <c r="B42" s="562"/>
      <c r="C42" s="562"/>
      <c r="D42" s="562"/>
      <c r="E42" s="562"/>
      <c r="F42" s="570"/>
      <c r="G42" s="562"/>
      <c r="H42" s="562"/>
      <c r="I42" s="562"/>
      <c r="J42" s="562"/>
      <c r="K42" s="562"/>
      <c r="L42" s="562"/>
      <c r="M42" s="565"/>
      <c r="N42" s="560"/>
      <c r="O42" s="631"/>
      <c r="P42" s="575"/>
      <c r="Q42" s="562"/>
      <c r="R42" s="562"/>
      <c r="S42" s="562"/>
    </row>
    <row r="43" spans="1:19" s="632" customFormat="1" ht="15">
      <c r="A43" s="575" t="s">
        <v>279</v>
      </c>
      <c r="B43" s="562"/>
      <c r="C43" s="562"/>
      <c r="D43" s="591">
        <v>1</v>
      </c>
      <c r="E43" s="591"/>
      <c r="F43" s="592">
        <f>F40*1</f>
        <v>788</v>
      </c>
      <c r="G43" s="562" t="s">
        <v>81</v>
      </c>
      <c r="H43" s="562"/>
      <c r="I43" s="562"/>
      <c r="J43" s="562"/>
      <c r="K43" s="560"/>
      <c r="L43" s="560"/>
      <c r="M43" s="591"/>
      <c r="N43" s="560"/>
      <c r="O43" s="631"/>
      <c r="P43" s="575"/>
      <c r="Q43" s="562"/>
      <c r="R43" s="562"/>
      <c r="S43" s="591"/>
    </row>
    <row r="44" spans="1:19" s="632" customFormat="1" ht="17.85" customHeight="1">
      <c r="A44" s="575" t="s">
        <v>258</v>
      </c>
      <c r="B44" s="562"/>
      <c r="C44" s="562"/>
      <c r="D44" s="591">
        <v>1.19</v>
      </c>
      <c r="E44" s="591"/>
      <c r="F44" s="592">
        <f>ROUND(F40*D44,0)</f>
        <v>938</v>
      </c>
      <c r="G44" s="562" t="s">
        <v>81</v>
      </c>
      <c r="H44" s="562"/>
      <c r="I44" s="562"/>
      <c r="J44" s="562"/>
      <c r="K44" s="560"/>
      <c r="L44" s="560"/>
      <c r="M44" s="591"/>
      <c r="N44" s="560"/>
      <c r="O44" s="631"/>
      <c r="P44" s="575"/>
      <c r="Q44" s="562"/>
      <c r="R44" s="562"/>
      <c r="S44" s="591"/>
    </row>
    <row r="45" spans="1:19" s="632" customFormat="1" ht="17.85" customHeight="1">
      <c r="A45" s="575" t="s">
        <v>259</v>
      </c>
      <c r="B45" s="562"/>
      <c r="C45" s="562"/>
      <c r="D45" s="591">
        <v>0.11</v>
      </c>
      <c r="E45" s="591"/>
      <c r="F45" s="592">
        <f>ROUND(F40*0.11,1)</f>
        <v>86.7</v>
      </c>
      <c r="G45" s="562" t="s">
        <v>81</v>
      </c>
      <c r="H45" s="562"/>
      <c r="I45" s="562"/>
      <c r="J45" s="562"/>
      <c r="K45" s="560"/>
      <c r="L45" s="560"/>
      <c r="M45" s="591"/>
      <c r="N45" s="560"/>
      <c r="O45" s="631"/>
      <c r="P45" s="575"/>
      <c r="Q45" s="562"/>
      <c r="R45" s="562"/>
      <c r="S45" s="591"/>
    </row>
    <row r="46" spans="1:19" s="632" customFormat="1" ht="17.85" customHeight="1">
      <c r="A46" s="575" t="s">
        <v>260</v>
      </c>
      <c r="B46" s="562"/>
      <c r="C46" s="562"/>
      <c r="D46" s="562"/>
      <c r="E46" s="562"/>
      <c r="F46" s="594">
        <v>48</v>
      </c>
      <c r="G46" s="562" t="s">
        <v>81</v>
      </c>
      <c r="H46" s="562"/>
      <c r="I46" s="562"/>
      <c r="J46" s="562"/>
      <c r="K46" s="562"/>
      <c r="L46" s="562"/>
      <c r="M46" s="565"/>
      <c r="N46" s="560"/>
      <c r="O46" s="631"/>
      <c r="P46" s="575"/>
      <c r="Q46" s="562"/>
      <c r="R46" s="562"/>
      <c r="S46" s="562"/>
    </row>
    <row r="47" spans="1:19" s="632" customFormat="1" ht="6.9" customHeight="1">
      <c r="A47" s="575"/>
      <c r="B47" s="562"/>
      <c r="C47" s="562"/>
      <c r="D47" s="562"/>
      <c r="E47" s="562"/>
      <c r="F47" s="590"/>
      <c r="G47" s="586"/>
      <c r="H47" s="562"/>
      <c r="I47" s="562"/>
      <c r="J47" s="562"/>
      <c r="K47" s="562"/>
      <c r="L47" s="562"/>
      <c r="M47" s="565"/>
      <c r="N47" s="560"/>
      <c r="O47" s="631"/>
      <c r="P47" s="575"/>
      <c r="Q47" s="562"/>
      <c r="R47" s="562"/>
      <c r="S47" s="562"/>
    </row>
    <row r="48" spans="1:19" s="632" customFormat="1" ht="16.2">
      <c r="A48" s="575"/>
      <c r="B48" s="562"/>
      <c r="C48" s="562"/>
      <c r="D48" s="562"/>
      <c r="E48" s="562"/>
      <c r="F48" s="570"/>
      <c r="G48" s="562"/>
      <c r="H48" s="562"/>
      <c r="I48" s="562"/>
      <c r="J48" s="562"/>
      <c r="K48" s="562"/>
      <c r="L48" s="562"/>
      <c r="M48" s="565"/>
      <c r="N48" s="560"/>
      <c r="O48" s="631"/>
      <c r="P48" s="575"/>
      <c r="Q48" s="562"/>
      <c r="R48" s="562"/>
      <c r="S48" s="562"/>
    </row>
    <row r="49" spans="1:19" s="632" customFormat="1" ht="15">
      <c r="A49" s="595" t="s">
        <v>333</v>
      </c>
      <c r="B49" s="596"/>
      <c r="C49" s="596"/>
      <c r="D49" s="596"/>
      <c r="E49" s="596"/>
      <c r="F49" s="597">
        <f>SUM(F43:F46)</f>
        <v>1860.7</v>
      </c>
      <c r="G49" s="596" t="s">
        <v>81</v>
      </c>
      <c r="H49" s="575"/>
      <c r="I49" s="575"/>
      <c r="J49" s="575"/>
      <c r="K49" s="575"/>
      <c r="L49" s="575"/>
      <c r="M49" s="575"/>
      <c r="N49" s="575"/>
      <c r="O49" s="575"/>
      <c r="P49" s="575"/>
      <c r="Q49" s="562"/>
      <c r="R49" s="562"/>
      <c r="S49" s="562"/>
    </row>
    <row r="50" spans="1:19" s="632" customFormat="1" ht="6.9" customHeight="1">
      <c r="A50" s="575"/>
      <c r="B50" s="562"/>
      <c r="C50" s="562"/>
      <c r="D50" s="562"/>
      <c r="E50" s="562"/>
      <c r="F50" s="590"/>
      <c r="G50" s="586"/>
      <c r="H50" s="562"/>
      <c r="I50" s="562"/>
      <c r="J50" s="562"/>
      <c r="K50" s="562"/>
      <c r="L50" s="562"/>
      <c r="M50" s="565"/>
      <c r="N50" s="560"/>
      <c r="O50" s="631"/>
      <c r="P50" s="575"/>
      <c r="Q50" s="562"/>
      <c r="R50" s="562"/>
      <c r="S50" s="562"/>
    </row>
    <row r="51" spans="1:19" s="632" customFormat="1" ht="6.9" customHeight="1">
      <c r="A51" s="575"/>
      <c r="B51" s="562"/>
      <c r="C51" s="562"/>
      <c r="D51" s="562"/>
      <c r="E51" s="562"/>
      <c r="F51" s="570"/>
      <c r="G51" s="562"/>
      <c r="H51" s="562"/>
      <c r="I51" s="562"/>
      <c r="J51" s="562"/>
      <c r="K51" s="562"/>
      <c r="L51" s="562"/>
      <c r="M51" s="565"/>
      <c r="N51" s="560"/>
      <c r="O51" s="631"/>
      <c r="P51" s="575"/>
      <c r="Q51" s="562"/>
      <c r="R51" s="562"/>
      <c r="S51" s="562"/>
    </row>
    <row r="52" spans="1:19" s="632" customFormat="1" ht="16.2">
      <c r="A52" s="575"/>
      <c r="B52" s="562"/>
      <c r="C52" s="562"/>
      <c r="D52" s="562"/>
      <c r="E52" s="562"/>
      <c r="F52" s="570"/>
      <c r="G52" s="562"/>
      <c r="H52" s="562"/>
      <c r="I52" s="562"/>
      <c r="J52" s="562"/>
      <c r="K52" s="562"/>
      <c r="L52" s="562"/>
      <c r="M52" s="565"/>
      <c r="N52" s="560"/>
      <c r="O52" s="631"/>
      <c r="P52" s="575"/>
      <c r="Q52" s="562"/>
      <c r="R52" s="562"/>
      <c r="S52" s="562"/>
    </row>
    <row r="53" spans="1:23" s="640" customFormat="1" ht="16.2">
      <c r="A53" s="599" t="s">
        <v>263</v>
      </c>
      <c r="B53" s="600"/>
      <c r="C53" s="600"/>
      <c r="D53" s="600"/>
      <c r="E53" s="600"/>
      <c r="F53" s="601"/>
      <c r="G53" s="600"/>
      <c r="H53" s="600"/>
      <c r="I53" s="600"/>
      <c r="J53" s="604"/>
      <c r="K53" s="600"/>
      <c r="L53" s="600"/>
      <c r="M53" s="603"/>
      <c r="N53" s="604"/>
      <c r="O53" s="639"/>
      <c r="P53" s="575"/>
      <c r="Q53" s="562"/>
      <c r="R53" s="562"/>
      <c r="S53" s="562"/>
      <c r="T53" s="632"/>
      <c r="U53" s="632"/>
      <c r="V53" s="632"/>
      <c r="W53" s="632"/>
    </row>
    <row r="54" spans="1:19" s="632" customFormat="1" ht="21" customHeight="1">
      <c r="A54" s="575" t="s">
        <v>261</v>
      </c>
      <c r="B54" s="562"/>
      <c r="C54" s="562"/>
      <c r="D54" s="562"/>
      <c r="E54" s="562"/>
      <c r="F54" s="570"/>
      <c r="G54" s="562"/>
      <c r="H54" s="562"/>
      <c r="I54" s="562"/>
      <c r="J54" s="560"/>
      <c r="K54" s="562"/>
      <c r="L54" s="562"/>
      <c r="M54" s="565"/>
      <c r="N54" s="560"/>
      <c r="O54" s="631"/>
      <c r="P54" s="575"/>
      <c r="Q54" s="562"/>
      <c r="R54" s="562"/>
      <c r="S54" s="562"/>
    </row>
    <row r="55" spans="1:19" s="632" customFormat="1" ht="16.2">
      <c r="A55" s="575" t="s">
        <v>290</v>
      </c>
      <c r="B55" s="562"/>
      <c r="C55" s="562"/>
      <c r="D55" s="562"/>
      <c r="E55" s="562"/>
      <c r="F55" s="570"/>
      <c r="G55" s="562"/>
      <c r="H55" s="562"/>
      <c r="I55" s="562"/>
      <c r="J55" s="560"/>
      <c r="K55" s="562"/>
      <c r="L55" s="562"/>
      <c r="M55" s="565"/>
      <c r="N55" s="560"/>
      <c r="O55" s="631"/>
      <c r="P55" s="575"/>
      <c r="Q55" s="562"/>
      <c r="R55" s="562"/>
      <c r="S55" s="562"/>
    </row>
    <row r="56" spans="1:19" s="632" customFormat="1" ht="16.2">
      <c r="A56" s="575" t="s">
        <v>291</v>
      </c>
      <c r="B56" s="562"/>
      <c r="C56" s="562"/>
      <c r="D56" s="562"/>
      <c r="E56" s="562"/>
      <c r="F56" s="570"/>
      <c r="G56" s="562"/>
      <c r="H56" s="562"/>
      <c r="I56" s="562"/>
      <c r="J56" s="560"/>
      <c r="K56" s="562"/>
      <c r="L56" s="562"/>
      <c r="M56" s="565"/>
      <c r="N56" s="560"/>
      <c r="O56" s="631"/>
      <c r="P56" s="575"/>
      <c r="Q56" s="562"/>
      <c r="R56" s="562"/>
      <c r="S56" s="562"/>
    </row>
    <row r="57" spans="1:19" s="632" customFormat="1" ht="16.2">
      <c r="A57" s="575"/>
      <c r="B57" s="562"/>
      <c r="C57" s="562"/>
      <c r="D57" s="562"/>
      <c r="E57" s="562"/>
      <c r="F57" s="570"/>
      <c r="G57" s="562"/>
      <c r="H57" s="562"/>
      <c r="I57" s="562"/>
      <c r="J57" s="560"/>
      <c r="K57" s="562"/>
      <c r="L57" s="562"/>
      <c r="M57" s="565"/>
      <c r="N57" s="560"/>
      <c r="O57" s="631"/>
      <c r="P57" s="575"/>
      <c r="Q57" s="562"/>
      <c r="R57" s="562"/>
      <c r="S57" s="562"/>
    </row>
    <row r="58" spans="1:19" s="632" customFormat="1" ht="16.2">
      <c r="A58" s="575" t="s">
        <v>356</v>
      </c>
      <c r="B58" s="562"/>
      <c r="C58" s="562"/>
      <c r="D58" s="562"/>
      <c r="E58" s="562"/>
      <c r="F58" s="570"/>
      <c r="G58" s="562"/>
      <c r="H58" s="562"/>
      <c r="I58" s="562"/>
      <c r="J58" s="560"/>
      <c r="K58" s="562"/>
      <c r="L58" s="562"/>
      <c r="M58" s="565"/>
      <c r="N58" s="560"/>
      <c r="O58" s="631"/>
      <c r="P58" s="575"/>
      <c r="Q58" s="562"/>
      <c r="R58" s="562"/>
      <c r="S58" s="562"/>
    </row>
    <row r="59" spans="1:19" s="632" customFormat="1" ht="16.2">
      <c r="A59" s="575" t="s">
        <v>262</v>
      </c>
      <c r="B59" s="562"/>
      <c r="C59" s="562"/>
      <c r="D59" s="562"/>
      <c r="E59" s="562"/>
      <c r="F59" s="570"/>
      <c r="G59" s="562"/>
      <c r="H59" s="562"/>
      <c r="I59" s="562"/>
      <c r="J59" s="560"/>
      <c r="K59" s="562"/>
      <c r="L59" s="562"/>
      <c r="M59" s="565"/>
      <c r="N59" s="560"/>
      <c r="O59" s="631"/>
      <c r="P59" s="575"/>
      <c r="Q59" s="562"/>
      <c r="R59" s="562"/>
      <c r="S59" s="562"/>
    </row>
    <row r="60" spans="1:19" s="632" customFormat="1" ht="16.2">
      <c r="A60" s="606"/>
      <c r="B60" s="565"/>
      <c r="C60" s="565"/>
      <c r="D60" s="565"/>
      <c r="E60" s="565"/>
      <c r="F60" s="607"/>
      <c r="G60" s="565"/>
      <c r="H60" s="565"/>
      <c r="I60" s="565"/>
      <c r="J60" s="560"/>
      <c r="K60" s="565"/>
      <c r="L60" s="565"/>
      <c r="M60" s="565"/>
      <c r="N60" s="560"/>
      <c r="O60" s="631"/>
      <c r="P60" s="575"/>
      <c r="Q60" s="562"/>
      <c r="R60" s="562"/>
      <c r="S60" s="562"/>
    </row>
    <row r="61" spans="1:19" s="632" customFormat="1" ht="16.2">
      <c r="A61" s="606" t="s">
        <v>271</v>
      </c>
      <c r="B61" s="565"/>
      <c r="C61" s="565"/>
      <c r="D61" s="565"/>
      <c r="E61" s="565"/>
      <c r="F61" s="607"/>
      <c r="G61" s="565"/>
      <c r="H61" s="565"/>
      <c r="I61" s="565"/>
      <c r="J61" s="560"/>
      <c r="K61" s="565"/>
      <c r="L61" s="565"/>
      <c r="M61" s="565"/>
      <c r="N61" s="560"/>
      <c r="O61" s="631"/>
      <c r="P61" s="575"/>
      <c r="Q61" s="562"/>
      <c r="R61" s="562"/>
      <c r="S61" s="562"/>
    </row>
    <row r="62" spans="1:19" s="632" customFormat="1" ht="16.2">
      <c r="A62" s="606"/>
      <c r="B62" s="565"/>
      <c r="C62" s="565"/>
      <c r="D62" s="565"/>
      <c r="E62" s="565"/>
      <c r="F62" s="607"/>
      <c r="G62" s="565"/>
      <c r="H62" s="565"/>
      <c r="I62" s="565"/>
      <c r="J62" s="565"/>
      <c r="K62" s="565"/>
      <c r="L62" s="565"/>
      <c r="M62" s="565"/>
      <c r="N62" s="560"/>
      <c r="O62" s="631"/>
      <c r="P62" s="575"/>
      <c r="Q62" s="562"/>
      <c r="R62" s="562"/>
      <c r="S62" s="562"/>
    </row>
    <row r="63" spans="1:19" s="632" customFormat="1" ht="16.2">
      <c r="A63" s="607" t="s">
        <v>251</v>
      </c>
      <c r="B63" s="610">
        <v>18405</v>
      </c>
      <c r="C63" s="609" t="s">
        <v>81</v>
      </c>
      <c r="D63" s="565"/>
      <c r="E63" s="607" t="s">
        <v>4</v>
      </c>
      <c r="F63" s="560"/>
      <c r="G63" s="565"/>
      <c r="H63" s="610">
        <v>16626</v>
      </c>
      <c r="I63" s="609" t="s">
        <v>81</v>
      </c>
      <c r="J63" s="560"/>
      <c r="K63" s="565" t="s">
        <v>6</v>
      </c>
      <c r="L63" s="565"/>
      <c r="M63" s="610">
        <v>24340</v>
      </c>
      <c r="N63" s="609" t="s">
        <v>81</v>
      </c>
      <c r="O63" s="631"/>
      <c r="P63" s="575"/>
      <c r="Q63" s="562"/>
      <c r="R63" s="562"/>
      <c r="S63" s="562"/>
    </row>
    <row r="64" spans="1:15" s="632" customFormat="1" ht="16.2">
      <c r="A64" s="607" t="s">
        <v>85</v>
      </c>
      <c r="B64" s="610">
        <v>24366</v>
      </c>
      <c r="C64" s="609" t="s">
        <v>81</v>
      </c>
      <c r="D64" s="565"/>
      <c r="E64" s="607" t="s">
        <v>7</v>
      </c>
      <c r="F64" s="560"/>
      <c r="G64" s="565"/>
      <c r="H64" s="610">
        <v>23663.971830985916</v>
      </c>
      <c r="I64" s="609" t="s">
        <v>81</v>
      </c>
      <c r="J64" s="560"/>
      <c r="K64" s="565" t="s">
        <v>8</v>
      </c>
      <c r="L64" s="565"/>
      <c r="M64" s="610">
        <v>32515</v>
      </c>
      <c r="N64" s="609" t="s">
        <v>81</v>
      </c>
      <c r="O64" s="631"/>
    </row>
    <row r="65" spans="1:15" s="632" customFormat="1" ht="16.2">
      <c r="A65" s="607" t="s">
        <v>86</v>
      </c>
      <c r="B65" s="610">
        <v>23450</v>
      </c>
      <c r="C65" s="609" t="s">
        <v>81</v>
      </c>
      <c r="D65" s="565"/>
      <c r="E65" s="607" t="s">
        <v>9</v>
      </c>
      <c r="F65" s="560"/>
      <c r="G65" s="565"/>
      <c r="H65" s="610">
        <v>48563.380281690144</v>
      </c>
      <c r="I65" s="609" t="s">
        <v>81</v>
      </c>
      <c r="J65" s="560"/>
      <c r="K65" s="565" t="s">
        <v>10</v>
      </c>
      <c r="L65" s="565"/>
      <c r="M65" s="610">
        <v>26480</v>
      </c>
      <c r="N65" s="609" t="s">
        <v>81</v>
      </c>
      <c r="O65" s="631"/>
    </row>
    <row r="66" spans="1:15" s="632" customFormat="1" ht="16.2">
      <c r="A66" s="607" t="s">
        <v>11</v>
      </c>
      <c r="B66" s="610">
        <v>31211.787535410764</v>
      </c>
      <c r="C66" s="609" t="s">
        <v>81</v>
      </c>
      <c r="D66" s="565"/>
      <c r="E66" s="607" t="s">
        <v>12</v>
      </c>
      <c r="F66" s="560"/>
      <c r="G66" s="565"/>
      <c r="H66" s="610">
        <v>22980.154929577468</v>
      </c>
      <c r="I66" s="609" t="s">
        <v>81</v>
      </c>
      <c r="J66" s="560"/>
      <c r="K66" s="565" t="s">
        <v>13</v>
      </c>
      <c r="L66" s="565"/>
      <c r="M66" s="610">
        <v>36550</v>
      </c>
      <c r="N66" s="609" t="s">
        <v>81</v>
      </c>
      <c r="O66" s="631"/>
    </row>
    <row r="67" spans="1:15" s="632" customFormat="1" ht="16.2">
      <c r="A67" s="607" t="s">
        <v>14</v>
      </c>
      <c r="B67" s="610">
        <v>9220</v>
      </c>
      <c r="C67" s="609" t="s">
        <v>81</v>
      </c>
      <c r="D67" s="565"/>
      <c r="E67" s="607" t="s">
        <v>15</v>
      </c>
      <c r="F67" s="560"/>
      <c r="G67" s="565"/>
      <c r="H67" s="610">
        <v>23180</v>
      </c>
      <c r="I67" s="609" t="s">
        <v>81</v>
      </c>
      <c r="J67" s="560"/>
      <c r="K67" s="565" t="s">
        <v>16</v>
      </c>
      <c r="L67" s="565"/>
      <c r="M67" s="610">
        <v>25840</v>
      </c>
      <c r="N67" s="609" t="s">
        <v>81</v>
      </c>
      <c r="O67" s="631"/>
    </row>
    <row r="68" spans="1:15" s="632" customFormat="1" ht="16.2">
      <c r="A68" s="607" t="s">
        <v>17</v>
      </c>
      <c r="B68" s="641">
        <v>24925</v>
      </c>
      <c r="C68" s="609" t="s">
        <v>81</v>
      </c>
      <c r="D68" s="565"/>
      <c r="E68" s="607" t="s">
        <v>18</v>
      </c>
      <c r="F68" s="560"/>
      <c r="G68" s="565"/>
      <c r="H68" s="641">
        <v>20960</v>
      </c>
      <c r="I68" s="609" t="s">
        <v>81</v>
      </c>
      <c r="J68" s="560"/>
      <c r="K68" s="565" t="s">
        <v>19</v>
      </c>
      <c r="L68" s="565"/>
      <c r="M68" s="610">
        <v>16155</v>
      </c>
      <c r="N68" s="609" t="s">
        <v>81</v>
      </c>
      <c r="O68" s="631"/>
    </row>
    <row r="69" spans="1:15" s="632" customFormat="1" ht="16.2">
      <c r="A69" s="607" t="s">
        <v>20</v>
      </c>
      <c r="B69" s="610">
        <v>24137</v>
      </c>
      <c r="C69" s="609" t="s">
        <v>81</v>
      </c>
      <c r="D69" s="565"/>
      <c r="E69" s="607" t="s">
        <v>21</v>
      </c>
      <c r="F69" s="560"/>
      <c r="G69" s="565"/>
      <c r="H69" s="610">
        <v>8540</v>
      </c>
      <c r="I69" s="609" t="s">
        <v>81</v>
      </c>
      <c r="J69" s="560"/>
      <c r="K69" s="565" t="s">
        <v>92</v>
      </c>
      <c r="L69" s="565"/>
      <c r="M69" s="610">
        <v>52150</v>
      </c>
      <c r="N69" s="609" t="s">
        <v>81</v>
      </c>
      <c r="O69" s="631"/>
    </row>
    <row r="70" spans="1:15" s="632" customFormat="1" ht="16.2">
      <c r="A70" s="607" t="s">
        <v>22</v>
      </c>
      <c r="B70" s="610">
        <v>20395</v>
      </c>
      <c r="C70" s="609" t="s">
        <v>81</v>
      </c>
      <c r="D70" s="565"/>
      <c r="E70" s="607" t="s">
        <v>91</v>
      </c>
      <c r="F70" s="560"/>
      <c r="G70" s="565"/>
      <c r="H70" s="610">
        <v>28679.60720988382</v>
      </c>
      <c r="I70" s="609" t="s">
        <v>81</v>
      </c>
      <c r="J70" s="560"/>
      <c r="K70" s="565" t="s">
        <v>23</v>
      </c>
      <c r="L70" s="565"/>
      <c r="M70" s="610">
        <v>24275</v>
      </c>
      <c r="N70" s="609" t="s">
        <v>81</v>
      </c>
      <c r="O70" s="631"/>
    </row>
    <row r="71" spans="1:15" s="632" customFormat="1" ht="16.2">
      <c r="A71" s="607" t="s">
        <v>24</v>
      </c>
      <c r="B71" s="610">
        <v>22875</v>
      </c>
      <c r="C71" s="609" t="s">
        <v>81</v>
      </c>
      <c r="D71" s="565"/>
      <c r="E71" s="607" t="s">
        <v>25</v>
      </c>
      <c r="F71" s="560"/>
      <c r="G71" s="565"/>
      <c r="H71" s="610">
        <v>36620</v>
      </c>
      <c r="I71" s="609" t="s">
        <v>81</v>
      </c>
      <c r="J71" s="560"/>
      <c r="K71" s="565" t="s">
        <v>93</v>
      </c>
      <c r="L71" s="565"/>
      <c r="M71" s="610">
        <v>43831</v>
      </c>
      <c r="N71" s="609" t="s">
        <v>81</v>
      </c>
      <c r="O71" s="631"/>
    </row>
    <row r="72" spans="1:15" s="612" customFormat="1" ht="16.2">
      <c r="A72" s="611"/>
      <c r="B72" s="559"/>
      <c r="C72" s="559"/>
      <c r="D72" s="559"/>
      <c r="E72" s="559"/>
      <c r="F72" s="559"/>
      <c r="G72" s="559"/>
      <c r="H72" s="611"/>
      <c r="I72" s="611"/>
      <c r="K72" s="565"/>
      <c r="L72" s="559"/>
      <c r="M72" s="559"/>
      <c r="N72" s="560"/>
      <c r="O72" s="561"/>
    </row>
    <row r="73" spans="1:15" s="614" customFormat="1" ht="15.6">
      <c r="A73" s="611"/>
      <c r="B73" s="611"/>
      <c r="C73" s="611"/>
      <c r="D73" s="611"/>
      <c r="E73" s="611"/>
      <c r="F73" s="613"/>
      <c r="G73" s="611"/>
      <c r="H73" s="611"/>
      <c r="I73" s="611"/>
      <c r="J73" s="611"/>
      <c r="K73" s="611"/>
      <c r="L73" s="611"/>
      <c r="M73" s="611"/>
      <c r="N73" s="560"/>
      <c r="O73" s="561"/>
    </row>
    <row r="74" spans="1:15" s="645" customFormat="1" ht="16.2">
      <c r="A74" s="642"/>
      <c r="B74" s="616"/>
      <c r="C74" s="616"/>
      <c r="D74" s="616"/>
      <c r="E74" s="616"/>
      <c r="F74" s="616"/>
      <c r="G74" s="616"/>
      <c r="H74" s="616"/>
      <c r="I74" s="616"/>
      <c r="J74" s="616"/>
      <c r="K74" s="616"/>
      <c r="L74" s="616"/>
      <c r="M74" s="617"/>
      <c r="N74" s="643"/>
      <c r="O74" s="644"/>
    </row>
    <row r="75" spans="1:15" s="583" customFormat="1" ht="15.6">
      <c r="A75" s="621"/>
      <c r="B75" s="621"/>
      <c r="C75" s="621"/>
      <c r="D75" s="621"/>
      <c r="E75" s="621"/>
      <c r="G75" s="621"/>
      <c r="H75" s="621"/>
      <c r="I75" s="621"/>
      <c r="J75" s="621"/>
      <c r="K75" s="621"/>
      <c r="L75" s="621"/>
      <c r="M75" s="621"/>
      <c r="N75" s="614"/>
      <c r="O75" s="619"/>
    </row>
    <row r="76" spans="1:15" s="583" customFormat="1" ht="15.6">
      <c r="A76" s="621"/>
      <c r="B76" s="621"/>
      <c r="C76" s="621"/>
      <c r="D76" s="621"/>
      <c r="E76" s="621"/>
      <c r="G76" s="621"/>
      <c r="H76" s="621"/>
      <c r="I76" s="621"/>
      <c r="J76" s="621"/>
      <c r="K76" s="621"/>
      <c r="L76" s="621"/>
      <c r="M76" s="621"/>
      <c r="N76" s="645"/>
      <c r="O76" s="646"/>
    </row>
    <row r="77" spans="1:15" s="583" customFormat="1" ht="15.6">
      <c r="A77" s="621"/>
      <c r="B77" s="621"/>
      <c r="C77" s="621"/>
      <c r="D77" s="621"/>
      <c r="E77" s="621"/>
      <c r="G77" s="621"/>
      <c r="H77" s="621"/>
      <c r="I77" s="621"/>
      <c r="J77" s="621"/>
      <c r="K77" s="621"/>
      <c r="L77" s="621"/>
      <c r="M77" s="621"/>
      <c r="O77" s="622"/>
    </row>
    <row r="78" spans="1:15" s="583" customFormat="1" ht="15.6">
      <c r="A78" s="621"/>
      <c r="B78" s="621"/>
      <c r="C78" s="621"/>
      <c r="D78" s="621"/>
      <c r="E78" s="621"/>
      <c r="G78" s="621"/>
      <c r="H78" s="621"/>
      <c r="I78" s="621"/>
      <c r="J78" s="621"/>
      <c r="K78" s="621"/>
      <c r="L78" s="621"/>
      <c r="M78" s="621"/>
      <c r="O78" s="622"/>
    </row>
    <row r="79" spans="1:15" s="583" customFormat="1" ht="15.6">
      <c r="A79" s="621"/>
      <c r="B79" s="621"/>
      <c r="C79" s="621"/>
      <c r="D79" s="621"/>
      <c r="E79" s="621"/>
      <c r="G79" s="621"/>
      <c r="H79" s="621"/>
      <c r="I79" s="621"/>
      <c r="J79" s="621"/>
      <c r="K79" s="621"/>
      <c r="L79" s="621"/>
      <c r="M79" s="621"/>
      <c r="O79" s="622"/>
    </row>
    <row r="80" spans="1:15" s="583" customFormat="1" ht="15.6">
      <c r="A80" s="621"/>
      <c r="B80" s="621"/>
      <c r="C80" s="621"/>
      <c r="D80" s="621"/>
      <c r="E80" s="621"/>
      <c r="G80" s="621"/>
      <c r="H80" s="621"/>
      <c r="I80" s="621"/>
      <c r="J80" s="621"/>
      <c r="K80" s="621"/>
      <c r="L80" s="621"/>
      <c r="M80" s="621"/>
      <c r="O80" s="622"/>
    </row>
    <row r="81" spans="1:15" s="583" customFormat="1" ht="15.6">
      <c r="A81" s="621"/>
      <c r="B81" s="621"/>
      <c r="C81" s="621"/>
      <c r="D81" s="621"/>
      <c r="E81" s="621"/>
      <c r="G81" s="621"/>
      <c r="H81" s="621"/>
      <c r="I81" s="621"/>
      <c r="J81" s="621"/>
      <c r="K81" s="621"/>
      <c r="L81" s="621"/>
      <c r="M81" s="621"/>
      <c r="O81" s="622"/>
    </row>
  </sheetData>
  <printOptions horizontalCentered="1"/>
  <pageMargins left="0.3937007874015748" right="0.3937007874015748" top="0.5905511811023623" bottom="0.5905511811023623" header="0.3937007874015748" footer="0.3937007874015748"/>
  <pageSetup horizontalDpi="600" verticalDpi="600" orientation="portrait" paperSize="9" scale="66" r:id="rId1"/>
  <headerFooter alignWithMargins="0">
    <oddHeader>&amp;C&amp;"Helvetica,Fett"&amp;12 2010</oddHeader>
    <oddFooter>&amp;L12&amp;C&amp;"Helvetica,Standard" Eidg. Steuerverwaltung  -  Administration fédérale des contributions  -  Amministrazione federale delle contribuzioni</oddFooter>
  </headerFooter>
</worksheet>
</file>

<file path=xl/worksheets/sheet6.xml><?xml version="1.0" encoding="utf-8"?>
<worksheet xmlns="http://schemas.openxmlformats.org/spreadsheetml/2006/main" xmlns:r="http://schemas.openxmlformats.org/officeDocument/2006/relationships">
  <dimension ref="A1:L125"/>
  <sheetViews>
    <sheetView zoomScale="75" zoomScaleNormal="75" workbookViewId="0" topLeftCell="A1"/>
  </sheetViews>
  <sheetFormatPr defaultColWidth="10.28125" defaultRowHeight="12.75"/>
  <cols>
    <col min="1" max="1" width="33.8515625" style="40" customWidth="1"/>
    <col min="2" max="11" width="12.28125" style="40" customWidth="1"/>
    <col min="12" max="243" width="12.7109375" style="40" customWidth="1"/>
    <col min="244" max="16384" width="10.28125" style="40" customWidth="1"/>
  </cols>
  <sheetData>
    <row r="1" spans="1:11" ht="18.9" customHeight="1">
      <c r="A1" s="532" t="s">
        <v>224</v>
      </c>
      <c r="B1" s="39"/>
      <c r="C1" s="39"/>
      <c r="D1" s="39"/>
      <c r="E1" s="39"/>
      <c r="F1" s="39"/>
      <c r="G1" s="39"/>
      <c r="H1" s="39"/>
      <c r="I1" s="39"/>
      <c r="J1" s="39"/>
      <c r="K1" s="39"/>
    </row>
    <row r="2" spans="1:11" ht="18.9" customHeight="1">
      <c r="A2" s="491"/>
      <c r="B2" s="39"/>
      <c r="C2" s="39"/>
      <c r="D2" s="39"/>
      <c r="E2" s="39"/>
      <c r="F2" s="39"/>
      <c r="G2" s="39"/>
      <c r="H2" s="39"/>
      <c r="I2" s="39"/>
      <c r="J2" s="39"/>
      <c r="K2" s="39"/>
    </row>
    <row r="3" spans="1:11" ht="18.9" customHeight="1">
      <c r="A3" s="41" t="s">
        <v>214</v>
      </c>
      <c r="B3" s="39"/>
      <c r="C3" s="39"/>
      <c r="D3" s="39"/>
      <c r="E3" s="39"/>
      <c r="F3" s="39"/>
      <c r="G3" s="39"/>
      <c r="H3" s="39"/>
      <c r="I3" s="39"/>
      <c r="J3" s="39"/>
      <c r="K3" s="39"/>
    </row>
    <row r="4" spans="1:11" ht="18.9" customHeight="1">
      <c r="A4" s="38"/>
      <c r="B4" s="39"/>
      <c r="C4" s="39"/>
      <c r="D4" s="39"/>
      <c r="E4" s="39"/>
      <c r="F4" s="39"/>
      <c r="G4" s="39"/>
      <c r="H4" s="39"/>
      <c r="I4" s="39"/>
      <c r="J4" s="39"/>
      <c r="K4" s="39"/>
    </row>
    <row r="5" spans="1:11" ht="18.9" customHeight="1">
      <c r="A5" s="41" t="str">
        <f>'Pages 10-11'!A3</f>
        <v>Cantonal, municipal and church tax burden on gross earned income</v>
      </c>
      <c r="B5" s="39"/>
      <c r="C5" s="39"/>
      <c r="D5" s="39"/>
      <c r="E5" s="39"/>
      <c r="F5" s="39"/>
      <c r="H5" s="39"/>
      <c r="I5" s="39"/>
      <c r="J5" s="39"/>
      <c r="K5" s="39"/>
    </row>
    <row r="6" spans="1:11" ht="18.9" customHeight="1">
      <c r="A6" s="41"/>
      <c r="B6" s="39"/>
      <c r="C6" s="39"/>
      <c r="D6" s="39"/>
      <c r="E6" s="39"/>
      <c r="F6" s="39"/>
      <c r="H6" s="39"/>
      <c r="I6" s="39"/>
      <c r="J6" s="39"/>
      <c r="K6" s="39"/>
    </row>
    <row r="7" spans="1:11" ht="18.9" customHeight="1">
      <c r="A7" s="39"/>
      <c r="B7" s="39"/>
      <c r="C7" s="39"/>
      <c r="D7" s="39"/>
      <c r="E7" s="39"/>
      <c r="F7" s="39"/>
      <c r="G7" s="39"/>
      <c r="H7" s="39"/>
      <c r="I7" s="39"/>
      <c r="J7" s="39"/>
      <c r="K7" s="39"/>
    </row>
    <row r="8" spans="2:11" ht="18.9" customHeight="1">
      <c r="B8" s="39"/>
      <c r="C8" s="39"/>
      <c r="D8" s="39"/>
      <c r="E8" s="39"/>
      <c r="F8" s="39"/>
      <c r="G8" s="39"/>
      <c r="H8" s="39"/>
      <c r="I8" s="39"/>
      <c r="J8" s="39"/>
      <c r="K8" s="39"/>
    </row>
    <row r="9" spans="1:11" ht="18.9" customHeight="1" thickBot="1">
      <c r="A9" s="42">
        <v>3</v>
      </c>
      <c r="B9" s="39"/>
      <c r="C9" s="43"/>
      <c r="D9" s="43"/>
      <c r="E9" s="43"/>
      <c r="F9" s="43"/>
      <c r="G9" s="43"/>
      <c r="H9" s="43"/>
      <c r="I9" s="43"/>
      <c r="J9" s="43"/>
      <c r="K9" s="43"/>
    </row>
    <row r="10" spans="1:11" ht="18.9" customHeight="1" thickBot="1">
      <c r="A10" s="41" t="str">
        <f>'Pages 10-11'!$A$6</f>
        <v>Cantonal capitals</v>
      </c>
      <c r="B10" s="883" t="str">
        <f>'Pages 10-11'!$B$6:$L$6</f>
        <v xml:space="preserve">Gross earned income in Swiss francs </v>
      </c>
      <c r="C10" s="884"/>
      <c r="D10" s="884"/>
      <c r="E10" s="884"/>
      <c r="F10" s="884"/>
      <c r="G10" s="884"/>
      <c r="H10" s="884"/>
      <c r="I10" s="884"/>
      <c r="J10" s="884"/>
      <c r="K10" s="885"/>
    </row>
    <row r="11" spans="1:11" ht="18.9" customHeight="1">
      <c r="A11" s="41" t="str">
        <f>'Pages 10-11'!$A$7</f>
        <v>Confederation</v>
      </c>
      <c r="B11" s="51">
        <v>15000</v>
      </c>
      <c r="C11" s="51">
        <v>20000</v>
      </c>
      <c r="D11" s="51">
        <v>30000</v>
      </c>
      <c r="E11" s="51">
        <v>40000</v>
      </c>
      <c r="F11" s="51">
        <v>50000</v>
      </c>
      <c r="G11" s="51">
        <v>70000</v>
      </c>
      <c r="H11" s="51">
        <v>100000</v>
      </c>
      <c r="I11" s="51">
        <v>150000</v>
      </c>
      <c r="J11" s="51">
        <v>200000</v>
      </c>
      <c r="K11" s="51">
        <v>500000</v>
      </c>
    </row>
    <row r="12" spans="1:11" ht="18.9" customHeight="1">
      <c r="A12" s="41"/>
      <c r="B12" s="44"/>
      <c r="C12" s="44"/>
      <c r="D12" s="44"/>
      <c r="E12" s="44"/>
      <c r="F12" s="44"/>
      <c r="G12" s="44"/>
      <c r="H12" s="44"/>
      <c r="I12" s="44"/>
      <c r="J12" s="44"/>
      <c r="K12" s="44"/>
    </row>
    <row r="13" spans="1:11" ht="18.9" customHeight="1">
      <c r="A13" s="41"/>
      <c r="B13" s="877" t="s">
        <v>105</v>
      </c>
      <c r="C13" s="878"/>
      <c r="D13" s="878"/>
      <c r="E13" s="878"/>
      <c r="F13" s="878"/>
      <c r="G13" s="878"/>
      <c r="H13" s="878"/>
      <c r="I13" s="878"/>
      <c r="J13" s="878"/>
      <c r="K13" s="879"/>
    </row>
    <row r="14" spans="1:12" ht="18.9" customHeight="1">
      <c r="A14" s="24" t="str">
        <f>'Page 9'!$A$16</f>
        <v>Zurich</v>
      </c>
      <c r="B14" s="14">
        <f>'Pages 10-11'!C10-'Pages 14-15'!C10</f>
        <v>146.20000000000002</v>
      </c>
      <c r="C14" s="14">
        <f>'Pages 10-11'!E10-'Pages 14-15'!E10</f>
        <v>360.1</v>
      </c>
      <c r="D14" s="14">
        <f>'Pages 10-11'!G10-'Pages 14-15'!G10</f>
        <v>587.8</v>
      </c>
      <c r="E14" s="14">
        <f>'Pages 10-11'!I10-'Pages 14-15'!I10</f>
        <v>994.9000000000001</v>
      </c>
      <c r="F14" s="14">
        <f>'Pages 10-11'!K10-'Pages 14-15'!K10</f>
        <v>1395.1</v>
      </c>
      <c r="G14" s="14">
        <v>2073.6000000000004</v>
      </c>
      <c r="H14" s="14">
        <v>3055.7000000000007</v>
      </c>
      <c r="I14" s="14">
        <v>4720.9000000000015</v>
      </c>
      <c r="J14" s="14">
        <v>6570.100000000002</v>
      </c>
      <c r="K14" s="14">
        <v>12481.100000000006</v>
      </c>
      <c r="L14" s="45"/>
    </row>
    <row r="15" spans="1:11" ht="18.9" customHeight="1">
      <c r="A15" s="24" t="str">
        <f>'Page 9'!$A$17</f>
        <v>Berne</v>
      </c>
      <c r="B15" s="14">
        <f>'Pages 10-11'!C11-'Pages 14-15'!C11</f>
        <v>0</v>
      </c>
      <c r="C15" s="14">
        <f>'Pages 10-11'!E11-'Pages 14-15'!E11</f>
        <v>303.05</v>
      </c>
      <c r="D15" s="14">
        <f>'Pages 10-11'!G11-'Pages 14-15'!G11</f>
        <v>1116.6</v>
      </c>
      <c r="E15" s="14">
        <f>'Pages 10-11'!I11-'Pages 14-15'!I11</f>
        <v>1598.8499999999997</v>
      </c>
      <c r="F15" s="14">
        <f>'Pages 10-11'!K11-'Pages 14-15'!K11</f>
        <v>2061.9000000000005</v>
      </c>
      <c r="G15" s="14">
        <v>2327.9000000000005</v>
      </c>
      <c r="H15" s="14">
        <v>3314.8500000000004</v>
      </c>
      <c r="I15" s="14">
        <v>5033.699999999997</v>
      </c>
      <c r="J15" s="14">
        <v>5892.399999999998</v>
      </c>
      <c r="K15" s="14">
        <v>8232.699999999983</v>
      </c>
    </row>
    <row r="16" spans="1:11" ht="18.9" customHeight="1">
      <c r="A16" s="24" t="str">
        <f>'Page 9'!$A$18</f>
        <v>Lucerne</v>
      </c>
      <c r="B16" s="14">
        <f>'Pages 10-11'!C12-'Pages 14-15'!C12</f>
        <v>33.30000000000001</v>
      </c>
      <c r="C16" s="14">
        <f>'Pages 10-11'!E12-'Pages 14-15'!E12</f>
        <v>215.3</v>
      </c>
      <c r="D16" s="14">
        <f>'Pages 10-11'!G12-'Pages 14-15'!G12</f>
        <v>1130.5</v>
      </c>
      <c r="E16" s="14">
        <f>'Pages 10-11'!I12-'Pages 14-15'!I12</f>
        <v>1534.6999999999998</v>
      </c>
      <c r="F16" s="14">
        <f>'Pages 10-11'!K12-'Pages 14-15'!K12</f>
        <v>1888.1999999999998</v>
      </c>
      <c r="G16" s="14">
        <v>2392.2000000000007</v>
      </c>
      <c r="H16" s="14">
        <v>2987.199999999999</v>
      </c>
      <c r="I16" s="14">
        <v>3406.399999999998</v>
      </c>
      <c r="J16" s="14">
        <v>3074.9500000000044</v>
      </c>
      <c r="K16" s="14">
        <v>2983.5999999999767</v>
      </c>
    </row>
    <row r="17" spans="1:11" ht="18.9" customHeight="1">
      <c r="A17" s="24" t="str">
        <f>'Page 9'!$A$19</f>
        <v>Altdorf</v>
      </c>
      <c r="B17" s="14">
        <f>'Pages 10-11'!C13-'Pages 14-15'!C13</f>
        <v>0</v>
      </c>
      <c r="C17" s="14">
        <f>'Pages 10-11'!E13-'Pages 14-15'!E13</f>
        <v>165.539</v>
      </c>
      <c r="D17" s="14">
        <f>'Pages 10-11'!G13-'Pages 14-15'!G13</f>
        <v>1504.9</v>
      </c>
      <c r="E17" s="14">
        <f>'Pages 10-11'!I13-'Pages 14-15'!I13</f>
        <v>1655.3900000000006</v>
      </c>
      <c r="F17" s="14">
        <f>'Pages 10-11'!K13-'Pages 14-15'!K13</f>
        <v>1534.9980000000005</v>
      </c>
      <c r="G17" s="14">
        <v>1399.5570000000007</v>
      </c>
      <c r="H17" s="14">
        <v>1670.4389999999985</v>
      </c>
      <c r="I17" s="14">
        <v>1896.173999999999</v>
      </c>
      <c r="J17" s="14">
        <v>1896.1740000000027</v>
      </c>
      <c r="K17" s="14">
        <v>1896.173999999999</v>
      </c>
    </row>
    <row r="18" spans="1:11" ht="18.9" customHeight="1">
      <c r="A18" s="24" t="str">
        <f>'Page 9'!$A$20</f>
        <v>Schwyz</v>
      </c>
      <c r="B18" s="14">
        <f>'Pages 10-11'!C14-'Pages 14-15'!C14</f>
        <v>201.5</v>
      </c>
      <c r="C18" s="14">
        <f>'Pages 10-11'!E14-'Pages 14-15'!E14</f>
        <v>363.6</v>
      </c>
      <c r="D18" s="14">
        <f>'Pages 10-11'!G14-'Pages 14-15'!G14</f>
        <v>625.15</v>
      </c>
      <c r="E18" s="14">
        <f>'Pages 10-11'!I14-'Pages 14-15'!I14</f>
        <v>746.9000000000001</v>
      </c>
      <c r="F18" s="14">
        <f>'Pages 10-11'!K14-'Pages 14-15'!K14</f>
        <v>787.1999999999998</v>
      </c>
      <c r="G18" s="14">
        <v>1224.2000000000003</v>
      </c>
      <c r="H18" s="14">
        <v>2138.6000000000013</v>
      </c>
      <c r="I18" s="14">
        <v>2637.6499999999996</v>
      </c>
      <c r="J18" s="14">
        <v>2635.25</v>
      </c>
      <c r="K18" s="14">
        <v>853.3500000000131</v>
      </c>
    </row>
    <row r="19" spans="1:11" ht="18.9" customHeight="1">
      <c r="A19" s="24" t="str">
        <f>'Page 9'!$A$21</f>
        <v>Sarnen</v>
      </c>
      <c r="B19" s="14">
        <f>'Pages 10-11'!C15-'Pages 14-15'!C15</f>
        <v>0</v>
      </c>
      <c r="C19" s="14">
        <f>'Pages 10-11'!E15-'Pages 14-15'!E15</f>
        <v>339.75</v>
      </c>
      <c r="D19" s="14">
        <f>'Pages 10-11'!G15-'Pages 14-15'!G15</f>
        <v>992.0999999999998</v>
      </c>
      <c r="E19" s="14">
        <f>'Pages 10-11'!I15-'Pages 14-15'!I15</f>
        <v>1032.8999999999999</v>
      </c>
      <c r="F19" s="14">
        <f>'Pages 10-11'!K15-'Pages 14-15'!K15</f>
        <v>1182.4</v>
      </c>
      <c r="G19" s="14">
        <v>1549.25</v>
      </c>
      <c r="H19" s="14">
        <v>1576.449999999999</v>
      </c>
      <c r="I19" s="14">
        <v>1576.4500000000007</v>
      </c>
      <c r="J19" s="14">
        <v>1576.4000000000015</v>
      </c>
      <c r="K19" s="14">
        <v>1576.449999999997</v>
      </c>
    </row>
    <row r="20" spans="1:11" ht="18.9" customHeight="1">
      <c r="A20" s="24" t="str">
        <f>'Page 9'!$A$22</f>
        <v>Stans</v>
      </c>
      <c r="B20" s="14">
        <f>'Pages 10-11'!C16-'Pages 14-15'!C16</f>
        <v>45.349999999999994</v>
      </c>
      <c r="C20" s="14">
        <f>'Pages 10-11'!E16-'Pages 14-15'!E16</f>
        <v>303.8</v>
      </c>
      <c r="D20" s="14">
        <f>'Pages 10-11'!G16-'Pages 14-15'!G16</f>
        <v>1178.2</v>
      </c>
      <c r="E20" s="14">
        <f>'Pages 10-11'!I16-'Pages 14-15'!I16</f>
        <v>1669.25</v>
      </c>
      <c r="F20" s="14">
        <f>'Pages 10-11'!K16-'Pages 14-15'!K16</f>
        <v>1864.95</v>
      </c>
      <c r="G20" s="14">
        <v>2295.8500000000004</v>
      </c>
      <c r="H20" s="14">
        <v>2708.8500000000004</v>
      </c>
      <c r="I20" s="14">
        <v>3047.399999999998</v>
      </c>
      <c r="J20" s="14">
        <v>3134.5499999999956</v>
      </c>
      <c r="K20" s="14">
        <v>261.04999999998836</v>
      </c>
    </row>
    <row r="21" spans="1:11" ht="18.9" customHeight="1">
      <c r="A21" s="24" t="str">
        <f>'Page 9'!$A$23</f>
        <v>Glarus</v>
      </c>
      <c r="B21" s="14">
        <f>'Pages 10-11'!C17-'Pages 14-15'!C17</f>
        <v>130</v>
      </c>
      <c r="C21" s="14">
        <f>'Pages 10-11'!E17-'Pages 14-15'!E17</f>
        <v>570</v>
      </c>
      <c r="D21" s="14">
        <f>'Pages 10-11'!G17-'Pages 14-15'!G17</f>
        <v>772.5</v>
      </c>
      <c r="E21" s="14">
        <f>'Pages 10-11'!I17-'Pages 14-15'!I17</f>
        <v>958.75</v>
      </c>
      <c r="F21" s="14">
        <f>'Pages 10-11'!K17-'Pages 14-15'!K17</f>
        <v>1065</v>
      </c>
      <c r="G21" s="14">
        <v>1952.5</v>
      </c>
      <c r="H21" s="14">
        <v>2700</v>
      </c>
      <c r="I21" s="14">
        <v>3035</v>
      </c>
      <c r="J21" s="14">
        <v>3883.150000000005</v>
      </c>
      <c r="K21" s="14">
        <v>9082.499999999985</v>
      </c>
    </row>
    <row r="22" spans="1:11" ht="18.9" customHeight="1">
      <c r="A22" s="24" t="str">
        <f>'Page 9'!$A$24</f>
        <v>Zug</v>
      </c>
      <c r="B22" s="14">
        <f>'Pages 10-11'!C18-'Pages 14-15'!C18</f>
        <v>24.450000000000003</v>
      </c>
      <c r="C22" s="14">
        <f>'Pages 10-11'!E18-'Pages 14-15'!E18</f>
        <v>147.24999999999997</v>
      </c>
      <c r="D22" s="14">
        <f>'Pages 10-11'!G18-'Pages 14-15'!G18</f>
        <v>488.75000000000006</v>
      </c>
      <c r="E22" s="14">
        <f>'Pages 10-11'!I18-'Pages 14-15'!I18</f>
        <v>648.5999999999999</v>
      </c>
      <c r="F22" s="14">
        <f>'Pages 10-11'!K18-'Pages 14-15'!K18</f>
        <v>754.8000000000002</v>
      </c>
      <c r="G22" s="14">
        <v>1242.1000000000001</v>
      </c>
      <c r="H22" s="14">
        <v>2702.7999999999997</v>
      </c>
      <c r="I22" s="14">
        <v>6998.600000000001</v>
      </c>
      <c r="J22" s="14">
        <v>7651.950000000001</v>
      </c>
      <c r="K22" s="14">
        <v>1227.300000000003</v>
      </c>
    </row>
    <row r="23" spans="1:11" ht="18.9" customHeight="1">
      <c r="A23" s="24" t="str">
        <f>'Page 9'!$A$25</f>
        <v>Fribourg</v>
      </c>
      <c r="B23" s="14">
        <f>'Pages 10-11'!C19-'Pages 14-15'!C19</f>
        <v>218.20000000000002</v>
      </c>
      <c r="C23" s="14">
        <f>'Pages 10-11'!E19-'Pages 14-15'!E19</f>
        <v>450.3</v>
      </c>
      <c r="D23" s="14">
        <f>'Pages 10-11'!G19-'Pages 14-15'!G19</f>
        <v>1533.65</v>
      </c>
      <c r="E23" s="14">
        <f>'Pages 10-11'!I19-'Pages 14-15'!I19</f>
        <v>1847.5500000000002</v>
      </c>
      <c r="F23" s="14">
        <f>'Pages 10-11'!K19-'Pages 14-15'!K19</f>
        <v>2226.3</v>
      </c>
      <c r="G23" s="14">
        <v>3706.95</v>
      </c>
      <c r="H23" s="14">
        <v>5313.3499999999985</v>
      </c>
      <c r="I23" s="14">
        <v>7175.799999999999</v>
      </c>
      <c r="J23" s="14">
        <v>9372.949999999997</v>
      </c>
      <c r="K23" s="14">
        <v>1318.6499999999942</v>
      </c>
    </row>
    <row r="24" spans="1:11" ht="18.9" customHeight="1">
      <c r="A24" s="24" t="str">
        <f>'Page 9'!$A$26</f>
        <v>Solothurn</v>
      </c>
      <c r="B24" s="14">
        <f>'Pages 10-11'!C20-'Pages 14-15'!C20</f>
        <v>137.55</v>
      </c>
      <c r="C24" s="14">
        <f>'Pages 10-11'!E20-'Pages 14-15'!E20</f>
        <v>736</v>
      </c>
      <c r="D24" s="14">
        <f>'Pages 10-11'!G20-'Pages 14-15'!G20</f>
        <v>1536.9</v>
      </c>
      <c r="E24" s="14">
        <f>'Pages 10-11'!I20-'Pages 14-15'!I20</f>
        <v>1779.5</v>
      </c>
      <c r="F24" s="14">
        <f>'Pages 10-11'!K20-'Pages 14-15'!K20</f>
        <v>2217.6499999999996</v>
      </c>
      <c r="G24" s="14">
        <v>3526.4500000000007</v>
      </c>
      <c r="H24" s="14">
        <v>4399.15</v>
      </c>
      <c r="I24" s="14">
        <v>5774.799999999999</v>
      </c>
      <c r="J24" s="14">
        <v>6951.69999999999</v>
      </c>
      <c r="K24" s="14">
        <v>4236.050000000003</v>
      </c>
    </row>
    <row r="25" spans="1:11" ht="18.9" customHeight="1">
      <c r="A25" s="24" t="str">
        <f>'Page 9'!$A$27</f>
        <v>Basel</v>
      </c>
      <c r="B25" s="14">
        <f>'Pages 10-11'!C21-'Pages 14-15'!C21</f>
        <v>0</v>
      </c>
      <c r="C25" s="14">
        <f>'Pages 10-11'!E21-'Pages 14-15'!E21</f>
        <v>0</v>
      </c>
      <c r="D25" s="14">
        <f>'Pages 10-11'!G21-'Pages 14-15'!G21</f>
        <v>646.9</v>
      </c>
      <c r="E25" s="14">
        <f>'Pages 10-11'!I21-'Pages 14-15'!I21</f>
        <v>2861.2</v>
      </c>
      <c r="F25" s="14">
        <f>'Pages 10-11'!K21-'Pages 14-15'!K21</f>
        <v>4753.5</v>
      </c>
      <c r="G25" s="14">
        <v>4727.2</v>
      </c>
      <c r="H25" s="14">
        <v>4727.200000000001</v>
      </c>
      <c r="I25" s="14">
        <v>4727.200000000001</v>
      </c>
      <c r="J25" s="14">
        <v>4727.199999999997</v>
      </c>
      <c r="K25" s="14">
        <v>11735.199999999997</v>
      </c>
    </row>
    <row r="26" spans="1:11" ht="18.9" customHeight="1">
      <c r="A26" s="24" t="str">
        <f>'Page 9'!$A$28</f>
        <v>Liestal</v>
      </c>
      <c r="B26" s="14">
        <f>'Pages 10-11'!C22-'Pages 14-15'!C22</f>
        <v>0</v>
      </c>
      <c r="C26" s="14">
        <f>'Pages 10-11'!E22-'Pages 14-15'!E22</f>
        <v>0</v>
      </c>
      <c r="D26" s="14">
        <f>'Pages 10-11'!G22-'Pages 14-15'!G22</f>
        <v>848.6999999999999</v>
      </c>
      <c r="E26" s="14">
        <f>'Pages 10-11'!I22-'Pages 14-15'!I22</f>
        <v>2208.85</v>
      </c>
      <c r="F26" s="14">
        <f>'Pages 10-11'!K22-'Pages 14-15'!K22</f>
        <v>3249.1499999999996</v>
      </c>
      <c r="G26" s="14">
        <v>4948.350000000001</v>
      </c>
      <c r="H26" s="14">
        <v>6701.6500000000015</v>
      </c>
      <c r="I26" s="14">
        <v>8823.849999999999</v>
      </c>
      <c r="J26" s="14">
        <v>10199.099999999995</v>
      </c>
      <c r="K26" s="14">
        <v>13664.85000000002</v>
      </c>
    </row>
    <row r="27" spans="1:11" ht="18.9" customHeight="1">
      <c r="A27" s="24" t="str">
        <f>'Page 9'!$A$29</f>
        <v>Schaffhausen</v>
      </c>
      <c r="B27" s="14">
        <f>'Pages 10-11'!C23-'Pages 14-15'!C23</f>
        <v>122.65</v>
      </c>
      <c r="C27" s="14">
        <f>'Pages 10-11'!E23-'Pages 14-15'!E23</f>
        <v>506.20000000000005</v>
      </c>
      <c r="D27" s="14">
        <f>'Pages 10-11'!G23-'Pages 14-15'!G23</f>
        <v>1230.2</v>
      </c>
      <c r="E27" s="14">
        <f>'Pages 10-11'!I23-'Pages 14-15'!I23</f>
        <v>1413.1000000000001</v>
      </c>
      <c r="F27" s="14">
        <f>'Pages 10-11'!K23-'Pages 14-15'!K23</f>
        <v>1815.050000000001</v>
      </c>
      <c r="G27" s="14">
        <v>2548.3499999999995</v>
      </c>
      <c r="H27" s="14">
        <v>4310.6</v>
      </c>
      <c r="I27" s="14">
        <v>6271.649999999998</v>
      </c>
      <c r="J27" s="14">
        <v>7105.950000000004</v>
      </c>
      <c r="K27" s="14">
        <v>331.1999999999971</v>
      </c>
    </row>
    <row r="28" spans="1:11" ht="18.9" customHeight="1">
      <c r="A28" s="24" t="str">
        <f>'Page 9'!$A$30</f>
        <v>Herisau</v>
      </c>
      <c r="B28" s="14">
        <f>'Pages 10-11'!C24-'Pages 14-15'!C24</f>
        <v>205.2</v>
      </c>
      <c r="C28" s="14">
        <f>'Pages 10-11'!E24-'Pages 14-15'!E24</f>
        <v>679.45</v>
      </c>
      <c r="D28" s="14">
        <f>'Pages 10-11'!G24-'Pages 14-15'!G24</f>
        <v>1275.25</v>
      </c>
      <c r="E28" s="14">
        <f>'Pages 10-11'!I24-'Pages 14-15'!I24</f>
        <v>1349.0000000000005</v>
      </c>
      <c r="F28" s="14">
        <f>'Pages 10-11'!K24-'Pages 14-15'!K24</f>
        <v>1558.7499999999995</v>
      </c>
      <c r="G28" s="14">
        <v>2704.050000000001</v>
      </c>
      <c r="H28" s="14">
        <v>3219.3499999999985</v>
      </c>
      <c r="I28" s="14">
        <v>3532.449999999997</v>
      </c>
      <c r="J28" s="14">
        <v>3860.800000000003</v>
      </c>
      <c r="K28" s="14">
        <v>395.1999999999971</v>
      </c>
    </row>
    <row r="29" spans="1:11" ht="18.9" customHeight="1">
      <c r="A29" s="24" t="str">
        <f>'Page 9'!$A$31</f>
        <v>Appenzell</v>
      </c>
      <c r="B29" s="14">
        <f>'Pages 10-11'!C25-'Pages 14-15'!C25</f>
        <v>214.64999999999998</v>
      </c>
      <c r="C29" s="14">
        <f>'Pages 10-11'!E25-'Pages 14-15'!E25</f>
        <v>390.59999999999997</v>
      </c>
      <c r="D29" s="14">
        <f>'Pages 10-11'!G25-'Pages 14-15'!G25</f>
        <v>897.7</v>
      </c>
      <c r="E29" s="14">
        <f>'Pages 10-11'!I25-'Pages 14-15'!I25</f>
        <v>1261.8000000000002</v>
      </c>
      <c r="F29" s="14">
        <f>'Pages 10-11'!K25-'Pages 14-15'!K25</f>
        <v>1577.7000000000003</v>
      </c>
      <c r="G29" s="14">
        <v>2294.1499999999996</v>
      </c>
      <c r="H29" s="14">
        <v>3051.699999999999</v>
      </c>
      <c r="I29" s="14">
        <v>3510.8999999999996</v>
      </c>
      <c r="J29" s="14">
        <v>3475.1500000000015</v>
      </c>
      <c r="K29" s="14">
        <v>442.5500000000029</v>
      </c>
    </row>
    <row r="30" spans="1:11" ht="18.9" customHeight="1">
      <c r="A30" s="24" t="str">
        <f>'Page 9'!$A$32</f>
        <v>St. Gall</v>
      </c>
      <c r="B30" s="14">
        <f>'Pages 10-11'!C26-'Pages 14-15'!C26</f>
        <v>0</v>
      </c>
      <c r="C30" s="14">
        <f>'Pages 10-11'!E26-'Pages 14-15'!E26</f>
        <v>363.00000000000006</v>
      </c>
      <c r="D30" s="14">
        <f>'Pages 10-11'!G26-'Pages 14-15'!G26</f>
        <v>1518</v>
      </c>
      <c r="E30" s="14">
        <f>'Pages 10-11'!I26-'Pages 14-15'!I26</f>
        <v>2018.5</v>
      </c>
      <c r="F30" s="14">
        <f>'Pages 10-11'!K26-'Pages 14-15'!K26</f>
        <v>2854.5</v>
      </c>
      <c r="G30" s="14">
        <v>3839.9000000000005</v>
      </c>
      <c r="H30" s="14">
        <v>5220.049999999999</v>
      </c>
      <c r="I30" s="14">
        <v>6477.899999999994</v>
      </c>
      <c r="J30" s="14">
        <v>6730.300000000003</v>
      </c>
      <c r="K30" s="14">
        <v>2056.1999999999825</v>
      </c>
    </row>
    <row r="31" spans="1:11" ht="18.9" customHeight="1">
      <c r="A31" s="24" t="str">
        <f>'Page 9'!$A$33</f>
        <v>Chur</v>
      </c>
      <c r="B31" s="14">
        <f>'Pages 10-11'!C27-'Pages 14-15'!C27</f>
        <v>0</v>
      </c>
      <c r="C31" s="14">
        <f>'Pages 10-11'!E27-'Pages 14-15'!E27</f>
        <v>22</v>
      </c>
      <c r="D31" s="14">
        <f>'Pages 10-11'!G27-'Pages 14-15'!G27</f>
        <v>987</v>
      </c>
      <c r="E31" s="14">
        <f>'Pages 10-11'!I27-'Pages 14-15'!I27</f>
        <v>2066</v>
      </c>
      <c r="F31" s="14">
        <f>'Pages 10-11'!K27-'Pages 14-15'!K27</f>
        <v>2437</v>
      </c>
      <c r="G31" s="14">
        <v>3528</v>
      </c>
      <c r="H31" s="14">
        <v>4619</v>
      </c>
      <c r="I31" s="14">
        <v>5586</v>
      </c>
      <c r="J31" s="14">
        <v>6148</v>
      </c>
      <c r="K31" s="14">
        <v>7200</v>
      </c>
    </row>
    <row r="32" spans="1:11" ht="18.9" customHeight="1">
      <c r="A32" s="24" t="str">
        <f>'Page 9'!$A$34</f>
        <v>Aarau</v>
      </c>
      <c r="B32" s="14">
        <f>'Pages 10-11'!C28-'Pages 14-15'!C28</f>
        <v>0</v>
      </c>
      <c r="C32" s="14">
        <f>'Pages 10-11'!E28-'Pages 14-15'!E28</f>
        <v>0</v>
      </c>
      <c r="D32" s="14">
        <f>'Pages 10-11'!G28-'Pages 14-15'!G28</f>
        <v>650.4000000000001</v>
      </c>
      <c r="E32" s="14">
        <f>'Pages 10-11'!I28-'Pages 14-15'!I28</f>
        <v>1542.9</v>
      </c>
      <c r="F32" s="14">
        <f>'Pages 10-11'!K28-'Pages 14-15'!K28</f>
        <v>2295.45</v>
      </c>
      <c r="G32" s="14">
        <v>3507</v>
      </c>
      <c r="H32" s="14">
        <v>4678.700000000001</v>
      </c>
      <c r="I32" s="14">
        <v>5815.25</v>
      </c>
      <c r="J32" s="14">
        <v>6541.250000000004</v>
      </c>
      <c r="K32" s="14">
        <v>9883.450000000012</v>
      </c>
    </row>
    <row r="33" spans="1:11" ht="18.9" customHeight="1">
      <c r="A33" s="24" t="str">
        <f>'Page 9'!$A$35</f>
        <v>Frauenfeld</v>
      </c>
      <c r="B33" s="14">
        <f>'Pages 10-11'!C29-'Pages 14-15'!C29</f>
        <v>0</v>
      </c>
      <c r="C33" s="14">
        <f>'Pages 10-11'!E29-'Pages 14-15'!E29</f>
        <v>178.60000000000002</v>
      </c>
      <c r="D33" s="14">
        <f>'Pages 10-11'!G29-'Pages 14-15'!G29</f>
        <v>1383.8</v>
      </c>
      <c r="E33" s="14">
        <f>'Pages 10-11'!I29-'Pages 14-15'!I29</f>
        <v>2282.1499999999996</v>
      </c>
      <c r="F33" s="14">
        <f>'Pages 10-11'!K29-'Pages 14-15'!K29</f>
        <v>2867</v>
      </c>
      <c r="G33" s="14">
        <v>3440.8499999999995</v>
      </c>
      <c r="H33" s="14">
        <v>4083.6000000000004</v>
      </c>
      <c r="I33" s="14">
        <v>4775.100000000002</v>
      </c>
      <c r="J33" s="14">
        <v>5586.950000000001</v>
      </c>
      <c r="K33" s="14">
        <v>7430.049999999988</v>
      </c>
    </row>
    <row r="34" spans="1:11" ht="18.9" customHeight="1">
      <c r="A34" s="24" t="str">
        <f>'Page 9'!$A$36</f>
        <v>Bellinzona</v>
      </c>
      <c r="B34" s="14">
        <f>'Pages 10-11'!C30-'Pages 14-15'!C30</f>
        <v>-20</v>
      </c>
      <c r="C34" s="14">
        <f>'Pages 10-11'!E30-'Pages 14-15'!E30</f>
        <v>246.5</v>
      </c>
      <c r="D34" s="14">
        <f>'Pages 10-11'!G30-'Pages 14-15'!G30</f>
        <v>753.15</v>
      </c>
      <c r="E34" s="14">
        <f>'Pages 10-11'!I30-'Pages 14-15'!I30</f>
        <v>1134</v>
      </c>
      <c r="F34" s="14">
        <f>'Pages 10-11'!K30-'Pages 14-15'!K30</f>
        <v>2129.75</v>
      </c>
      <c r="G34" s="14">
        <v>3883.95</v>
      </c>
      <c r="H34" s="14">
        <v>5185.05</v>
      </c>
      <c r="I34" s="14">
        <v>5562.799999999999</v>
      </c>
      <c r="J34" s="14">
        <v>6049.749999999996</v>
      </c>
      <c r="K34" s="14">
        <v>4647.5</v>
      </c>
    </row>
    <row r="35" spans="1:11" ht="18.9" customHeight="1">
      <c r="A35" s="24" t="str">
        <f>'Page 9'!$A$37</f>
        <v>Lausanne</v>
      </c>
      <c r="B35" s="14">
        <f>'Pages 10-11'!C31-'Pages 14-15'!C31</f>
        <v>0</v>
      </c>
      <c r="C35" s="14">
        <f>'Pages 10-11'!E31-'Pages 14-15'!E31</f>
        <v>0</v>
      </c>
      <c r="D35" s="14">
        <f>'Pages 10-11'!G31-'Pages 14-15'!G31</f>
        <v>140.1</v>
      </c>
      <c r="E35" s="14">
        <f>'Pages 10-11'!I31-'Pages 14-15'!I31</f>
        <v>1813.1499999999999</v>
      </c>
      <c r="F35" s="14">
        <f>'Pages 10-11'!K31-'Pages 14-15'!K31</f>
        <v>3031.2000000000003</v>
      </c>
      <c r="G35" s="14">
        <v>3040.550000000001</v>
      </c>
      <c r="H35" s="14">
        <v>3717.7000000000007</v>
      </c>
      <c r="I35" s="14">
        <v>6395.25</v>
      </c>
      <c r="J35" s="14">
        <v>8263.550000000003</v>
      </c>
      <c r="K35" s="14">
        <v>13725.400000000009</v>
      </c>
    </row>
    <row r="36" spans="1:11" ht="18.9" customHeight="1">
      <c r="A36" s="24" t="str">
        <f>'Page 9'!$A$38</f>
        <v>Sion</v>
      </c>
      <c r="B36" s="14">
        <f>'Pages 10-11'!C32-'Pages 14-15'!C32</f>
        <v>0</v>
      </c>
      <c r="C36" s="14">
        <f>'Pages 10-11'!E32-'Pages 14-15'!E32</f>
        <v>0</v>
      </c>
      <c r="D36" s="14">
        <f>'Pages 10-11'!G32-'Pages 14-15'!G32</f>
        <v>887.15</v>
      </c>
      <c r="E36" s="14">
        <f>'Pages 10-11'!I32-'Pages 14-15'!I32</f>
        <v>1078.0499999999995</v>
      </c>
      <c r="F36" s="14">
        <f>'Pages 10-11'!K32-'Pages 14-15'!K32</f>
        <v>1383.249999999999</v>
      </c>
      <c r="G36" s="14">
        <v>3069.8499999999985</v>
      </c>
      <c r="H36" s="14">
        <v>5336.950000000003</v>
      </c>
      <c r="I36" s="14">
        <v>9526.599999999999</v>
      </c>
      <c r="J36" s="14">
        <v>10160.550000000003</v>
      </c>
      <c r="K36" s="14">
        <v>10108.350000000006</v>
      </c>
    </row>
    <row r="37" spans="1:11" ht="18.9" customHeight="1">
      <c r="A37" s="24" t="str">
        <f>'Page 9'!$A$39</f>
        <v>Neuchâtel</v>
      </c>
      <c r="B37" s="14">
        <f>'Pages 10-11'!C33-'Pages 14-15'!C33</f>
        <v>188.16</v>
      </c>
      <c r="C37" s="14">
        <f>'Pages 10-11'!E33-'Pages 14-15'!E33</f>
        <v>371.71999999999997</v>
      </c>
      <c r="D37" s="14">
        <f>'Pages 10-11'!G33-'Pages 14-15'!G33</f>
        <v>1382.0900000000001</v>
      </c>
      <c r="E37" s="14">
        <f>'Pages 10-11'!I33-'Pages 14-15'!I33</f>
        <v>2305.6400000000003</v>
      </c>
      <c r="F37" s="14">
        <f>'Pages 10-11'!K33-'Pages 14-15'!K33</f>
        <v>3011.130000000001</v>
      </c>
      <c r="G37" s="14">
        <v>4610.9</v>
      </c>
      <c r="H37" s="14">
        <v>5140.820000000003</v>
      </c>
      <c r="I37" s="14">
        <v>6645.4699999999975</v>
      </c>
      <c r="J37" s="14">
        <v>8143.950000000004</v>
      </c>
      <c r="K37" s="14">
        <v>668.1500000000087</v>
      </c>
    </row>
    <row r="38" spans="1:11" ht="18.9" customHeight="1">
      <c r="A38" s="24" t="str">
        <f>'Page 9'!$A$40</f>
        <v>Geneva</v>
      </c>
      <c r="B38" s="14">
        <f>'Pages 10-11'!C34-'Pages 14-15'!C34</f>
        <v>0</v>
      </c>
      <c r="C38" s="14">
        <f>'Pages 10-11'!E34-'Pages 14-15'!E34</f>
        <v>0</v>
      </c>
      <c r="D38" s="14">
        <f>'Pages 10-11'!G34-'Pages 14-15'!G34</f>
        <v>491.04999999999995</v>
      </c>
      <c r="E38" s="14">
        <f>'Pages 10-11'!I34-'Pages 14-15'!I34</f>
        <v>1982.65</v>
      </c>
      <c r="F38" s="14">
        <f>'Pages 10-11'!K34-'Pages 14-15'!K34</f>
        <v>3880.75</v>
      </c>
      <c r="G38" s="14">
        <v>5963.799999999999</v>
      </c>
      <c r="H38" s="14">
        <v>7605.65</v>
      </c>
      <c r="I38" s="14">
        <v>8316.100000000002</v>
      </c>
      <c r="J38" s="14">
        <v>9085.850000000002</v>
      </c>
      <c r="K38" s="14">
        <v>16595.750000000015</v>
      </c>
    </row>
    <row r="39" spans="1:11" ht="18.9" customHeight="1">
      <c r="A39" s="24" t="str">
        <f>'Page 9'!$A$41</f>
        <v>Delémont</v>
      </c>
      <c r="B39" s="14">
        <f>'Pages 10-11'!C35-'Pages 14-15'!C35</f>
        <v>163.55</v>
      </c>
      <c r="C39" s="14">
        <f>'Pages 10-11'!E35-'Pages 14-15'!E35</f>
        <v>490.7</v>
      </c>
      <c r="D39" s="14">
        <f>'Pages 10-11'!G35-'Pages 14-15'!G35</f>
        <v>1573.1000000000001</v>
      </c>
      <c r="E39" s="14">
        <f>'Pages 10-11'!I35-'Pages 14-15'!I35</f>
        <v>2167.5499999999997</v>
      </c>
      <c r="F39" s="14">
        <f>'Pages 10-11'!K35-'Pages 14-15'!K35</f>
        <v>2559.999999999999</v>
      </c>
      <c r="G39" s="14">
        <v>3415.850000000002</v>
      </c>
      <c r="H39" s="14">
        <v>4538.449999999997</v>
      </c>
      <c r="I39" s="14">
        <v>6501</v>
      </c>
      <c r="J39" s="14">
        <v>8425.250000000007</v>
      </c>
      <c r="K39" s="14">
        <v>10494.949999999997</v>
      </c>
    </row>
    <row r="40" spans="1:11" ht="18.9" customHeight="1">
      <c r="A40" s="24"/>
      <c r="B40" s="14"/>
      <c r="C40" s="14"/>
      <c r="D40" s="14"/>
      <c r="E40" s="14"/>
      <c r="F40" s="14"/>
      <c r="G40" s="14"/>
      <c r="H40" s="14"/>
      <c r="I40" s="14"/>
      <c r="J40" s="14"/>
      <c r="K40" s="14"/>
    </row>
    <row r="41" spans="1:11" ht="18.9" customHeight="1">
      <c r="A41" s="24" t="str">
        <f>'Page 9'!$A$43</f>
        <v>Direct federal tax</v>
      </c>
      <c r="B41" s="14">
        <f>'Pages 10-11'!C37-'Pages 14-15'!C37</f>
        <v>0</v>
      </c>
      <c r="C41" s="14">
        <f>'Pages 10-11'!E37-'Pages 14-15'!E37</f>
        <v>0</v>
      </c>
      <c r="D41" s="14">
        <f>'Pages 10-11'!G37-'Pages 14-15'!G37</f>
        <v>64.7</v>
      </c>
      <c r="E41" s="14">
        <f>'Pages 10-11'!I37-'Pages 14-15'!I37</f>
        <v>133.4</v>
      </c>
      <c r="F41" s="14">
        <f>'Pages 10-11'!K37-'Pages 14-15'!K37</f>
        <v>131.10000000000002</v>
      </c>
      <c r="G41" s="14">
        <v>388.70000000000005</v>
      </c>
      <c r="H41" s="14">
        <v>767.4000000000001</v>
      </c>
      <c r="I41" s="14">
        <v>1805.9999999999995</v>
      </c>
      <c r="J41" s="14">
        <v>1594</v>
      </c>
      <c r="K41" s="14">
        <v>2051.5999999999985</v>
      </c>
    </row>
    <row r="42" spans="1:11" ht="18.9" customHeight="1">
      <c r="A42" s="46"/>
      <c r="B42" s="47"/>
      <c r="C42" s="47"/>
      <c r="D42" s="47"/>
      <c r="E42" s="47"/>
      <c r="F42" s="47"/>
      <c r="G42" s="47"/>
      <c r="H42" s="47"/>
      <c r="I42" s="47"/>
      <c r="J42" s="47"/>
      <c r="K42" s="47"/>
    </row>
    <row r="43" spans="1:11" ht="18.9" customHeight="1">
      <c r="A43" s="38"/>
      <c r="B43" s="880" t="s">
        <v>106</v>
      </c>
      <c r="C43" s="881"/>
      <c r="D43" s="881"/>
      <c r="E43" s="881"/>
      <c r="F43" s="881"/>
      <c r="G43" s="881"/>
      <c r="H43" s="881"/>
      <c r="I43" s="881"/>
      <c r="J43" s="881"/>
      <c r="K43" s="882"/>
    </row>
    <row r="44" spans="1:11" ht="18.9" customHeight="1">
      <c r="A44" s="24" t="str">
        <f>'Page 9'!$A$16</f>
        <v>Zurich</v>
      </c>
      <c r="B44" s="26">
        <f>IF('Pages 10-11'!C10=0,0,B14/'Pages 10-11'!C10%)</f>
        <v>75.2832131822863</v>
      </c>
      <c r="C44" s="26">
        <f>IF('Pages 10-11'!E10=0,0,C14/'Pages 10-11'!E10%)</f>
        <v>76.21164021164022</v>
      </c>
      <c r="D44" s="26">
        <f>IF('Pages 10-11'!G10=0,0,D14/'Pages 10-11'!G10%)</f>
        <v>49.10609857978278</v>
      </c>
      <c r="E44" s="26">
        <f>IF('Pages 10-11'!I10=0,0,E14/'Pages 10-11'!I10%)</f>
        <v>46.34123620103405</v>
      </c>
      <c r="F44" s="26">
        <f>IF('Pages 10-11'!K10=0,0,F14/'Pages 10-11'!K10%)</f>
        <v>42.85363231454461</v>
      </c>
      <c r="G44" s="26">
        <v>34.209354120267264</v>
      </c>
      <c r="H44" s="26">
        <v>27.61266186530277</v>
      </c>
      <c r="I44" s="26">
        <v>23.089940672121774</v>
      </c>
      <c r="J44" s="26">
        <v>20.825857904513157</v>
      </c>
      <c r="K44" s="26">
        <v>11.382547569018858</v>
      </c>
    </row>
    <row r="45" spans="1:11" ht="18.9" customHeight="1">
      <c r="A45" s="24" t="str">
        <f>'Page 9'!$A$17</f>
        <v>Berne</v>
      </c>
      <c r="B45" s="26">
        <f>IF('Pages 10-11'!C11=0,0,B15/'Pages 10-11'!C11%)</f>
        <v>0</v>
      </c>
      <c r="C45" s="26">
        <f>IF('Pages 10-11'!E11=0,0,C15/'Pages 10-11'!E11%)</f>
        <v>100</v>
      </c>
      <c r="D45" s="26">
        <f>IF('Pages 10-11'!G11=0,0,D15/'Pages 10-11'!G11%)</f>
        <v>78.33590571067771</v>
      </c>
      <c r="E45" s="26">
        <f>IF('Pages 10-11'!I11=0,0,E15/'Pages 10-11'!I11%)</f>
        <v>58.03237632027875</v>
      </c>
      <c r="F45" s="26">
        <f>IF('Pages 10-11'!K11=0,0,F15/'Pages 10-11'!K11%)</f>
        <v>44.616832743678806</v>
      </c>
      <c r="G45" s="26">
        <v>27.863024847991575</v>
      </c>
      <c r="H45" s="26">
        <v>23.008606927188172</v>
      </c>
      <c r="I45" s="26">
        <v>19.306512021263732</v>
      </c>
      <c r="J45" s="26">
        <v>15.277059391629553</v>
      </c>
      <c r="K45" s="26">
        <v>6.878042096855838</v>
      </c>
    </row>
    <row r="46" spans="1:11" ht="18.9" customHeight="1">
      <c r="A46" s="24" t="str">
        <f>'Page 9'!$A$18</f>
        <v>Lucerne</v>
      </c>
      <c r="B46" s="26">
        <f>IF('Pages 10-11'!C12=0,0,B16/'Pages 10-11'!C12%)</f>
        <v>39.97599039615847</v>
      </c>
      <c r="C46" s="26">
        <f>IF('Pages 10-11'!E12=0,0,C16/'Pages 10-11'!E12%)</f>
        <v>81.15341123256691</v>
      </c>
      <c r="D46" s="26">
        <f>IF('Pages 10-11'!G12=0,0,D16/'Pages 10-11'!G12%)</f>
        <v>81.92028985507245</v>
      </c>
      <c r="E46" s="26">
        <f>IF('Pages 10-11'!I12=0,0,E16/'Pages 10-11'!I12%)</f>
        <v>53.5858938547486</v>
      </c>
      <c r="F46" s="26">
        <f>IF('Pages 10-11'!K12=0,0,F16/'Pages 10-11'!K12%)</f>
        <v>43.39193381592554</v>
      </c>
      <c r="G46" s="26">
        <v>32.57352941176472</v>
      </c>
      <c r="H46" s="26">
        <v>25.152191302151298</v>
      </c>
      <c r="I46" s="26">
        <v>17.350025976142685</v>
      </c>
      <c r="J46" s="26">
        <v>10.986025191454711</v>
      </c>
      <c r="K46" s="26">
        <v>3.6162525316555145</v>
      </c>
    </row>
    <row r="47" spans="1:11" ht="18.9" customHeight="1">
      <c r="A47" s="24" t="str">
        <f>'Page 9'!$A$19</f>
        <v>Altdorf</v>
      </c>
      <c r="B47" s="26">
        <f>IF('Pages 10-11'!C13=0,0,B17/'Pages 10-11'!C13%)</f>
        <v>0</v>
      </c>
      <c r="C47" s="26">
        <f>IF('Pages 10-11'!E13=0,0,C17/'Pages 10-11'!E13%)</f>
        <v>62.34074843996551</v>
      </c>
      <c r="D47" s="26">
        <f>IF('Pages 10-11'!G13=0,0,D17/'Pages 10-11'!G13%)</f>
        <v>93.76908218580598</v>
      </c>
      <c r="E47" s="26">
        <f>IF('Pages 10-11'!I13=0,0,E17/'Pages 10-11'!I13%)</f>
        <v>56.22429533251299</v>
      </c>
      <c r="F47" s="26">
        <f>IF('Pages 10-11'!K13=0,0,F17/'Pages 10-11'!K13%)</f>
        <v>37.00412301199008</v>
      </c>
      <c r="G47" s="26">
        <v>20.915563743767816</v>
      </c>
      <c r="H47" s="26">
        <v>15.775001078934249</v>
      </c>
      <c r="I47" s="26">
        <v>11.09501688119257</v>
      </c>
      <c r="J47" s="26">
        <v>7.961356033767842</v>
      </c>
      <c r="K47" s="26">
        <v>2.9489929817608136</v>
      </c>
    </row>
    <row r="48" spans="1:11" ht="18.9" customHeight="1">
      <c r="A48" s="24" t="str">
        <f>'Page 9'!$A$20</f>
        <v>Schwyz</v>
      </c>
      <c r="B48" s="26">
        <f>IF('Pages 10-11'!C14=0,0,B18/'Pages 10-11'!C14%)</f>
        <v>80.76152304609218</v>
      </c>
      <c r="C48" s="26">
        <f>IF('Pages 10-11'!E14=0,0,C18/'Pages 10-11'!E14%)</f>
        <v>70.67055393586007</v>
      </c>
      <c r="D48" s="26">
        <f>IF('Pages 10-11'!G14=0,0,D18/'Pages 10-11'!G14%)</f>
        <v>54.041320885200555</v>
      </c>
      <c r="E48" s="26">
        <f>IF('Pages 10-11'!I14=0,0,E18/'Pages 10-11'!I14%)</f>
        <v>40.72075019081889</v>
      </c>
      <c r="F48" s="26">
        <f>IF('Pages 10-11'!K14=0,0,F18/'Pages 10-11'!K14%)</f>
        <v>29.55620635278215</v>
      </c>
      <c r="G48" s="26">
        <v>26.0726037462596</v>
      </c>
      <c r="H48" s="26">
        <v>26.369100829197635</v>
      </c>
      <c r="I48" s="26">
        <v>18.755955343809998</v>
      </c>
      <c r="J48" s="26">
        <v>13.148309841586627</v>
      </c>
      <c r="K48" s="26">
        <v>1.5731476317984927</v>
      </c>
    </row>
    <row r="49" spans="1:11" ht="18.9" customHeight="1">
      <c r="A49" s="24" t="str">
        <f>'Page 9'!$A$21</f>
        <v>Sarnen</v>
      </c>
      <c r="B49" s="26">
        <f>IF('Pages 10-11'!C15=0,0,B19/'Pages 10-11'!C15%)</f>
        <v>0</v>
      </c>
      <c r="C49" s="26">
        <f>IF('Pages 10-11'!E15=0,0,C19/'Pages 10-11'!E15%)</f>
        <v>100</v>
      </c>
      <c r="D49" s="26">
        <f>IF('Pages 10-11'!G15=0,0,D19/'Pages 10-11'!G15%)</f>
        <v>64.60246141824575</v>
      </c>
      <c r="E49" s="26">
        <f>IF('Pages 10-11'!I15=0,0,E19/'Pages 10-11'!I15%)</f>
        <v>40.427405624376206</v>
      </c>
      <c r="F49" s="26">
        <f>IF('Pages 10-11'!K15=0,0,F19/'Pages 10-11'!K15%)</f>
        <v>31.75336358997771</v>
      </c>
      <c r="G49" s="26">
        <v>24.621753917548713</v>
      </c>
      <c r="H49" s="26">
        <v>15.912245196650893</v>
      </c>
      <c r="I49" s="26">
        <v>9.880787479551485</v>
      </c>
      <c r="J49" s="26">
        <v>7.155907913760513</v>
      </c>
      <c r="K49" s="26">
        <v>2.690807609261514</v>
      </c>
    </row>
    <row r="50" spans="1:11" ht="18.9" customHeight="1">
      <c r="A50" s="24" t="str">
        <f>'Page 9'!$A$22</f>
        <v>Stans</v>
      </c>
      <c r="B50" s="26">
        <f>IF('Pages 10-11'!C16=0,0,B20/'Pages 10-11'!C16%)</f>
        <v>47.56161510225485</v>
      </c>
      <c r="C50" s="26">
        <f>IF('Pages 10-11'!E16=0,0,C20/'Pages 10-11'!E16%)</f>
        <v>85.86772187676654</v>
      </c>
      <c r="D50" s="26">
        <f>IF('Pages 10-11'!G16=0,0,D20/'Pages 10-11'!G16%)</f>
        <v>84.95817709835593</v>
      </c>
      <c r="E50" s="26">
        <f>IF('Pages 10-11'!I16=0,0,E20/'Pages 10-11'!I16%)</f>
        <v>66.31244413546528</v>
      </c>
      <c r="F50" s="26">
        <f>IF('Pages 10-11'!K16=0,0,F20/'Pages 10-11'!K16%)</f>
        <v>50.30344715973459</v>
      </c>
      <c r="G50" s="26">
        <v>36.01276842716193</v>
      </c>
      <c r="H50" s="26">
        <v>25.910356107779275</v>
      </c>
      <c r="I50" s="26">
        <v>17.384111627057912</v>
      </c>
      <c r="J50" s="26">
        <v>12.613629504436515</v>
      </c>
      <c r="K50" s="26">
        <v>0.4061189311627842</v>
      </c>
    </row>
    <row r="51" spans="1:11" ht="18.9" customHeight="1">
      <c r="A51" s="24" t="str">
        <f>'Page 9'!$A$23</f>
        <v>Glarus</v>
      </c>
      <c r="B51" s="26">
        <f>IF('Pages 10-11'!C17=0,0,B21/'Pages 10-11'!C17%)</f>
        <v>100</v>
      </c>
      <c r="C51" s="26">
        <f>IF('Pages 10-11'!E17=0,0,C21/'Pages 10-11'!E17%)</f>
        <v>100</v>
      </c>
      <c r="D51" s="26">
        <f>IF('Pages 10-11'!G17=0,0,D21/'Pages 10-11'!G17%)</f>
        <v>47.32006125574273</v>
      </c>
      <c r="E51" s="26">
        <f>IF('Pages 10-11'!I17=0,0,E21/'Pages 10-11'!I17%)</f>
        <v>34.6745027124774</v>
      </c>
      <c r="F51" s="26">
        <f>IF('Pages 10-11'!K17=0,0,F21/'Pages 10-11'!K17%)</f>
        <v>26.094946401225116</v>
      </c>
      <c r="G51" s="26">
        <v>27.621573828470382</v>
      </c>
      <c r="H51" s="26">
        <v>22.641509433962263</v>
      </c>
      <c r="I51" s="26">
        <v>14.906679764243615</v>
      </c>
      <c r="J51" s="26">
        <v>13.073192573851612</v>
      </c>
      <c r="K51" s="26">
        <v>9.75236561304609</v>
      </c>
    </row>
    <row r="52" spans="1:11" ht="18.9" customHeight="1">
      <c r="A52" s="24" t="str">
        <f>'Page 9'!$A$24</f>
        <v>Zug</v>
      </c>
      <c r="B52" s="26">
        <f>IF('Pages 10-11'!C18=0,0,B22/'Pages 10-11'!C18%)</f>
        <v>100</v>
      </c>
      <c r="C52" s="26">
        <f>IF('Pages 10-11'!E18=0,0,C22/'Pages 10-11'!E18%)</f>
        <v>100</v>
      </c>
      <c r="D52" s="26">
        <f>IF('Pages 10-11'!G18=0,0,D22/'Pages 10-11'!G18%)</f>
        <v>86.16889985895628</v>
      </c>
      <c r="E52" s="26">
        <f>IF('Pages 10-11'!I18=0,0,E22/'Pages 10-11'!I18%)</f>
        <v>62.585034013605444</v>
      </c>
      <c r="F52" s="26">
        <f>IF('Pages 10-11'!K18=0,0,F22/'Pages 10-11'!K18%)</f>
        <v>48.676361525811764</v>
      </c>
      <c r="G52" s="26">
        <v>43.08882451910569</v>
      </c>
      <c r="H52" s="26">
        <v>47.49294933183387</v>
      </c>
      <c r="I52" s="26">
        <v>52.360039801590574</v>
      </c>
      <c r="J52" s="26">
        <v>39.53004809555053</v>
      </c>
      <c r="K52" s="26">
        <v>2.396747313350355</v>
      </c>
    </row>
    <row r="53" spans="1:11" ht="18.9" customHeight="1">
      <c r="A53" s="24" t="str">
        <f>'Page 9'!$A$25</f>
        <v>Fribourg</v>
      </c>
      <c r="B53" s="26">
        <f>IF('Pages 10-11'!C19=0,0,B23/'Pages 10-11'!C19%)</f>
        <v>99.99999999999999</v>
      </c>
      <c r="C53" s="26">
        <f>IF('Pages 10-11'!E19=0,0,C23/'Pages 10-11'!E19%)</f>
        <v>75.33249686323714</v>
      </c>
      <c r="D53" s="26">
        <f>IF('Pages 10-11'!G19=0,0,D23/'Pages 10-11'!G19%)</f>
        <v>74.74838552455222</v>
      </c>
      <c r="E53" s="26">
        <f>IF('Pages 10-11'!I19=0,0,E23/'Pages 10-11'!I19%)</f>
        <v>55.736394352600456</v>
      </c>
      <c r="F53" s="26">
        <f>IF('Pages 10-11'!K19=0,0,F23/'Pages 10-11'!K19%)</f>
        <v>46.31659974618762</v>
      </c>
      <c r="G53" s="26">
        <v>42.67533155277215</v>
      </c>
      <c r="H53" s="26">
        <v>35.209550284447644</v>
      </c>
      <c r="I53" s="26">
        <v>27.023423966257432</v>
      </c>
      <c r="J53" s="26">
        <v>23.42839217333053</v>
      </c>
      <c r="K53" s="26">
        <v>1.2108598606360992</v>
      </c>
    </row>
    <row r="54" spans="1:11" ht="18.9" customHeight="1">
      <c r="A54" s="24" t="str">
        <f>'Page 9'!$A$26</f>
        <v>Solothurn</v>
      </c>
      <c r="B54" s="26">
        <f>IF('Pages 10-11'!C20=0,0,B24/'Pages 10-11'!C20%)</f>
        <v>63.22684440358539</v>
      </c>
      <c r="C54" s="26">
        <f>IF('Pages 10-11'!E20=0,0,C24/'Pages 10-11'!E20%)</f>
        <v>90.19607843137254</v>
      </c>
      <c r="D54" s="26">
        <f>IF('Pages 10-11'!G20=0,0,D24/'Pages 10-11'!G20%)</f>
        <v>67.05497382198953</v>
      </c>
      <c r="E54" s="26">
        <f>IF('Pages 10-11'!I20=0,0,E24/'Pages 10-11'!I20%)</f>
        <v>46.347180622476884</v>
      </c>
      <c r="F54" s="26">
        <f>IF('Pages 10-11'!K20=0,0,F24/'Pages 10-11'!K20%)</f>
        <v>39.15895606724113</v>
      </c>
      <c r="G54" s="26">
        <v>36.5736539428856</v>
      </c>
      <c r="H54" s="26">
        <v>27.432877797213152</v>
      </c>
      <c r="I54" s="26">
        <v>20.916557250871552</v>
      </c>
      <c r="J54" s="26">
        <v>17.406011743054925</v>
      </c>
      <c r="K54" s="26">
        <v>3.8146941436671082</v>
      </c>
    </row>
    <row r="55" spans="1:11" ht="18.9" customHeight="1">
      <c r="A55" s="24" t="str">
        <f>'Page 9'!$A$27</f>
        <v>Basel</v>
      </c>
      <c r="B55" s="26">
        <f>IF('Pages 10-11'!C21=0,0,B25/'Pages 10-11'!C21%)</f>
        <v>0</v>
      </c>
      <c r="C55" s="26">
        <f>IF('Pages 10-11'!E21=0,0,C25/'Pages 10-11'!E21%)</f>
        <v>0</v>
      </c>
      <c r="D55" s="26">
        <f>IF('Pages 10-11'!G21=0,0,D25/'Pages 10-11'!G21%)</f>
        <v>100</v>
      </c>
      <c r="E55" s="26">
        <f>IF('Pages 10-11'!I21=0,0,E25/'Pages 10-11'!I21%)</f>
        <v>100</v>
      </c>
      <c r="F55" s="26">
        <f>IF('Pages 10-11'!K21=0,0,F25/'Pages 10-11'!K21%)</f>
        <v>94.08213755566551</v>
      </c>
      <c r="G55" s="26">
        <v>49.858930614957046</v>
      </c>
      <c r="H55" s="26">
        <v>29.359484755699928</v>
      </c>
      <c r="I55" s="26">
        <v>17.39444004930731</v>
      </c>
      <c r="J55" s="26">
        <v>12.341430939731348</v>
      </c>
      <c r="K55" s="26">
        <v>10.442288099019853</v>
      </c>
    </row>
    <row r="56" spans="1:11" ht="18.9" customHeight="1">
      <c r="A56" s="24" t="str">
        <f>'Page 9'!$A$28</f>
        <v>Liestal</v>
      </c>
      <c r="B56" s="26">
        <f>IF('Pages 10-11'!C22=0,0,B26/'Pages 10-11'!C22%)</f>
        <v>0</v>
      </c>
      <c r="C56" s="26">
        <f>IF('Pages 10-11'!E22=0,0,C26/'Pages 10-11'!E22%)</f>
        <v>0</v>
      </c>
      <c r="D56" s="26">
        <f>IF('Pages 10-11'!G22=0,0,D26/'Pages 10-11'!G22%)</f>
        <v>73.77754596427174</v>
      </c>
      <c r="E56" s="26">
        <f>IF('Pages 10-11'!I22=0,0,E26/'Pages 10-11'!I22%)</f>
        <v>83.93881816454493</v>
      </c>
      <c r="F56" s="26">
        <f>IF('Pages 10-11'!K22=0,0,F26/'Pages 10-11'!K22%)</f>
        <v>72.64566471403658</v>
      </c>
      <c r="G56" s="26">
        <v>56.805436772834504</v>
      </c>
      <c r="H56" s="26">
        <v>42.52491378134251</v>
      </c>
      <c r="I56" s="26">
        <v>30.789321255600374</v>
      </c>
      <c r="J56" s="26">
        <v>24.295487786866882</v>
      </c>
      <c r="K56" s="26">
        <v>10.90327851978691</v>
      </c>
    </row>
    <row r="57" spans="1:11" ht="18.9" customHeight="1">
      <c r="A57" s="24" t="str">
        <f>'Page 9'!$A$29</f>
        <v>Schaffhausen</v>
      </c>
      <c r="B57" s="26">
        <f>IF('Pages 10-11'!C23=0,0,B27/'Pages 10-11'!C23%)</f>
        <v>67.15028743498495</v>
      </c>
      <c r="C57" s="26">
        <f>IF('Pages 10-11'!E23=0,0,C27/'Pages 10-11'!E23%)</f>
        <v>89.40303779583186</v>
      </c>
      <c r="D57" s="26">
        <f>IF('Pages 10-11'!G23=0,0,D27/'Pages 10-11'!G23%)</f>
        <v>71.65239676160522</v>
      </c>
      <c r="E57" s="26">
        <f>IF('Pages 10-11'!I23=0,0,E27/'Pages 10-11'!I23%)</f>
        <v>48.302028678368174</v>
      </c>
      <c r="F57" s="26">
        <f>IF('Pages 10-11'!K23=0,0,F27/'Pages 10-11'!K23%)</f>
        <v>40.840871247918656</v>
      </c>
      <c r="G57" s="26">
        <v>31.948222904782792</v>
      </c>
      <c r="H57" s="26">
        <v>30.600495502850205</v>
      </c>
      <c r="I57" s="26">
        <v>25.408114278074752</v>
      </c>
      <c r="J57" s="26">
        <v>19.549338630161113</v>
      </c>
      <c r="K57" s="26">
        <v>0.3396872559331139</v>
      </c>
    </row>
    <row r="58" spans="1:11" ht="18.9" customHeight="1">
      <c r="A58" s="24" t="str">
        <f>'Page 9'!$A$30</f>
        <v>Herisau</v>
      </c>
      <c r="B58" s="26">
        <f>IF('Pages 10-11'!C24=0,0,B28/'Pages 10-11'!C24%)</f>
        <v>99.99999999999999</v>
      </c>
      <c r="C58" s="26">
        <f>IF('Pages 10-11'!E24=0,0,C28/'Pages 10-11'!E24%)</f>
        <v>100</v>
      </c>
      <c r="D58" s="26">
        <f>IF('Pages 10-11'!G24=0,0,D28/'Pages 10-11'!G24%)</f>
        <v>67.22633701468146</v>
      </c>
      <c r="E58" s="26">
        <f>IF('Pages 10-11'!I24=0,0,E28/'Pages 10-11'!I24%)</f>
        <v>43.80581263192077</v>
      </c>
      <c r="F58" s="26">
        <f>IF('Pages 10-11'!K24=0,0,F28/'Pages 10-11'!K24%)</f>
        <v>34.621578099838956</v>
      </c>
      <c r="G58" s="26">
        <v>34.67130822787245</v>
      </c>
      <c r="H58" s="26">
        <v>24.469932770107203</v>
      </c>
      <c r="I58" s="26">
        <v>15.570027548209353</v>
      </c>
      <c r="J58" s="26">
        <v>11.865000583907518</v>
      </c>
      <c r="K58" s="26">
        <v>0.45197740112994017</v>
      </c>
    </row>
    <row r="59" spans="1:11" ht="18.9" customHeight="1">
      <c r="A59" s="24" t="str">
        <f>'Page 9'!$A$31</f>
        <v>Appenzell</v>
      </c>
      <c r="B59" s="26">
        <f>IF('Pages 10-11'!C25=0,0,B29/'Pages 10-11'!C25%)</f>
        <v>66.53750774953502</v>
      </c>
      <c r="C59" s="26">
        <f>IF('Pages 10-11'!E25=0,0,C29/'Pages 10-11'!E25%)</f>
        <v>59.83455882352941</v>
      </c>
      <c r="D59" s="26">
        <f>IF('Pages 10-11'!G25=0,0,D29/'Pages 10-11'!G25%)</f>
        <v>55.86185438705663</v>
      </c>
      <c r="E59" s="26">
        <f>IF('Pages 10-11'!I25=0,0,E29/'Pages 10-11'!I25%)</f>
        <v>47.27967625899281</v>
      </c>
      <c r="F59" s="26">
        <f>IF('Pages 10-11'!K25=0,0,F29/'Pages 10-11'!K25%)</f>
        <v>40.800651693238684</v>
      </c>
      <c r="G59" s="26">
        <v>35.3618028099543</v>
      </c>
      <c r="H59" s="26">
        <v>28.52535940625525</v>
      </c>
      <c r="I59" s="26">
        <v>19.093638173136537</v>
      </c>
      <c r="J59" s="26">
        <v>13.457055452292446</v>
      </c>
      <c r="K59" s="26">
        <v>0.6563063544039527</v>
      </c>
    </row>
    <row r="60" spans="1:11" ht="18.9" customHeight="1">
      <c r="A60" s="24" t="str">
        <f>'Page 9'!$A$32</f>
        <v>St. Gall</v>
      </c>
      <c r="B60" s="26">
        <f>IF('Pages 10-11'!C26=0,0,B30/'Pages 10-11'!C26%)</f>
        <v>0</v>
      </c>
      <c r="C60" s="26">
        <f>IF('Pages 10-11'!E26=0,0,C30/'Pages 10-11'!E26%)</f>
        <v>100</v>
      </c>
      <c r="D60" s="26">
        <f>IF('Pages 10-11'!G26=0,0,D30/'Pages 10-11'!G26%)</f>
        <v>93.24324324324324</v>
      </c>
      <c r="E60" s="26">
        <f>IF('Pages 10-11'!I26=0,0,E30/'Pages 10-11'!I26%)</f>
        <v>66.60617059891108</v>
      </c>
      <c r="F60" s="26">
        <f>IF('Pages 10-11'!K26=0,0,F30/'Pages 10-11'!K26%)</f>
        <v>58.31460674157303</v>
      </c>
      <c r="G60" s="26">
        <v>43.53159240217891</v>
      </c>
      <c r="H60" s="26">
        <v>33.567942279125695</v>
      </c>
      <c r="I60" s="26">
        <v>23.988757179518494</v>
      </c>
      <c r="J60" s="26">
        <v>17.45464070458625</v>
      </c>
      <c r="K60" s="26">
        <v>1.9897252685045155</v>
      </c>
    </row>
    <row r="61" spans="1:11" ht="18.9" customHeight="1">
      <c r="A61" s="24" t="str">
        <f>'Page 9'!$A$33</f>
        <v>Chur</v>
      </c>
      <c r="B61" s="26">
        <f>IF('Pages 10-11'!C27=0,0,B31/'Pages 10-11'!C27%)</f>
        <v>0</v>
      </c>
      <c r="C61" s="26">
        <f>IF('Pages 10-11'!E27=0,0,C31/'Pages 10-11'!E27%)</f>
        <v>100</v>
      </c>
      <c r="D61" s="26">
        <f>IF('Pages 10-11'!G27=0,0,D31/'Pages 10-11'!G27%)</f>
        <v>100.00000000000001</v>
      </c>
      <c r="E61" s="26">
        <f>IF('Pages 10-11'!I27=0,0,E31/'Pages 10-11'!I27%)</f>
        <v>91.78143047534428</v>
      </c>
      <c r="F61" s="26">
        <f>IF('Pages 10-11'!K27=0,0,F31/'Pages 10-11'!K27%)</f>
        <v>66.36710239651417</v>
      </c>
      <c r="G61" s="26">
        <v>49.109131403118035</v>
      </c>
      <c r="H61" s="26">
        <v>36.70242352006357</v>
      </c>
      <c r="I61" s="26">
        <v>25.149700598802394</v>
      </c>
      <c r="J61" s="26">
        <v>19.04938960153684</v>
      </c>
      <c r="K61" s="26">
        <v>7.686395080707148</v>
      </c>
    </row>
    <row r="62" spans="1:11" ht="18.9" customHeight="1">
      <c r="A62" s="24" t="str">
        <f>'Page 9'!$A$34</f>
        <v>Aarau</v>
      </c>
      <c r="B62" s="26">
        <f>IF('Pages 10-11'!C28=0,0,B32/'Pages 10-11'!C28%)</f>
        <v>0</v>
      </c>
      <c r="C62" s="26">
        <f>IF('Pages 10-11'!E28=0,0,C32/'Pages 10-11'!E28%)</f>
        <v>0</v>
      </c>
      <c r="D62" s="26">
        <f>IF('Pages 10-11'!G28=0,0,D32/'Pages 10-11'!G28%)</f>
        <v>70.5958971019212</v>
      </c>
      <c r="E62" s="26">
        <f>IF('Pages 10-11'!I28=0,0,E32/'Pages 10-11'!I28%)</f>
        <v>64.95327102803738</v>
      </c>
      <c r="F62" s="26">
        <f>IF('Pages 10-11'!K28=0,0,F32/'Pages 10-11'!K28%)</f>
        <v>56.844099401953855</v>
      </c>
      <c r="G62" s="26">
        <v>46.78245557867777</v>
      </c>
      <c r="H62" s="26">
        <v>35.979759606881125</v>
      </c>
      <c r="I62" s="26">
        <v>25.66736699005129</v>
      </c>
      <c r="J62" s="26">
        <v>19.846145911079567</v>
      </c>
      <c r="K62" s="26">
        <v>10.03409691401863</v>
      </c>
    </row>
    <row r="63" spans="1:11" ht="18.9" customHeight="1">
      <c r="A63" s="24" t="str">
        <f>'Page 9'!$A$35</f>
        <v>Frauenfeld</v>
      </c>
      <c r="B63" s="26">
        <f>IF('Pages 10-11'!C29=0,0,B33/'Pages 10-11'!C29%)</f>
        <v>0</v>
      </c>
      <c r="C63" s="26">
        <f>IF('Pages 10-11'!E29=0,0,C33/'Pages 10-11'!E29%)</f>
        <v>100</v>
      </c>
      <c r="D63" s="26">
        <f>IF('Pages 10-11'!G29=0,0,D33/'Pages 10-11'!G29%)</f>
        <v>100</v>
      </c>
      <c r="E63" s="26">
        <f>IF('Pages 10-11'!I29=0,0,E33/'Pages 10-11'!I29%)</f>
        <v>81.31079203334878</v>
      </c>
      <c r="F63" s="26">
        <f>IF('Pages 10-11'!K29=0,0,F33/'Pages 10-11'!K29%)</f>
        <v>65.41107219858318</v>
      </c>
      <c r="G63" s="26">
        <v>44.554724677090405</v>
      </c>
      <c r="H63" s="26">
        <v>32.1435740008265</v>
      </c>
      <c r="I63" s="26">
        <v>21.96069233369436</v>
      </c>
      <c r="J63" s="26">
        <v>17.799920350457988</v>
      </c>
      <c r="K63" s="26">
        <v>8.126641313466386</v>
      </c>
    </row>
    <row r="64" spans="1:11" ht="18.9" customHeight="1">
      <c r="A64" s="24" t="str">
        <f>'Page 9'!$A$36</f>
        <v>Bellinzona</v>
      </c>
      <c r="B64" s="419">
        <f>IF('Pages 10-11'!C30=0,0,B34/'Pages 10-11'!C30%)</f>
        <v>-100</v>
      </c>
      <c r="C64" s="26">
        <f>IF('Pages 10-11'!E30=0,0,C34/'Pages 10-11'!E30%)</f>
        <v>86.03839441535776</v>
      </c>
      <c r="D64" s="26">
        <f>IF('Pages 10-11'!G30=0,0,D34/'Pages 10-11'!G30%)</f>
        <v>70.04417577307603</v>
      </c>
      <c r="E64" s="26">
        <f>IF('Pages 10-11'!I30=0,0,E34/'Pages 10-11'!I30%)</f>
        <v>57.29442970822281</v>
      </c>
      <c r="F64" s="26">
        <f>IF('Pages 10-11'!K30=0,0,F34/'Pages 10-11'!K30%)</f>
        <v>60.86913029809368</v>
      </c>
      <c r="G64" s="26">
        <v>54.40658378567676</v>
      </c>
      <c r="H64" s="26">
        <v>39.46680367642861</v>
      </c>
      <c r="I64" s="26">
        <v>23.03145979493273</v>
      </c>
      <c r="J64" s="26">
        <v>16.92346640483163</v>
      </c>
      <c r="K64" s="26">
        <v>4.191776361628312</v>
      </c>
    </row>
    <row r="65" spans="1:11" ht="18.9" customHeight="1">
      <c r="A65" s="24" t="str">
        <f>'Page 9'!$A$37</f>
        <v>Lausanne</v>
      </c>
      <c r="B65" s="26">
        <f>IF('Pages 10-11'!C31=0,0,B35/'Pages 10-11'!C31%)</f>
        <v>0</v>
      </c>
      <c r="C65" s="26">
        <f>IF('Pages 10-11'!E31=0,0,C35/'Pages 10-11'!E31%)</f>
        <v>0</v>
      </c>
      <c r="D65" s="26">
        <f>IF('Pages 10-11'!G31=0,0,D35/'Pages 10-11'!G31%)</f>
        <v>100</v>
      </c>
      <c r="E65" s="26">
        <f>IF('Pages 10-11'!I31=0,0,E35/'Pages 10-11'!I31%)</f>
        <v>89.7687889890088</v>
      </c>
      <c r="F65" s="26">
        <f>IF('Pages 10-11'!K31=0,0,F35/'Pages 10-11'!K31%)</f>
        <v>64.04327019575116</v>
      </c>
      <c r="G65" s="26">
        <v>31.271887647267558</v>
      </c>
      <c r="H65" s="26">
        <v>23.195829654748575</v>
      </c>
      <c r="I65" s="26">
        <v>22.65208536261401</v>
      </c>
      <c r="J65" s="26">
        <v>19.723535631514512</v>
      </c>
      <c r="K65" s="26">
        <v>10.414598983230903</v>
      </c>
    </row>
    <row r="66" spans="1:11" ht="18.9" customHeight="1">
      <c r="A66" s="24" t="str">
        <f>'Page 9'!$A$38</f>
        <v>Sion</v>
      </c>
      <c r="B66" s="26">
        <f>IF('Pages 10-11'!C32=0,0,B36/'Pages 10-11'!C32%)</f>
        <v>0</v>
      </c>
      <c r="C66" s="26">
        <f>IF('Pages 10-11'!E32=0,0,C36/'Pages 10-11'!E32%)</f>
        <v>0</v>
      </c>
      <c r="D66" s="26">
        <f>IF('Pages 10-11'!G32=0,0,D36/'Pages 10-11'!G32%)</f>
        <v>66.38605155834924</v>
      </c>
      <c r="E66" s="26">
        <f>IF('Pages 10-11'!I32=0,0,E36/'Pages 10-11'!I32%)</f>
        <v>39.100157771611975</v>
      </c>
      <c r="F66" s="26">
        <f>IF('Pages 10-11'!K32=0,0,F36/'Pages 10-11'!K32%)</f>
        <v>32.8934070507104</v>
      </c>
      <c r="G66" s="26">
        <v>39.34595370536514</v>
      </c>
      <c r="H66" s="26">
        <v>37.820265247478105</v>
      </c>
      <c r="I66" s="26">
        <v>34.88817516965074</v>
      </c>
      <c r="J66" s="26">
        <v>24.966029854413666</v>
      </c>
      <c r="K66" s="26">
        <v>9.041029360862145</v>
      </c>
    </row>
    <row r="67" spans="1:11" ht="18.9" customHeight="1">
      <c r="A67" s="24" t="str">
        <f>'Page 9'!$A$39</f>
        <v>Neuchâtel</v>
      </c>
      <c r="B67" s="26">
        <f>IF('Pages 10-11'!C33=0,0,B37/'Pages 10-11'!C33%)</f>
        <v>100</v>
      </c>
      <c r="C67" s="26">
        <f>IF('Pages 10-11'!E33=0,0,C37/'Pages 10-11'!E33%)</f>
        <v>75.62662760416667</v>
      </c>
      <c r="D67" s="26">
        <f>IF('Pages 10-11'!G33=0,0,D37/'Pages 10-11'!G33%)</f>
        <v>71.13029067852439</v>
      </c>
      <c r="E67" s="26">
        <f>IF('Pages 10-11'!I33=0,0,E37/'Pages 10-11'!I33%)</f>
        <v>61.51916837431695</v>
      </c>
      <c r="F67" s="26">
        <f>IF('Pages 10-11'!K33=0,0,F37/'Pages 10-11'!K33%)</f>
        <v>50.443772113219694</v>
      </c>
      <c r="G67" s="26">
        <v>42.09483640081799</v>
      </c>
      <c r="H67" s="26">
        <v>27.671666149924224</v>
      </c>
      <c r="I67" s="26">
        <v>20.656375576907767</v>
      </c>
      <c r="J67" s="26">
        <v>17.263494607244617</v>
      </c>
      <c r="K67" s="26">
        <v>0.5448272600362773</v>
      </c>
    </row>
    <row r="68" spans="1:11" ht="18.9" customHeight="1">
      <c r="A68" s="24" t="str">
        <f>'Page 9'!$A$40</f>
        <v>Geneva</v>
      </c>
      <c r="B68" s="26">
        <f>IF('Pages 10-11'!C34=0,0,B38/'Pages 10-11'!C34%)</f>
        <v>0</v>
      </c>
      <c r="C68" s="26">
        <f>IF('Pages 10-11'!E34=0,0,C38/'Pages 10-11'!E34%)</f>
        <v>0</v>
      </c>
      <c r="D68" s="26">
        <f>IF('Pages 10-11'!G34=0,0,D38/'Pages 10-11'!G34%)</f>
        <v>95.15550818719116</v>
      </c>
      <c r="E68" s="26">
        <f>IF('Pages 10-11'!I34=0,0,E38/'Pages 10-11'!I34%)</f>
        <v>98.75476303140488</v>
      </c>
      <c r="F68" s="26">
        <f>IF('Pages 10-11'!K34=0,0,F38/'Pages 10-11'!K34%)</f>
        <v>99.3599180695129</v>
      </c>
      <c r="G68" s="26">
        <v>72.47428255467047</v>
      </c>
      <c r="H68" s="26">
        <v>49.80860852338775</v>
      </c>
      <c r="I68" s="26">
        <v>30.391603305905942</v>
      </c>
      <c r="J68" s="26">
        <v>22.76427958484445</v>
      </c>
      <c r="K68" s="26">
        <v>13.41690866404513</v>
      </c>
    </row>
    <row r="69" spans="1:11" ht="18.9" customHeight="1">
      <c r="A69" s="24" t="str">
        <f>'Page 9'!$A$41</f>
        <v>Delémont</v>
      </c>
      <c r="B69" s="26">
        <f>IF('Pages 10-11'!C35=0,0,B39/'Pages 10-11'!C35%)</f>
        <v>100</v>
      </c>
      <c r="C69" s="26">
        <f>IF('Pages 10-11'!E35=0,0,C39/'Pages 10-11'!E35%)</f>
        <v>100</v>
      </c>
      <c r="D69" s="26">
        <f>IF('Pages 10-11'!G35=0,0,D39/'Pages 10-11'!G35%)</f>
        <v>86.5743925593682</v>
      </c>
      <c r="E69" s="26">
        <f>IF('Pages 10-11'!I35=0,0,E39/'Pages 10-11'!I35%)</f>
        <v>62.56548658517224</v>
      </c>
      <c r="F69" s="26">
        <f>IF('Pages 10-11'!K35=0,0,F39/'Pages 10-11'!K35%)</f>
        <v>47.40214050290707</v>
      </c>
      <c r="G69" s="26">
        <v>35.129659435082885</v>
      </c>
      <c r="H69" s="26">
        <v>26.936899239989422</v>
      </c>
      <c r="I69" s="26">
        <v>21.5928057195526</v>
      </c>
      <c r="J69" s="26">
        <v>19.33418929043911</v>
      </c>
      <c r="K69" s="26">
        <v>8.186717329128275</v>
      </c>
    </row>
    <row r="70" spans="1:11" ht="18.9" customHeight="1">
      <c r="A70" s="24"/>
      <c r="B70" s="26"/>
      <c r="C70" s="26"/>
      <c r="D70" s="26"/>
      <c r="E70" s="26"/>
      <c r="F70" s="26"/>
      <c r="G70" s="26"/>
      <c r="H70" s="26"/>
      <c r="I70" s="26"/>
      <c r="J70" s="26"/>
      <c r="K70" s="26"/>
    </row>
    <row r="71" spans="1:11" ht="18.9" customHeight="1">
      <c r="A71" s="24" t="str">
        <f>'Page 9'!$A$43</f>
        <v>Direct federal tax</v>
      </c>
      <c r="B71" s="26">
        <f>IF('Pages 10-11'!C37=0,0,B41/'Pages 10-11'!C37%)</f>
        <v>0</v>
      </c>
      <c r="C71" s="26">
        <f>IF('Pages 10-11'!E37=0,0,C41/'Pages 10-11'!E37%)</f>
        <v>0</v>
      </c>
      <c r="D71" s="26">
        <f>IF('Pages 10-11'!G37=0,0,D41/'Pages 10-11'!G37%)</f>
        <v>100</v>
      </c>
      <c r="E71" s="26">
        <f>IF('Pages 10-11'!I37=0,0,E41/'Pages 10-11'!I37%)</f>
        <v>100</v>
      </c>
      <c r="F71" s="26">
        <f>IF('Pages 10-11'!K37=0,0,F41/'Pages 10-11'!K37%)</f>
        <v>62.162162162162176</v>
      </c>
      <c r="G71" s="26">
        <v>57.39810986414649</v>
      </c>
      <c r="H71" s="26">
        <v>41.75417596169542</v>
      </c>
      <c r="I71" s="26">
        <v>34.63153655870678</v>
      </c>
      <c r="J71" s="26">
        <v>15.978828553384725</v>
      </c>
      <c r="K71" s="26">
        <v>4.518932777681103</v>
      </c>
    </row>
    <row r="72" spans="1:11" ht="18.9" customHeight="1">
      <c r="A72" s="46"/>
      <c r="B72" s="48"/>
      <c r="C72" s="48"/>
      <c r="D72" s="48"/>
      <c r="E72" s="48"/>
      <c r="F72" s="48"/>
      <c r="G72" s="48"/>
      <c r="H72" s="48"/>
      <c r="I72" s="48"/>
      <c r="J72" s="48"/>
      <c r="K72" s="48"/>
    </row>
    <row r="73" spans="1:11" ht="18.9" customHeight="1">
      <c r="A73" s="39"/>
      <c r="B73" s="49"/>
      <c r="C73" s="49"/>
      <c r="D73" s="49"/>
      <c r="E73" s="49"/>
      <c r="F73" s="49"/>
      <c r="G73" s="49"/>
      <c r="H73" s="49"/>
      <c r="I73" s="49"/>
      <c r="J73" s="49"/>
      <c r="K73" s="49"/>
    </row>
    <row r="74" spans="1:11" ht="18.9" customHeight="1">
      <c r="A74" s="39"/>
      <c r="B74" s="49"/>
      <c r="C74" s="49"/>
      <c r="D74" s="49"/>
      <c r="E74" s="49"/>
      <c r="F74" s="49"/>
      <c r="G74" s="49"/>
      <c r="H74" s="49"/>
      <c r="I74" s="49"/>
      <c r="J74" s="49"/>
      <c r="K74" s="49"/>
    </row>
    <row r="75" spans="2:11" ht="18.9" customHeight="1">
      <c r="B75" s="50"/>
      <c r="C75" s="50"/>
      <c r="D75" s="50"/>
      <c r="E75" s="50"/>
      <c r="F75" s="50"/>
      <c r="G75" s="50"/>
      <c r="H75" s="50"/>
      <c r="I75" s="50"/>
      <c r="J75" s="50"/>
      <c r="K75" s="50"/>
    </row>
    <row r="76" spans="2:11" ht="18.9" customHeight="1">
      <c r="B76" s="50"/>
      <c r="C76" s="50"/>
      <c r="D76" s="50"/>
      <c r="E76" s="50"/>
      <c r="F76" s="50"/>
      <c r="G76" s="50"/>
      <c r="H76" s="50"/>
      <c r="I76" s="50"/>
      <c r="J76" s="50"/>
      <c r="K76" s="50"/>
    </row>
    <row r="77" spans="2:11" ht="18.9" customHeight="1">
      <c r="B77" s="50"/>
      <c r="C77" s="50"/>
      <c r="D77" s="50"/>
      <c r="E77" s="50"/>
      <c r="F77" s="50"/>
      <c r="G77" s="50"/>
      <c r="H77" s="50"/>
      <c r="I77" s="50"/>
      <c r="J77" s="50"/>
      <c r="K77" s="50"/>
    </row>
    <row r="78" spans="2:11" ht="12.75">
      <c r="B78" s="50"/>
      <c r="C78" s="50"/>
      <c r="D78" s="50"/>
      <c r="E78" s="50"/>
      <c r="F78" s="50"/>
      <c r="G78" s="50"/>
      <c r="H78" s="50"/>
      <c r="I78" s="50"/>
      <c r="J78" s="50"/>
      <c r="K78" s="50"/>
    </row>
    <row r="79" spans="2:11" ht="12.75">
      <c r="B79" s="50"/>
      <c r="C79" s="50"/>
      <c r="D79" s="50"/>
      <c r="E79" s="50"/>
      <c r="F79" s="50"/>
      <c r="G79" s="50"/>
      <c r="H79" s="50"/>
      <c r="I79" s="50"/>
      <c r="J79" s="50"/>
      <c r="K79" s="50"/>
    </row>
    <row r="80" spans="2:11" ht="12.75">
      <c r="B80" s="50"/>
      <c r="C80" s="50"/>
      <c r="D80" s="50"/>
      <c r="E80" s="50"/>
      <c r="F80" s="50"/>
      <c r="G80" s="50"/>
      <c r="H80" s="50"/>
      <c r="I80" s="50"/>
      <c r="J80" s="50"/>
      <c r="K80" s="50"/>
    </row>
    <row r="81" spans="2:11" ht="12.75">
      <c r="B81" s="50"/>
      <c r="C81" s="50"/>
      <c r="D81" s="50"/>
      <c r="E81" s="50"/>
      <c r="F81" s="50"/>
      <c r="G81" s="50"/>
      <c r="H81" s="50"/>
      <c r="I81" s="50"/>
      <c r="J81" s="50"/>
      <c r="K81" s="50"/>
    </row>
    <row r="82" spans="2:11" ht="12.75">
      <c r="B82" s="50"/>
      <c r="C82" s="50"/>
      <c r="D82" s="50"/>
      <c r="E82" s="50"/>
      <c r="F82" s="50"/>
      <c r="G82" s="50"/>
      <c r="H82" s="50"/>
      <c r="I82" s="50"/>
      <c r="J82" s="50"/>
      <c r="K82" s="50"/>
    </row>
    <row r="83" spans="2:11" ht="12.75">
      <c r="B83" s="50"/>
      <c r="C83" s="50"/>
      <c r="D83" s="50"/>
      <c r="E83" s="50"/>
      <c r="F83" s="50"/>
      <c r="G83" s="50"/>
      <c r="H83" s="50"/>
      <c r="I83" s="50"/>
      <c r="J83" s="50"/>
      <c r="K83" s="50"/>
    </row>
    <row r="84" spans="2:11" ht="12.75">
      <c r="B84" s="50"/>
      <c r="C84" s="50"/>
      <c r="D84" s="50"/>
      <c r="E84" s="50"/>
      <c r="F84" s="50"/>
      <c r="G84" s="50"/>
      <c r="H84" s="50"/>
      <c r="I84" s="50"/>
      <c r="J84" s="50"/>
      <c r="K84" s="50"/>
    </row>
    <row r="85" spans="2:11" ht="12.75">
      <c r="B85" s="50"/>
      <c r="C85" s="50"/>
      <c r="D85" s="50"/>
      <c r="E85" s="50"/>
      <c r="F85" s="50"/>
      <c r="G85" s="50"/>
      <c r="H85" s="50"/>
      <c r="I85" s="50"/>
      <c r="J85" s="50"/>
      <c r="K85" s="50"/>
    </row>
    <row r="86" spans="2:11" ht="12.75">
      <c r="B86" s="50"/>
      <c r="C86" s="50"/>
      <c r="D86" s="50"/>
      <c r="E86" s="50"/>
      <c r="F86" s="50"/>
      <c r="G86" s="50"/>
      <c r="H86" s="50"/>
      <c r="I86" s="50"/>
      <c r="J86" s="50"/>
      <c r="K86" s="50"/>
    </row>
    <row r="87" spans="2:11" ht="12.75">
      <c r="B87" s="50"/>
      <c r="C87" s="50"/>
      <c r="D87" s="50"/>
      <c r="E87" s="50"/>
      <c r="F87" s="50"/>
      <c r="G87" s="50"/>
      <c r="H87" s="50"/>
      <c r="I87" s="50"/>
      <c r="J87" s="50"/>
      <c r="K87" s="50"/>
    </row>
    <row r="88" spans="2:11" ht="12.75">
      <c r="B88" s="50"/>
      <c r="C88" s="50"/>
      <c r="D88" s="50"/>
      <c r="E88" s="50"/>
      <c r="F88" s="50"/>
      <c r="G88" s="50"/>
      <c r="H88" s="50"/>
      <c r="I88" s="50"/>
      <c r="J88" s="50"/>
      <c r="K88" s="50"/>
    </row>
    <row r="89" spans="2:11" ht="12.75">
      <c r="B89" s="50"/>
      <c r="C89" s="50"/>
      <c r="D89" s="50"/>
      <c r="E89" s="50"/>
      <c r="F89" s="50"/>
      <c r="G89" s="50"/>
      <c r="H89" s="50"/>
      <c r="I89" s="50"/>
      <c r="J89" s="50"/>
      <c r="K89" s="50"/>
    </row>
    <row r="90" spans="2:11" ht="12.75">
      <c r="B90" s="50"/>
      <c r="C90" s="50"/>
      <c r="D90" s="50"/>
      <c r="E90" s="50"/>
      <c r="F90" s="50"/>
      <c r="G90" s="50"/>
      <c r="H90" s="50"/>
      <c r="I90" s="50"/>
      <c r="J90" s="50"/>
      <c r="K90" s="50"/>
    </row>
    <row r="91" spans="2:11" ht="12.75">
      <c r="B91" s="50"/>
      <c r="C91" s="50"/>
      <c r="D91" s="50"/>
      <c r="E91" s="50"/>
      <c r="F91" s="50"/>
      <c r="G91" s="50"/>
      <c r="H91" s="50"/>
      <c r="I91" s="50"/>
      <c r="J91" s="50"/>
      <c r="K91" s="50"/>
    </row>
    <row r="92" spans="2:11" ht="12.75">
      <c r="B92" s="50"/>
      <c r="C92" s="50"/>
      <c r="D92" s="50"/>
      <c r="E92" s="50"/>
      <c r="F92" s="50"/>
      <c r="G92" s="50"/>
      <c r="H92" s="50"/>
      <c r="I92" s="50"/>
      <c r="J92" s="50"/>
      <c r="K92" s="50"/>
    </row>
    <row r="93" spans="2:11" ht="12.75">
      <c r="B93" s="50"/>
      <c r="C93" s="50"/>
      <c r="D93" s="50"/>
      <c r="E93" s="50"/>
      <c r="F93" s="50"/>
      <c r="G93" s="50"/>
      <c r="H93" s="50"/>
      <c r="I93" s="50"/>
      <c r="J93" s="50"/>
      <c r="K93" s="50"/>
    </row>
    <row r="94" spans="2:11" ht="12.75">
      <c r="B94" s="50"/>
      <c r="C94" s="50"/>
      <c r="D94" s="50"/>
      <c r="E94" s="50"/>
      <c r="F94" s="50"/>
      <c r="G94" s="50"/>
      <c r="H94" s="50"/>
      <c r="I94" s="50"/>
      <c r="J94" s="50"/>
      <c r="K94" s="50"/>
    </row>
    <row r="95" spans="2:11" ht="12.75">
      <c r="B95" s="50"/>
      <c r="C95" s="50"/>
      <c r="D95" s="50"/>
      <c r="E95" s="50"/>
      <c r="F95" s="50"/>
      <c r="G95" s="50"/>
      <c r="H95" s="50"/>
      <c r="I95" s="50"/>
      <c r="J95" s="50"/>
      <c r="K95" s="50"/>
    </row>
    <row r="96" spans="2:11" ht="12.75">
      <c r="B96" s="50"/>
      <c r="C96" s="50"/>
      <c r="D96" s="50"/>
      <c r="E96" s="50"/>
      <c r="F96" s="50"/>
      <c r="G96" s="50"/>
      <c r="H96" s="50"/>
      <c r="I96" s="50"/>
      <c r="J96" s="50"/>
      <c r="K96" s="50"/>
    </row>
    <row r="97" spans="2:11" ht="12.75">
      <c r="B97" s="50"/>
      <c r="C97" s="50"/>
      <c r="D97" s="50"/>
      <c r="E97" s="50"/>
      <c r="F97" s="50"/>
      <c r="G97" s="50"/>
      <c r="H97" s="50"/>
      <c r="I97" s="50"/>
      <c r="J97" s="50"/>
      <c r="K97" s="50"/>
    </row>
    <row r="98" spans="2:11" ht="12.75">
      <c r="B98" s="50"/>
      <c r="C98" s="50"/>
      <c r="D98" s="50"/>
      <c r="E98" s="50"/>
      <c r="F98" s="50"/>
      <c r="G98" s="50"/>
      <c r="H98" s="50"/>
      <c r="I98" s="50"/>
      <c r="J98" s="50"/>
      <c r="K98" s="50"/>
    </row>
    <row r="99" spans="2:11" ht="12.75">
      <c r="B99" s="50"/>
      <c r="C99" s="50"/>
      <c r="D99" s="50"/>
      <c r="E99" s="50"/>
      <c r="F99" s="50"/>
      <c r="G99" s="50"/>
      <c r="H99" s="50"/>
      <c r="I99" s="50"/>
      <c r="J99" s="50"/>
      <c r="K99" s="50"/>
    </row>
    <row r="100" spans="2:11" ht="12.75">
      <c r="B100" s="50"/>
      <c r="C100" s="50"/>
      <c r="D100" s="50"/>
      <c r="E100" s="50"/>
      <c r="F100" s="50"/>
      <c r="G100" s="50"/>
      <c r="H100" s="50"/>
      <c r="I100" s="50"/>
      <c r="J100" s="50"/>
      <c r="K100" s="50"/>
    </row>
    <row r="101" spans="2:11" ht="12.75">
      <c r="B101" s="50"/>
      <c r="C101" s="50"/>
      <c r="D101" s="50"/>
      <c r="E101" s="50"/>
      <c r="F101" s="50"/>
      <c r="G101" s="50"/>
      <c r="H101" s="50"/>
      <c r="I101" s="50"/>
      <c r="J101" s="50"/>
      <c r="K101" s="50"/>
    </row>
    <row r="102" spans="2:11" ht="12.75">
      <c r="B102" s="50"/>
      <c r="C102" s="50"/>
      <c r="D102" s="50"/>
      <c r="E102" s="50"/>
      <c r="F102" s="50"/>
      <c r="G102" s="50"/>
      <c r="H102" s="50"/>
      <c r="I102" s="50"/>
      <c r="J102" s="50"/>
      <c r="K102" s="50"/>
    </row>
    <row r="103" spans="2:11" ht="12.75">
      <c r="B103" s="50"/>
      <c r="C103" s="50"/>
      <c r="D103" s="50"/>
      <c r="E103" s="50"/>
      <c r="F103" s="50"/>
      <c r="G103" s="50"/>
      <c r="H103" s="50"/>
      <c r="I103" s="50"/>
      <c r="J103" s="50"/>
      <c r="K103" s="50"/>
    </row>
    <row r="104" spans="2:11" ht="12.75">
      <c r="B104" s="50"/>
      <c r="C104" s="50"/>
      <c r="D104" s="50"/>
      <c r="E104" s="50"/>
      <c r="F104" s="50"/>
      <c r="G104" s="50"/>
      <c r="H104" s="50"/>
      <c r="I104" s="50"/>
      <c r="J104" s="50"/>
      <c r="K104" s="50"/>
    </row>
    <row r="105" spans="2:11" ht="12.75">
      <c r="B105" s="50"/>
      <c r="C105" s="50"/>
      <c r="D105" s="50"/>
      <c r="E105" s="50"/>
      <c r="F105" s="50"/>
      <c r="G105" s="50"/>
      <c r="H105" s="50"/>
      <c r="I105" s="50"/>
      <c r="J105" s="50"/>
      <c r="K105" s="50"/>
    </row>
    <row r="106" spans="2:11" ht="12.75">
      <c r="B106" s="50"/>
      <c r="C106" s="50"/>
      <c r="D106" s="50"/>
      <c r="E106" s="50"/>
      <c r="F106" s="50"/>
      <c r="G106" s="50"/>
      <c r="H106" s="50"/>
      <c r="I106" s="50"/>
      <c r="J106" s="50"/>
      <c r="K106" s="50"/>
    </row>
    <row r="107" spans="2:11" ht="12.75">
      <c r="B107" s="50"/>
      <c r="C107" s="50"/>
      <c r="D107" s="50"/>
      <c r="E107" s="50"/>
      <c r="F107" s="50"/>
      <c r="G107" s="50"/>
      <c r="H107" s="50"/>
      <c r="I107" s="50"/>
      <c r="J107" s="50"/>
      <c r="K107" s="50"/>
    </row>
    <row r="108" spans="2:11" ht="12.75">
      <c r="B108" s="50"/>
      <c r="C108" s="50"/>
      <c r="D108" s="50"/>
      <c r="E108" s="50"/>
      <c r="F108" s="50"/>
      <c r="G108" s="50"/>
      <c r="H108" s="50"/>
      <c r="I108" s="50"/>
      <c r="J108" s="50"/>
      <c r="K108" s="50"/>
    </row>
    <row r="109" spans="2:11" ht="12.75">
      <c r="B109" s="50"/>
      <c r="C109" s="50"/>
      <c r="D109" s="50"/>
      <c r="E109" s="50"/>
      <c r="F109" s="50"/>
      <c r="G109" s="50"/>
      <c r="H109" s="50"/>
      <c r="I109" s="50"/>
      <c r="J109" s="50"/>
      <c r="K109" s="50"/>
    </row>
    <row r="110" spans="2:11" ht="12.75">
      <c r="B110" s="50"/>
      <c r="C110" s="50"/>
      <c r="D110" s="50"/>
      <c r="E110" s="50"/>
      <c r="F110" s="50"/>
      <c r="G110" s="50"/>
      <c r="H110" s="50"/>
      <c r="I110" s="50"/>
      <c r="J110" s="50"/>
      <c r="K110" s="50"/>
    </row>
    <row r="111" spans="2:11" ht="12.75">
      <c r="B111" s="50"/>
      <c r="C111" s="50"/>
      <c r="D111" s="50"/>
      <c r="E111" s="50"/>
      <c r="F111" s="50"/>
      <c r="G111" s="50"/>
      <c r="H111" s="50"/>
      <c r="I111" s="50"/>
      <c r="J111" s="50"/>
      <c r="K111" s="50"/>
    </row>
    <row r="112" spans="2:11" ht="12.75">
      <c r="B112" s="50"/>
      <c r="C112" s="50"/>
      <c r="D112" s="50"/>
      <c r="E112" s="50"/>
      <c r="F112" s="50"/>
      <c r="G112" s="50"/>
      <c r="H112" s="50"/>
      <c r="I112" s="50"/>
      <c r="J112" s="50"/>
      <c r="K112" s="50"/>
    </row>
    <row r="113" spans="2:11" ht="12.75">
      <c r="B113" s="50"/>
      <c r="C113" s="50"/>
      <c r="D113" s="50"/>
      <c r="E113" s="50"/>
      <c r="F113" s="50"/>
      <c r="G113" s="50"/>
      <c r="H113" s="50"/>
      <c r="I113" s="50"/>
      <c r="J113" s="50"/>
      <c r="K113" s="50"/>
    </row>
    <row r="114" spans="2:11" ht="12.75">
      <c r="B114" s="50"/>
      <c r="C114" s="50"/>
      <c r="D114" s="50"/>
      <c r="E114" s="50"/>
      <c r="F114" s="50"/>
      <c r="G114" s="50"/>
      <c r="H114" s="50"/>
      <c r="I114" s="50"/>
      <c r="J114" s="50"/>
      <c r="K114" s="50"/>
    </row>
    <row r="115" spans="2:11" ht="12.75">
      <c r="B115" s="50"/>
      <c r="C115" s="50"/>
      <c r="D115" s="50"/>
      <c r="E115" s="50"/>
      <c r="F115" s="50"/>
      <c r="G115" s="50"/>
      <c r="H115" s="50"/>
      <c r="I115" s="50"/>
      <c r="J115" s="50"/>
      <c r="K115" s="50"/>
    </row>
    <row r="116" spans="2:11" ht="12.75">
      <c r="B116" s="50"/>
      <c r="C116" s="50"/>
      <c r="D116" s="50"/>
      <c r="E116" s="50"/>
      <c r="F116" s="50"/>
      <c r="G116" s="50"/>
      <c r="H116" s="50"/>
      <c r="I116" s="50"/>
      <c r="J116" s="50"/>
      <c r="K116" s="50"/>
    </row>
    <row r="117" spans="2:11" ht="12.75">
      <c r="B117" s="50"/>
      <c r="C117" s="50"/>
      <c r="D117" s="50"/>
      <c r="E117" s="50"/>
      <c r="F117" s="50"/>
      <c r="G117" s="50"/>
      <c r="H117" s="50"/>
      <c r="I117" s="50"/>
      <c r="J117" s="50"/>
      <c r="K117" s="50"/>
    </row>
    <row r="118" spans="2:11" ht="12.75">
      <c r="B118" s="50"/>
      <c r="C118" s="50"/>
      <c r="D118" s="50"/>
      <c r="E118" s="50"/>
      <c r="F118" s="50"/>
      <c r="G118" s="50"/>
      <c r="H118" s="50"/>
      <c r="I118" s="50"/>
      <c r="J118" s="50"/>
      <c r="K118" s="50"/>
    </row>
    <row r="119" spans="2:11" ht="12.75">
      <c r="B119" s="50"/>
      <c r="C119" s="50"/>
      <c r="D119" s="50"/>
      <c r="E119" s="50"/>
      <c r="F119" s="50"/>
      <c r="G119" s="50"/>
      <c r="H119" s="50"/>
      <c r="I119" s="50"/>
      <c r="J119" s="50"/>
      <c r="K119" s="50"/>
    </row>
    <row r="120" spans="2:11" ht="12.75">
      <c r="B120" s="50"/>
      <c r="C120" s="50"/>
      <c r="D120" s="50"/>
      <c r="E120" s="50"/>
      <c r="F120" s="50"/>
      <c r="G120" s="50"/>
      <c r="H120" s="50"/>
      <c r="I120" s="50"/>
      <c r="J120" s="50"/>
      <c r="K120" s="50"/>
    </row>
    <row r="121" spans="2:11" ht="12.75">
      <c r="B121" s="50"/>
      <c r="C121" s="50"/>
      <c r="D121" s="50"/>
      <c r="E121" s="50"/>
      <c r="F121" s="50"/>
      <c r="G121" s="50"/>
      <c r="H121" s="50"/>
      <c r="I121" s="50"/>
      <c r="J121" s="50"/>
      <c r="K121" s="50"/>
    </row>
    <row r="122" spans="2:11" ht="12.75">
      <c r="B122" s="50"/>
      <c r="C122" s="50"/>
      <c r="D122" s="50"/>
      <c r="E122" s="50"/>
      <c r="F122" s="50"/>
      <c r="G122" s="50"/>
      <c r="H122" s="50"/>
      <c r="I122" s="50"/>
      <c r="J122" s="50"/>
      <c r="K122" s="50"/>
    </row>
    <row r="123" spans="2:11" ht="12.75">
      <c r="B123" s="50"/>
      <c r="C123" s="50"/>
      <c r="D123" s="50"/>
      <c r="E123" s="50"/>
      <c r="F123" s="50"/>
      <c r="G123" s="50"/>
      <c r="H123" s="50"/>
      <c r="I123" s="50"/>
      <c r="J123" s="50"/>
      <c r="K123" s="50"/>
    </row>
    <row r="124" spans="2:11" ht="12.75">
      <c r="B124" s="50"/>
      <c r="C124" s="50"/>
      <c r="D124" s="50"/>
      <c r="E124" s="50"/>
      <c r="F124" s="50"/>
      <c r="G124" s="50"/>
      <c r="H124" s="50"/>
      <c r="I124" s="50"/>
      <c r="J124" s="50"/>
      <c r="K124" s="50"/>
    </row>
    <row r="125" spans="2:11" ht="12.75">
      <c r="B125" s="50"/>
      <c r="C125" s="50"/>
      <c r="D125" s="50"/>
      <c r="E125" s="50"/>
      <c r="F125" s="50"/>
      <c r="G125" s="50"/>
      <c r="H125" s="50"/>
      <c r="I125" s="50"/>
      <c r="J125" s="50"/>
      <c r="K125" s="50"/>
    </row>
  </sheetData>
  <mergeCells count="3">
    <mergeCell ref="B13:K13"/>
    <mergeCell ref="B43:K43"/>
    <mergeCell ref="B10:K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contribuzioni&amp;R13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121"/>
  <sheetViews>
    <sheetView zoomScale="75" zoomScaleNormal="75" workbookViewId="0" topLeftCell="A1"/>
  </sheetViews>
  <sheetFormatPr defaultColWidth="12.7109375" defaultRowHeight="12.75"/>
  <cols>
    <col min="1" max="1" width="30.57421875" style="40" customWidth="1"/>
    <col min="2" max="6" width="11.57421875" style="40" bestFit="1" customWidth="1"/>
    <col min="7" max="12" width="13.57421875" style="40" bestFit="1" customWidth="1"/>
    <col min="13" max="13" width="13.57421875" style="40" customWidth="1"/>
    <col min="14" max="22" width="12.7109375" style="40" customWidth="1"/>
    <col min="23" max="23" width="14.57421875" style="40" customWidth="1"/>
    <col min="24" max="24" width="15.00390625" style="39" customWidth="1"/>
    <col min="25" max="25" width="15.28125" style="40" bestFit="1" customWidth="1"/>
    <col min="26" max="26" width="34.421875" style="40" bestFit="1" customWidth="1"/>
    <col min="27" max="16384" width="12.7109375" style="40" customWidth="1"/>
  </cols>
  <sheetData>
    <row r="1" spans="1:24" s="52" customFormat="1" ht="18.9" customHeight="1">
      <c r="A1" s="38" t="s">
        <v>104</v>
      </c>
      <c r="B1" s="38"/>
      <c r="C1" s="38"/>
      <c r="D1" s="38"/>
      <c r="E1" s="38"/>
      <c r="F1" s="38"/>
      <c r="G1" s="38"/>
      <c r="H1" s="38"/>
      <c r="I1" s="38"/>
      <c r="J1" s="38"/>
      <c r="K1" s="38"/>
      <c r="L1" s="38"/>
      <c r="M1" s="38"/>
      <c r="N1" s="38" t="str">
        <f>A1</f>
        <v>Married sole earner without children</v>
      </c>
      <c r="X1" s="38"/>
    </row>
    <row r="2" spans="1:24" s="52" customFormat="1" ht="18.9" customHeight="1">
      <c r="A2" s="38"/>
      <c r="B2" s="38"/>
      <c r="C2" s="38"/>
      <c r="D2" s="38"/>
      <c r="E2" s="38"/>
      <c r="F2" s="38"/>
      <c r="G2" s="38"/>
      <c r="H2" s="38"/>
      <c r="I2" s="38"/>
      <c r="J2" s="38"/>
      <c r="K2" s="38"/>
      <c r="L2" s="38"/>
      <c r="M2" s="38"/>
      <c r="N2" s="38"/>
      <c r="X2" s="38"/>
    </row>
    <row r="3" spans="1:24" s="52" customFormat="1" ht="18.9" customHeight="1">
      <c r="A3" s="41" t="str">
        <f>'Pages 10-11'!$A$3</f>
        <v>Cantonal, municipal and church tax burden on gross earned income</v>
      </c>
      <c r="C3" s="38"/>
      <c r="D3" s="38"/>
      <c r="E3" s="38"/>
      <c r="F3" s="38"/>
      <c r="G3" s="38"/>
      <c r="H3" s="38"/>
      <c r="I3" s="38"/>
      <c r="J3" s="38"/>
      <c r="K3" s="38"/>
      <c r="L3" s="38"/>
      <c r="M3" s="38"/>
      <c r="N3" s="41" t="str">
        <f>A3</f>
        <v>Cantonal, municipal and church tax burden on gross earned income</v>
      </c>
      <c r="X3" s="38"/>
    </row>
    <row r="4" spans="1:13" ht="18.9" customHeight="1">
      <c r="A4" s="41"/>
      <c r="B4" s="39"/>
      <c r="C4" s="39"/>
      <c r="D4" s="39"/>
      <c r="E4" s="39"/>
      <c r="F4" s="39"/>
      <c r="G4" s="39"/>
      <c r="H4" s="39"/>
      <c r="I4" s="39"/>
      <c r="J4" s="39"/>
      <c r="K4" s="39"/>
      <c r="L4" s="39"/>
      <c r="M4" s="39"/>
    </row>
    <row r="5" spans="1:26" ht="18.9" customHeight="1" thickBot="1">
      <c r="A5" s="42">
        <v>4</v>
      </c>
      <c r="B5" s="39"/>
      <c r="C5" s="39"/>
      <c r="D5" s="39"/>
      <c r="E5" s="39"/>
      <c r="F5" s="39"/>
      <c r="G5" s="39"/>
      <c r="H5" s="39"/>
      <c r="I5" s="39"/>
      <c r="J5" s="39"/>
      <c r="K5" s="39"/>
      <c r="L5" s="39"/>
      <c r="M5" s="39"/>
      <c r="X5" s="53"/>
      <c r="Z5" s="53">
        <f>A5</f>
        <v>4</v>
      </c>
    </row>
    <row r="6" spans="1:26" ht="18.9" customHeight="1" thickBot="1">
      <c r="A6" s="41" t="str">
        <f>'Pages 10-11'!$A$6</f>
        <v>Cantonal capitals</v>
      </c>
      <c r="B6" s="883" t="str">
        <f>'Pages 10-11'!$B$6:$L$6</f>
        <v xml:space="preserve">Gross earned income in Swiss francs </v>
      </c>
      <c r="C6" s="884"/>
      <c r="D6" s="884"/>
      <c r="E6" s="884"/>
      <c r="F6" s="884"/>
      <c r="G6" s="884"/>
      <c r="H6" s="884"/>
      <c r="I6" s="884"/>
      <c r="J6" s="884"/>
      <c r="K6" s="884"/>
      <c r="L6" s="884"/>
      <c r="M6" s="437"/>
      <c r="N6" s="883" t="str">
        <f>B6</f>
        <v xml:space="preserve">Gross earned income in Swiss francs </v>
      </c>
      <c r="O6" s="884"/>
      <c r="P6" s="884"/>
      <c r="Q6" s="884"/>
      <c r="R6" s="884"/>
      <c r="S6" s="884"/>
      <c r="T6" s="884"/>
      <c r="U6" s="884"/>
      <c r="V6" s="884"/>
      <c r="W6" s="884"/>
      <c r="X6" s="884"/>
      <c r="Y6" s="885"/>
      <c r="Z6" s="57" t="str">
        <f aca="true" t="shared" si="0" ref="Z6:Z67">A6</f>
        <v>Cantonal capitals</v>
      </c>
    </row>
    <row r="7" spans="1:26" ht="18.9" customHeight="1">
      <c r="A7" s="41" t="str">
        <f>'Pages 10-11'!$A$7</f>
        <v>Confederation</v>
      </c>
      <c r="B7" s="60">
        <v>12500</v>
      </c>
      <c r="C7" s="60">
        <v>15000</v>
      </c>
      <c r="D7" s="60">
        <v>17500</v>
      </c>
      <c r="E7" s="60">
        <v>20000</v>
      </c>
      <c r="F7" s="60">
        <v>25000</v>
      </c>
      <c r="G7" s="60">
        <v>30000</v>
      </c>
      <c r="H7" s="60">
        <v>35000</v>
      </c>
      <c r="I7" s="60">
        <v>40000</v>
      </c>
      <c r="J7" s="60">
        <v>45000</v>
      </c>
      <c r="K7" s="60">
        <v>50000</v>
      </c>
      <c r="L7" s="60">
        <v>60000</v>
      </c>
      <c r="M7" s="60">
        <v>70000</v>
      </c>
      <c r="N7" s="60">
        <v>80000</v>
      </c>
      <c r="O7" s="60">
        <v>90000</v>
      </c>
      <c r="P7" s="60">
        <v>100000</v>
      </c>
      <c r="Q7" s="60">
        <v>125000</v>
      </c>
      <c r="R7" s="60">
        <v>150000</v>
      </c>
      <c r="S7" s="60">
        <v>175000</v>
      </c>
      <c r="T7" s="60">
        <v>200000</v>
      </c>
      <c r="U7" s="60">
        <v>250000</v>
      </c>
      <c r="V7" s="60">
        <v>300000</v>
      </c>
      <c r="W7" s="60">
        <v>400000</v>
      </c>
      <c r="X7" s="60">
        <v>500000</v>
      </c>
      <c r="Y7" s="60">
        <v>1000000</v>
      </c>
      <c r="Z7" s="57" t="str">
        <f t="shared" si="0"/>
        <v>Confederation</v>
      </c>
    </row>
    <row r="8" spans="1:26" ht="18.9" customHeight="1">
      <c r="A8" s="41"/>
      <c r="B8" s="53"/>
      <c r="C8" s="53"/>
      <c r="D8" s="53"/>
      <c r="E8" s="53"/>
      <c r="F8" s="53"/>
      <c r="G8" s="53"/>
      <c r="H8" s="53"/>
      <c r="I8" s="53"/>
      <c r="J8" s="53"/>
      <c r="K8" s="53"/>
      <c r="L8" s="53"/>
      <c r="M8" s="53"/>
      <c r="Z8" s="53"/>
    </row>
    <row r="9" spans="1:26" ht="18.9" customHeight="1">
      <c r="A9" s="41"/>
      <c r="B9" s="880" t="str">
        <f>'Pages 10-11'!$B$9:$M$9</f>
        <v xml:space="preserve">Tax burden in Swiss francs </v>
      </c>
      <c r="C9" s="881"/>
      <c r="D9" s="881"/>
      <c r="E9" s="881"/>
      <c r="F9" s="881"/>
      <c r="G9" s="881"/>
      <c r="H9" s="881"/>
      <c r="I9" s="881"/>
      <c r="J9" s="881"/>
      <c r="K9" s="881"/>
      <c r="L9" s="881"/>
      <c r="M9" s="882"/>
      <c r="N9" s="880" t="str">
        <f>B9</f>
        <v xml:space="preserve">Tax burden in Swiss francs </v>
      </c>
      <c r="O9" s="881"/>
      <c r="P9" s="881"/>
      <c r="Q9" s="881"/>
      <c r="R9" s="881"/>
      <c r="S9" s="881"/>
      <c r="T9" s="881"/>
      <c r="U9" s="881"/>
      <c r="V9" s="881"/>
      <c r="W9" s="881"/>
      <c r="X9" s="881"/>
      <c r="Y9" s="882"/>
      <c r="Z9" s="53"/>
    </row>
    <row r="10" spans="1:26" ht="18.9" customHeight="1">
      <c r="A10" s="24" t="str">
        <f>'Page 9'!$A$16</f>
        <v>Zurich</v>
      </c>
      <c r="B10" s="14">
        <v>48</v>
      </c>
      <c r="C10" s="14">
        <v>48</v>
      </c>
      <c r="D10" s="14">
        <v>48</v>
      </c>
      <c r="E10" s="14">
        <v>112.4</v>
      </c>
      <c r="F10" s="14">
        <v>314.8</v>
      </c>
      <c r="G10" s="14">
        <v>609.2</v>
      </c>
      <c r="H10" s="14">
        <v>830</v>
      </c>
      <c r="I10" s="14">
        <v>1152</v>
      </c>
      <c r="J10" s="14">
        <v>1556.8000000000002</v>
      </c>
      <c r="K10" s="14">
        <v>1860.4</v>
      </c>
      <c r="L10" s="14">
        <v>2883.9</v>
      </c>
      <c r="M10" s="14">
        <v>3987.8999999999996</v>
      </c>
      <c r="N10" s="14">
        <v>5241.4</v>
      </c>
      <c r="O10" s="14">
        <v>6626</v>
      </c>
      <c r="P10" s="14">
        <v>8010.6</v>
      </c>
      <c r="Q10" s="14">
        <v>11725.100000000002</v>
      </c>
      <c r="R10" s="14">
        <v>15724.8</v>
      </c>
      <c r="S10" s="14">
        <v>20361.6</v>
      </c>
      <c r="T10" s="14">
        <v>24977.7</v>
      </c>
      <c r="U10" s="14">
        <v>35242.6</v>
      </c>
      <c r="V10" s="14">
        <v>46266.5</v>
      </c>
      <c r="W10" s="14">
        <v>70434.90000000001</v>
      </c>
      <c r="X10" s="14">
        <v>97170.09999999999</v>
      </c>
      <c r="Y10" s="14">
        <v>231480.9</v>
      </c>
      <c r="Z10" s="53" t="str">
        <f t="shared" si="0"/>
        <v>Zurich</v>
      </c>
    </row>
    <row r="11" spans="1:26" ht="18.9" customHeight="1">
      <c r="A11" s="24" t="str">
        <f>'Page 9'!$A$17</f>
        <v>Berne</v>
      </c>
      <c r="B11" s="387">
        <v>0</v>
      </c>
      <c r="C11" s="387">
        <v>0</v>
      </c>
      <c r="D11" s="387">
        <v>0</v>
      </c>
      <c r="E11" s="387">
        <v>0</v>
      </c>
      <c r="F11" s="387">
        <v>37.10000000000001</v>
      </c>
      <c r="G11" s="387">
        <v>308.79999999999995</v>
      </c>
      <c r="H11" s="387">
        <v>665.45</v>
      </c>
      <c r="I11" s="387">
        <v>1156.2500000000002</v>
      </c>
      <c r="J11" s="387">
        <v>1742.5500000000002</v>
      </c>
      <c r="K11" s="387">
        <v>2559.45</v>
      </c>
      <c r="L11" s="387">
        <v>4375.500000000001</v>
      </c>
      <c r="M11" s="387">
        <v>6026.900000000001</v>
      </c>
      <c r="N11" s="14">
        <v>7644.850000000001</v>
      </c>
      <c r="O11" s="14">
        <v>9261.350000000002</v>
      </c>
      <c r="P11" s="14">
        <v>11092.150000000001</v>
      </c>
      <c r="Q11" s="14">
        <v>15819.500000000004</v>
      </c>
      <c r="R11" s="14">
        <v>21038.850000000002</v>
      </c>
      <c r="S11" s="14">
        <v>26611.25</v>
      </c>
      <c r="T11" s="14">
        <v>32677.850000000002</v>
      </c>
      <c r="U11" s="14">
        <v>45058.55</v>
      </c>
      <c r="V11" s="14">
        <v>57633.850000000006</v>
      </c>
      <c r="W11" s="14">
        <v>83937.45000000001</v>
      </c>
      <c r="X11" s="14">
        <v>111462.70000000001</v>
      </c>
      <c r="Y11" s="14">
        <v>250958.85</v>
      </c>
      <c r="Z11" s="53" t="str">
        <f t="shared" si="0"/>
        <v>Berne</v>
      </c>
    </row>
    <row r="12" spans="1:26" ht="18.9" customHeight="1">
      <c r="A12" s="24" t="str">
        <f>'Page 9'!$A$18</f>
        <v>Lucerne</v>
      </c>
      <c r="B12" s="14">
        <v>50</v>
      </c>
      <c r="C12" s="14">
        <v>50</v>
      </c>
      <c r="D12" s="14">
        <v>50</v>
      </c>
      <c r="E12" s="14">
        <v>50</v>
      </c>
      <c r="F12" s="14">
        <v>72.8</v>
      </c>
      <c r="G12" s="14">
        <v>249.5</v>
      </c>
      <c r="H12" s="14">
        <v>746.5</v>
      </c>
      <c r="I12" s="14">
        <v>1329.3000000000002</v>
      </c>
      <c r="J12" s="14">
        <v>1896.3000000000002</v>
      </c>
      <c r="K12" s="14">
        <v>2463.3</v>
      </c>
      <c r="L12" s="14">
        <v>3644.5</v>
      </c>
      <c r="M12" s="14">
        <v>4951.799999999999</v>
      </c>
      <c r="N12" s="14">
        <v>6243.299999999999</v>
      </c>
      <c r="O12" s="14">
        <v>7534.799999999999</v>
      </c>
      <c r="P12" s="14">
        <v>8889.300000000001</v>
      </c>
      <c r="Q12" s="14">
        <v>12447</v>
      </c>
      <c r="R12" s="14">
        <v>16227</v>
      </c>
      <c r="S12" s="14">
        <v>20428.800000000003</v>
      </c>
      <c r="T12" s="14">
        <v>24914.7</v>
      </c>
      <c r="U12" s="14">
        <v>33988.8</v>
      </c>
      <c r="V12" s="14">
        <v>43042.600000000006</v>
      </c>
      <c r="W12" s="14">
        <v>61272</v>
      </c>
      <c r="X12" s="14">
        <v>79521.70000000001</v>
      </c>
      <c r="Y12" s="14">
        <v>170709.30000000002</v>
      </c>
      <c r="Z12" s="53" t="str">
        <f t="shared" si="0"/>
        <v>Lucerne</v>
      </c>
    </row>
    <row r="13" spans="1:26" ht="18.9" customHeight="1">
      <c r="A13" s="24" t="str">
        <f>'Page 9'!$A$19</f>
        <v>Altdorf</v>
      </c>
      <c r="B13" s="14">
        <v>100</v>
      </c>
      <c r="C13" s="14">
        <v>100</v>
      </c>
      <c r="D13" s="14">
        <v>100</v>
      </c>
      <c r="E13" s="14">
        <v>100</v>
      </c>
      <c r="F13" s="14">
        <v>100</v>
      </c>
      <c r="G13" s="14">
        <v>100</v>
      </c>
      <c r="H13" s="14">
        <v>611.6659999999999</v>
      </c>
      <c r="I13" s="14">
        <v>1288.8709999999999</v>
      </c>
      <c r="J13" s="14">
        <v>1951.0269999999998</v>
      </c>
      <c r="K13" s="14">
        <v>2613.183</v>
      </c>
      <c r="L13" s="14">
        <v>3952.544</v>
      </c>
      <c r="M13" s="14">
        <v>5291.905</v>
      </c>
      <c r="N13" s="14">
        <v>6510.874</v>
      </c>
      <c r="O13" s="14">
        <v>7714.794</v>
      </c>
      <c r="P13" s="14">
        <v>8918.714000000002</v>
      </c>
      <c r="Q13" s="14">
        <v>11943.563</v>
      </c>
      <c r="R13" s="14">
        <v>15194.147</v>
      </c>
      <c r="S13" s="14">
        <v>18565.123000000003</v>
      </c>
      <c r="T13" s="14">
        <v>21921.05</v>
      </c>
      <c r="U13" s="14">
        <v>28647.953000000005</v>
      </c>
      <c r="V13" s="14">
        <v>35359.807</v>
      </c>
      <c r="W13" s="14">
        <v>48873.808999999994</v>
      </c>
      <c r="X13" s="14">
        <v>62402.86</v>
      </c>
      <c r="Y13" s="14">
        <v>130002.968</v>
      </c>
      <c r="Z13" s="53" t="str">
        <f t="shared" si="0"/>
        <v>Altdorf</v>
      </c>
    </row>
    <row r="14" spans="1:26" ht="18.9" customHeight="1">
      <c r="A14" s="24" t="str">
        <f>'Page 9'!$A$20</f>
        <v>Schwyz</v>
      </c>
      <c r="B14" s="14">
        <v>20.599999999999998</v>
      </c>
      <c r="C14" s="14">
        <v>48</v>
      </c>
      <c r="D14" s="14">
        <v>92.60000000000001</v>
      </c>
      <c r="E14" s="14">
        <v>150.9</v>
      </c>
      <c r="F14" s="14">
        <v>308.7</v>
      </c>
      <c r="G14" s="14">
        <v>531.65</v>
      </c>
      <c r="H14" s="14">
        <v>782.0500000000001</v>
      </c>
      <c r="I14" s="14">
        <v>1087.3</v>
      </c>
      <c r="J14" s="14">
        <v>1464.6</v>
      </c>
      <c r="K14" s="14">
        <v>1876.2000000000003</v>
      </c>
      <c r="L14" s="14">
        <v>2678.8499999999995</v>
      </c>
      <c r="M14" s="14">
        <v>3471.15</v>
      </c>
      <c r="N14" s="14">
        <v>4116</v>
      </c>
      <c r="O14" s="14">
        <v>5042.1</v>
      </c>
      <c r="P14" s="14">
        <v>5971.65</v>
      </c>
      <c r="Q14" s="14">
        <v>8561.300000000001</v>
      </c>
      <c r="R14" s="14">
        <v>11425.35</v>
      </c>
      <c r="S14" s="14">
        <v>14423.15</v>
      </c>
      <c r="T14" s="14">
        <v>17407.25</v>
      </c>
      <c r="U14" s="14">
        <v>23385.75</v>
      </c>
      <c r="V14" s="14">
        <v>29350.500000000004</v>
      </c>
      <c r="W14" s="14">
        <v>41365.8</v>
      </c>
      <c r="X14" s="14">
        <v>53391.399999999994</v>
      </c>
      <c r="Y14" s="14">
        <v>109643.4</v>
      </c>
      <c r="Z14" s="53" t="str">
        <f t="shared" si="0"/>
        <v>Schwyz</v>
      </c>
    </row>
    <row r="15" spans="1:26" ht="18.9" customHeight="1">
      <c r="A15" s="24" t="str">
        <f>'Page 9'!$A$21</f>
        <v>Sarnen</v>
      </c>
      <c r="B15" s="14">
        <v>0</v>
      </c>
      <c r="C15" s="14">
        <v>0</v>
      </c>
      <c r="D15" s="14">
        <v>0</v>
      </c>
      <c r="E15" s="14">
        <v>0</v>
      </c>
      <c r="F15" s="14">
        <v>13.55</v>
      </c>
      <c r="G15" s="14">
        <v>543.6</v>
      </c>
      <c r="H15" s="14">
        <v>1032.8</v>
      </c>
      <c r="I15" s="14">
        <v>1522.05</v>
      </c>
      <c r="J15" s="14">
        <v>2011.35</v>
      </c>
      <c r="K15" s="14">
        <v>2541.3</v>
      </c>
      <c r="L15" s="14">
        <v>3587.75</v>
      </c>
      <c r="M15" s="14">
        <v>4742.95</v>
      </c>
      <c r="N15" s="14">
        <v>5857.3</v>
      </c>
      <c r="O15" s="14">
        <v>7094</v>
      </c>
      <c r="P15" s="14">
        <v>8330.7</v>
      </c>
      <c r="Q15" s="14">
        <v>11347.650000000001</v>
      </c>
      <c r="R15" s="14">
        <v>14378.249999999998</v>
      </c>
      <c r="S15" s="14">
        <v>17422.35</v>
      </c>
      <c r="T15" s="14">
        <v>20452.949999999997</v>
      </c>
      <c r="U15" s="14">
        <v>26527.65</v>
      </c>
      <c r="V15" s="14">
        <v>32588.85</v>
      </c>
      <c r="W15" s="14">
        <v>44792.6</v>
      </c>
      <c r="X15" s="14">
        <v>57010.05</v>
      </c>
      <c r="Y15" s="14">
        <v>118056.29999999999</v>
      </c>
      <c r="Z15" s="53" t="str">
        <f t="shared" si="0"/>
        <v>Sarnen</v>
      </c>
    </row>
    <row r="16" spans="1:26" ht="18.9" customHeight="1">
      <c r="A16" s="24" t="str">
        <f>'Page 9'!$A$22</f>
        <v>Stans</v>
      </c>
      <c r="B16" s="14">
        <v>50</v>
      </c>
      <c r="C16" s="14">
        <v>50</v>
      </c>
      <c r="D16" s="14">
        <v>50</v>
      </c>
      <c r="E16" s="14">
        <v>50</v>
      </c>
      <c r="F16" s="14">
        <v>69.85</v>
      </c>
      <c r="G16" s="14">
        <v>208.6</v>
      </c>
      <c r="H16" s="14">
        <v>481.25000000000006</v>
      </c>
      <c r="I16" s="14">
        <v>848</v>
      </c>
      <c r="J16" s="14">
        <v>1308.7</v>
      </c>
      <c r="K16" s="14">
        <v>1842.45</v>
      </c>
      <c r="L16" s="14">
        <v>2918.4</v>
      </c>
      <c r="M16" s="14">
        <v>4079.25</v>
      </c>
      <c r="N16" s="14">
        <v>5284.349999999999</v>
      </c>
      <c r="O16" s="14">
        <v>6502.05</v>
      </c>
      <c r="P16" s="14">
        <v>7745.85</v>
      </c>
      <c r="Q16" s="14">
        <v>11086.300000000001</v>
      </c>
      <c r="R16" s="14">
        <v>14482.400000000001</v>
      </c>
      <c r="S16" s="14">
        <v>18023.05</v>
      </c>
      <c r="T16" s="14">
        <v>21715.95</v>
      </c>
      <c r="U16" s="14">
        <v>29152.45</v>
      </c>
      <c r="V16" s="14">
        <v>36775.45</v>
      </c>
      <c r="W16" s="14">
        <v>50848.35</v>
      </c>
      <c r="X16" s="14">
        <v>64018.15000000001</v>
      </c>
      <c r="Y16" s="14">
        <v>129866.90000000001</v>
      </c>
      <c r="Z16" s="53" t="str">
        <f t="shared" si="0"/>
        <v>Stans</v>
      </c>
    </row>
    <row r="17" spans="1:26" ht="18.9" customHeight="1">
      <c r="A17" s="24" t="str">
        <f>'Page 9'!$A$23</f>
        <v>Glarus</v>
      </c>
      <c r="B17" s="387">
        <v>0</v>
      </c>
      <c r="C17" s="387">
        <v>0</v>
      </c>
      <c r="D17" s="387">
        <v>0</v>
      </c>
      <c r="E17" s="387">
        <v>0</v>
      </c>
      <c r="F17" s="387">
        <v>410</v>
      </c>
      <c r="G17" s="387">
        <v>860</v>
      </c>
      <c r="H17" s="387">
        <v>1300</v>
      </c>
      <c r="I17" s="387">
        <v>1806.25</v>
      </c>
      <c r="J17" s="387">
        <v>2411.2499999999995</v>
      </c>
      <c r="K17" s="387">
        <v>3016.25</v>
      </c>
      <c r="L17" s="387">
        <v>3978.75</v>
      </c>
      <c r="M17" s="387">
        <v>5116.25</v>
      </c>
      <c r="N17" s="387">
        <v>6448.75</v>
      </c>
      <c r="O17" s="387">
        <v>7797.499999999999</v>
      </c>
      <c r="P17" s="387">
        <v>9225</v>
      </c>
      <c r="Q17" s="387">
        <v>13275</v>
      </c>
      <c r="R17" s="387">
        <v>17325</v>
      </c>
      <c r="S17" s="387">
        <v>21525</v>
      </c>
      <c r="T17" s="387">
        <v>25819.999999999996</v>
      </c>
      <c r="U17" s="387">
        <v>34760</v>
      </c>
      <c r="V17" s="387">
        <v>44025</v>
      </c>
      <c r="W17" s="387">
        <v>63668.75000000001</v>
      </c>
      <c r="X17" s="387">
        <v>84048.75</v>
      </c>
      <c r="Y17" s="387">
        <v>188551.25</v>
      </c>
      <c r="Z17" s="53" t="str">
        <f t="shared" si="0"/>
        <v>Glarus</v>
      </c>
    </row>
    <row r="18" spans="1:26" ht="18.9" customHeight="1">
      <c r="A18" s="24" t="str">
        <f>'Page 9'!$A$24</f>
        <v>Zug</v>
      </c>
      <c r="B18" s="387">
        <v>0</v>
      </c>
      <c r="C18" s="387">
        <v>0</v>
      </c>
      <c r="D18" s="387">
        <v>0</v>
      </c>
      <c r="E18" s="387">
        <v>0</v>
      </c>
      <c r="F18" s="387">
        <v>14.05</v>
      </c>
      <c r="G18" s="387">
        <v>78.45</v>
      </c>
      <c r="H18" s="387">
        <v>205.75</v>
      </c>
      <c r="I18" s="387">
        <v>387.75</v>
      </c>
      <c r="J18" s="387">
        <v>584.25</v>
      </c>
      <c r="K18" s="387">
        <v>795.8499999999999</v>
      </c>
      <c r="L18" s="387">
        <v>1238.05</v>
      </c>
      <c r="M18" s="387">
        <v>1640.55</v>
      </c>
      <c r="N18" s="14">
        <v>2090.5</v>
      </c>
      <c r="O18" s="14">
        <v>2515.25</v>
      </c>
      <c r="P18" s="14">
        <v>2988.15</v>
      </c>
      <c r="Q18" s="14">
        <v>4609.45</v>
      </c>
      <c r="R18" s="14">
        <v>6367.7</v>
      </c>
      <c r="S18" s="14">
        <v>8686.85</v>
      </c>
      <c r="T18" s="14">
        <v>11705.349999999999</v>
      </c>
      <c r="U18" s="14">
        <v>20059.95</v>
      </c>
      <c r="V18" s="14">
        <v>27448.050000000003</v>
      </c>
      <c r="W18" s="14">
        <v>39335.45</v>
      </c>
      <c r="X18" s="14">
        <v>49979.59999999999</v>
      </c>
      <c r="Y18" s="14">
        <v>103164.85</v>
      </c>
      <c r="Z18" s="53" t="str">
        <f t="shared" si="0"/>
        <v>Zug</v>
      </c>
    </row>
    <row r="19" spans="1:26" ht="18.9" customHeight="1">
      <c r="A19" s="24" t="str">
        <f>'Page 9'!$A$25</f>
        <v>Fribourg</v>
      </c>
      <c r="B19" s="387">
        <v>0</v>
      </c>
      <c r="C19" s="387">
        <v>0</v>
      </c>
      <c r="D19" s="387">
        <v>106.89999999999999</v>
      </c>
      <c r="E19" s="387">
        <v>147.45</v>
      </c>
      <c r="F19" s="387">
        <v>296.55</v>
      </c>
      <c r="G19" s="387">
        <v>518.1</v>
      </c>
      <c r="H19" s="387">
        <v>913.6500000000001</v>
      </c>
      <c r="I19" s="387">
        <v>1467.25</v>
      </c>
      <c r="J19" s="387">
        <v>2179.75</v>
      </c>
      <c r="K19" s="387">
        <v>2580.3999999999996</v>
      </c>
      <c r="L19" s="387">
        <v>3773.5499999999997</v>
      </c>
      <c r="M19" s="387">
        <v>4979.45</v>
      </c>
      <c r="N19" s="14">
        <v>6525.25</v>
      </c>
      <c r="O19" s="14">
        <v>8095.4</v>
      </c>
      <c r="P19" s="14">
        <v>9777.300000000001</v>
      </c>
      <c r="Q19" s="14">
        <v>14520</v>
      </c>
      <c r="R19" s="14">
        <v>19378.2</v>
      </c>
      <c r="S19" s="14">
        <v>24928.399999999998</v>
      </c>
      <c r="T19" s="14">
        <v>30633.85</v>
      </c>
      <c r="U19" s="14">
        <v>42032.35</v>
      </c>
      <c r="V19" s="14">
        <v>54505</v>
      </c>
      <c r="W19" s="14">
        <v>81624.55</v>
      </c>
      <c r="X19" s="14">
        <v>107583.3</v>
      </c>
      <c r="Y19" s="14">
        <v>219371.34999999998</v>
      </c>
      <c r="Z19" s="53" t="str">
        <f t="shared" si="0"/>
        <v>Fribourg</v>
      </c>
    </row>
    <row r="20" spans="1:26" ht="18.9" customHeight="1">
      <c r="A20" s="24" t="str">
        <f>'Page 9'!$A$26</f>
        <v>Solothurn</v>
      </c>
      <c r="B20" s="14">
        <v>80</v>
      </c>
      <c r="C20" s="14">
        <v>80</v>
      </c>
      <c r="D20" s="14">
        <v>80</v>
      </c>
      <c r="E20" s="14">
        <v>80</v>
      </c>
      <c r="F20" s="14">
        <v>222.5</v>
      </c>
      <c r="G20" s="14">
        <v>755.0999999999999</v>
      </c>
      <c r="H20" s="14">
        <v>1392.1499999999999</v>
      </c>
      <c r="I20" s="14">
        <v>2060</v>
      </c>
      <c r="J20" s="14">
        <v>2805.55</v>
      </c>
      <c r="K20" s="14">
        <v>3445.55</v>
      </c>
      <c r="L20" s="14">
        <v>4731.65</v>
      </c>
      <c r="M20" s="14">
        <v>6115.6</v>
      </c>
      <c r="N20" s="14">
        <v>7860.55</v>
      </c>
      <c r="O20" s="14">
        <v>9674.05</v>
      </c>
      <c r="P20" s="14">
        <v>11636.9</v>
      </c>
      <c r="Q20" s="14">
        <v>16635.05</v>
      </c>
      <c r="R20" s="14">
        <v>21833.95</v>
      </c>
      <c r="S20" s="14">
        <v>27357.7</v>
      </c>
      <c r="T20" s="14">
        <v>32986.8</v>
      </c>
      <c r="U20" s="14">
        <v>44902.75</v>
      </c>
      <c r="V20" s="14">
        <v>57233.200000000004</v>
      </c>
      <c r="W20" s="14">
        <v>82011.09999999999</v>
      </c>
      <c r="X20" s="14">
        <v>106809.55</v>
      </c>
      <c r="Y20" s="14">
        <v>223646.55</v>
      </c>
      <c r="Z20" s="53" t="str">
        <f t="shared" si="0"/>
        <v>Solothurn</v>
      </c>
    </row>
    <row r="21" spans="1:26" ht="18.9" customHeight="1">
      <c r="A21" s="24" t="str">
        <f>'Page 9'!$A$27</f>
        <v>Basel</v>
      </c>
      <c r="B21" s="387">
        <v>0</v>
      </c>
      <c r="C21" s="387">
        <v>0</v>
      </c>
      <c r="D21" s="387">
        <v>0</v>
      </c>
      <c r="E21" s="387">
        <v>0</v>
      </c>
      <c r="F21" s="387">
        <v>0</v>
      </c>
      <c r="G21" s="387">
        <v>0</v>
      </c>
      <c r="H21" s="387">
        <v>0</v>
      </c>
      <c r="I21" s="387">
        <v>0</v>
      </c>
      <c r="J21" s="387">
        <v>0</v>
      </c>
      <c r="K21" s="387">
        <v>299</v>
      </c>
      <c r="L21" s="387">
        <v>2539.65</v>
      </c>
      <c r="M21" s="387">
        <v>4753.95</v>
      </c>
      <c r="N21" s="14">
        <v>6968.3</v>
      </c>
      <c r="O21" s="14">
        <v>9159.6</v>
      </c>
      <c r="P21" s="14">
        <v>11373.9</v>
      </c>
      <c r="Q21" s="14">
        <v>16897.3</v>
      </c>
      <c r="R21" s="14">
        <v>22449.3</v>
      </c>
      <c r="S21" s="14">
        <v>28024.3</v>
      </c>
      <c r="T21" s="14">
        <v>33576.3</v>
      </c>
      <c r="U21" s="14">
        <v>44703.3</v>
      </c>
      <c r="V21" s="14">
        <v>55805.4</v>
      </c>
      <c r="W21" s="14">
        <v>78151.4</v>
      </c>
      <c r="X21" s="14">
        <v>100646.3</v>
      </c>
      <c r="Y21" s="14">
        <v>226794.15</v>
      </c>
      <c r="Z21" s="53" t="str">
        <f t="shared" si="0"/>
        <v>Basel</v>
      </c>
    </row>
    <row r="22" spans="1:26" ht="18.9" customHeight="1">
      <c r="A22" s="24" t="str">
        <f>'Page 9'!$A$28</f>
        <v>Liestal</v>
      </c>
      <c r="B22" s="387">
        <v>0</v>
      </c>
      <c r="C22" s="387">
        <v>0</v>
      </c>
      <c r="D22" s="387">
        <v>0</v>
      </c>
      <c r="E22" s="387">
        <v>0</v>
      </c>
      <c r="F22" s="387">
        <v>241.25</v>
      </c>
      <c r="G22" s="387">
        <v>301.65</v>
      </c>
      <c r="H22" s="387">
        <v>362.25</v>
      </c>
      <c r="I22" s="387">
        <v>422.65</v>
      </c>
      <c r="J22" s="387">
        <v>756</v>
      </c>
      <c r="K22" s="387">
        <v>1223.45</v>
      </c>
      <c r="L22" s="387">
        <v>2372.2000000000003</v>
      </c>
      <c r="M22" s="387">
        <v>3762.7</v>
      </c>
      <c r="N22" s="14">
        <v>5357.85</v>
      </c>
      <c r="O22" s="14">
        <v>7129.650000000001</v>
      </c>
      <c r="P22" s="14">
        <v>9057.699999999999</v>
      </c>
      <c r="Q22" s="14">
        <v>14261.000000000002</v>
      </c>
      <c r="R22" s="14">
        <v>19834.95</v>
      </c>
      <c r="S22" s="14">
        <v>25689</v>
      </c>
      <c r="T22" s="14">
        <v>31780.3</v>
      </c>
      <c r="U22" s="14">
        <v>44553.549999999996</v>
      </c>
      <c r="V22" s="14">
        <v>57688.799999999996</v>
      </c>
      <c r="W22" s="14">
        <v>84464.15</v>
      </c>
      <c r="X22" s="14">
        <v>111663.04999999999</v>
      </c>
      <c r="Y22" s="14">
        <v>251552.40000000002</v>
      </c>
      <c r="Z22" s="53" t="str">
        <f t="shared" si="0"/>
        <v>Liestal</v>
      </c>
    </row>
    <row r="23" spans="1:26" ht="18.9" customHeight="1">
      <c r="A23" s="24" t="str">
        <f>'Page 9'!$A$29</f>
        <v>Schaffhausen</v>
      </c>
      <c r="B23" s="14">
        <v>60</v>
      </c>
      <c r="C23" s="14">
        <v>60</v>
      </c>
      <c r="D23" s="14">
        <v>60</v>
      </c>
      <c r="E23" s="14">
        <v>60</v>
      </c>
      <c r="F23" s="14">
        <v>199.9</v>
      </c>
      <c r="G23" s="14">
        <v>486.7</v>
      </c>
      <c r="H23" s="14">
        <v>940.65</v>
      </c>
      <c r="I23" s="14">
        <v>1512.45</v>
      </c>
      <c r="J23" s="14">
        <v>2061.6</v>
      </c>
      <c r="K23" s="14">
        <v>2629.1499999999996</v>
      </c>
      <c r="L23" s="14">
        <v>3972.3</v>
      </c>
      <c r="M23" s="14">
        <v>5428.150000000001</v>
      </c>
      <c r="N23" s="14">
        <v>6841.150000000001</v>
      </c>
      <c r="O23" s="14">
        <v>8339.3</v>
      </c>
      <c r="P23" s="14">
        <v>9776.1</v>
      </c>
      <c r="Q23" s="14">
        <v>13735.350000000002</v>
      </c>
      <c r="R23" s="14">
        <v>18412</v>
      </c>
      <c r="S23" s="14">
        <v>23777.65</v>
      </c>
      <c r="T23" s="14">
        <v>29242.85</v>
      </c>
      <c r="U23" s="14">
        <v>40206.2</v>
      </c>
      <c r="V23" s="14">
        <v>51150.45</v>
      </c>
      <c r="W23" s="14">
        <v>75012.59999999999</v>
      </c>
      <c r="X23" s="14">
        <v>97170.25</v>
      </c>
      <c r="Y23" s="14">
        <v>196340.15</v>
      </c>
      <c r="Z23" s="53" t="str">
        <f t="shared" si="0"/>
        <v>Schaffhausen</v>
      </c>
    </row>
    <row r="24" spans="1:26" ht="18.9" customHeight="1">
      <c r="A24" s="24" t="str">
        <f>'Page 9'!$A$30</f>
        <v>Herisau</v>
      </c>
      <c r="B24" s="387">
        <v>0</v>
      </c>
      <c r="C24" s="387">
        <v>0</v>
      </c>
      <c r="D24" s="387">
        <v>0</v>
      </c>
      <c r="E24" s="387">
        <v>0</v>
      </c>
      <c r="F24" s="387">
        <v>192.3</v>
      </c>
      <c r="G24" s="387">
        <v>621.7</v>
      </c>
      <c r="H24" s="387">
        <v>1149.1</v>
      </c>
      <c r="I24" s="387">
        <v>1730.5</v>
      </c>
      <c r="J24" s="387">
        <v>2337</v>
      </c>
      <c r="K24" s="387">
        <v>2943.5000000000005</v>
      </c>
      <c r="L24" s="387">
        <v>3867.6499999999996</v>
      </c>
      <c r="M24" s="387">
        <v>5095.05</v>
      </c>
      <c r="N24" s="14">
        <v>6583.1</v>
      </c>
      <c r="O24" s="14">
        <v>8246</v>
      </c>
      <c r="P24" s="14">
        <v>9937</v>
      </c>
      <c r="Q24" s="14">
        <v>14451.400000000001</v>
      </c>
      <c r="R24" s="14">
        <v>19155.050000000003</v>
      </c>
      <c r="S24" s="14">
        <v>23921.750000000004</v>
      </c>
      <c r="T24" s="14">
        <v>28678.6</v>
      </c>
      <c r="U24" s="14">
        <v>38530.50000000001</v>
      </c>
      <c r="V24" s="14">
        <v>48360.3</v>
      </c>
      <c r="W24" s="14">
        <v>68152.25</v>
      </c>
      <c r="X24" s="14">
        <v>87042.8</v>
      </c>
      <c r="Y24" s="14">
        <v>175804.7</v>
      </c>
      <c r="Z24" s="53" t="str">
        <f t="shared" si="0"/>
        <v>Herisau</v>
      </c>
    </row>
    <row r="25" spans="1:26" ht="18.9" customHeight="1">
      <c r="A25" s="24" t="str">
        <f>'Page 9'!$A$31</f>
        <v>Appenzell</v>
      </c>
      <c r="B25" s="14">
        <v>66.2</v>
      </c>
      <c r="C25" s="14">
        <v>107.94999999999999</v>
      </c>
      <c r="D25" s="14">
        <v>178.6</v>
      </c>
      <c r="E25" s="14">
        <v>262.2</v>
      </c>
      <c r="F25" s="14">
        <v>462.6</v>
      </c>
      <c r="G25" s="14">
        <v>709.3</v>
      </c>
      <c r="H25" s="14">
        <v>1033.1</v>
      </c>
      <c r="I25" s="14">
        <v>1407</v>
      </c>
      <c r="J25" s="14">
        <v>1827.1000000000001</v>
      </c>
      <c r="K25" s="14">
        <v>2289.1499999999996</v>
      </c>
      <c r="L25" s="14">
        <v>3195.5</v>
      </c>
      <c r="M25" s="14">
        <v>4193.5</v>
      </c>
      <c r="N25" s="14">
        <v>5252.5</v>
      </c>
      <c r="O25" s="14">
        <v>6365.150000000001</v>
      </c>
      <c r="P25" s="14">
        <v>7646.5</v>
      </c>
      <c r="Q25" s="14">
        <v>11228.199999999999</v>
      </c>
      <c r="R25" s="14">
        <v>14876.9</v>
      </c>
      <c r="S25" s="14">
        <v>18525</v>
      </c>
      <c r="T25" s="14">
        <v>22348.85</v>
      </c>
      <c r="U25" s="14">
        <v>30073.699999999997</v>
      </c>
      <c r="V25" s="14">
        <v>37791.75</v>
      </c>
      <c r="W25" s="14">
        <v>52670.35</v>
      </c>
      <c r="X25" s="14">
        <v>66987.84999999999</v>
      </c>
      <c r="Y25" s="14">
        <v>135992.65</v>
      </c>
      <c r="Z25" s="53" t="str">
        <f t="shared" si="0"/>
        <v>Appenzell</v>
      </c>
    </row>
    <row r="26" spans="1:26" ht="18.9" customHeight="1">
      <c r="A26" s="24" t="str">
        <f>'Page 9'!$A$32</f>
        <v>St. Gall</v>
      </c>
      <c r="B26" s="387">
        <v>0</v>
      </c>
      <c r="C26" s="387">
        <v>0</v>
      </c>
      <c r="D26" s="387">
        <v>0</v>
      </c>
      <c r="E26" s="387">
        <v>0</v>
      </c>
      <c r="F26" s="387">
        <v>0</v>
      </c>
      <c r="G26" s="387">
        <v>110</v>
      </c>
      <c r="H26" s="387">
        <v>529.95</v>
      </c>
      <c r="I26" s="387">
        <v>1012</v>
      </c>
      <c r="J26" s="387">
        <v>1705</v>
      </c>
      <c r="K26" s="387">
        <v>2040.5</v>
      </c>
      <c r="L26" s="387">
        <v>3520</v>
      </c>
      <c r="M26" s="387">
        <v>4981.05</v>
      </c>
      <c r="N26" s="14">
        <v>6457</v>
      </c>
      <c r="O26" s="14">
        <v>8382</v>
      </c>
      <c r="P26" s="14">
        <v>10330.650000000001</v>
      </c>
      <c r="Q26" s="14">
        <v>15216.65</v>
      </c>
      <c r="R26" s="14">
        <v>20526.000000000004</v>
      </c>
      <c r="S26" s="14">
        <v>26193.2</v>
      </c>
      <c r="T26" s="14">
        <v>31828.5</v>
      </c>
      <c r="U26" s="14">
        <v>43305.950000000004</v>
      </c>
      <c r="V26" s="14">
        <v>54835.00000000001</v>
      </c>
      <c r="W26" s="14">
        <v>78048.3</v>
      </c>
      <c r="X26" s="14">
        <v>101284.70000000001</v>
      </c>
      <c r="Y26" s="14">
        <v>207780.40000000002</v>
      </c>
      <c r="Z26" s="53" t="str">
        <f t="shared" si="0"/>
        <v>St. Gall</v>
      </c>
    </row>
    <row r="27" spans="1:26" ht="18.9" customHeight="1">
      <c r="A27" s="24" t="str">
        <f>'Page 9'!$A$33</f>
        <v>Chur</v>
      </c>
      <c r="B27" s="387">
        <v>0</v>
      </c>
      <c r="C27" s="387">
        <v>0</v>
      </c>
      <c r="D27" s="387">
        <v>0</v>
      </c>
      <c r="E27" s="387">
        <v>0</v>
      </c>
      <c r="F27" s="387">
        <v>0</v>
      </c>
      <c r="G27" s="387">
        <v>0</v>
      </c>
      <c r="H27" s="387">
        <v>0</v>
      </c>
      <c r="I27" s="387">
        <v>185</v>
      </c>
      <c r="J27" s="387">
        <v>641</v>
      </c>
      <c r="K27" s="387">
        <v>1235</v>
      </c>
      <c r="L27" s="387">
        <v>2434</v>
      </c>
      <c r="M27" s="387">
        <v>3656</v>
      </c>
      <c r="N27" s="14">
        <v>4969</v>
      </c>
      <c r="O27" s="14">
        <v>6356</v>
      </c>
      <c r="P27" s="14">
        <v>7966</v>
      </c>
      <c r="Q27" s="14">
        <v>12273</v>
      </c>
      <c r="R27" s="14">
        <v>16625</v>
      </c>
      <c r="S27" s="14">
        <v>21355</v>
      </c>
      <c r="T27" s="14">
        <v>26126</v>
      </c>
      <c r="U27" s="14">
        <v>35890</v>
      </c>
      <c r="V27" s="14">
        <v>45931</v>
      </c>
      <c r="W27" s="14">
        <v>66147</v>
      </c>
      <c r="X27" s="14">
        <v>86472</v>
      </c>
      <c r="Y27" s="14">
        <v>189505</v>
      </c>
      <c r="Z27" s="53" t="str">
        <f t="shared" si="0"/>
        <v>Chur</v>
      </c>
    </row>
    <row r="28" spans="1:26" ht="18.9" customHeight="1">
      <c r="A28" s="24" t="str">
        <f>'Page 9'!$A$34</f>
        <v>Aarau</v>
      </c>
      <c r="B28" s="387">
        <v>0</v>
      </c>
      <c r="C28" s="387">
        <v>0</v>
      </c>
      <c r="D28" s="387">
        <v>0</v>
      </c>
      <c r="E28" s="387">
        <v>0</v>
      </c>
      <c r="F28" s="387">
        <v>13.35</v>
      </c>
      <c r="G28" s="387">
        <v>270.9</v>
      </c>
      <c r="H28" s="387">
        <v>532.8000000000001</v>
      </c>
      <c r="I28" s="387">
        <v>832.5</v>
      </c>
      <c r="J28" s="387">
        <v>1256.55</v>
      </c>
      <c r="K28" s="387">
        <v>1742.7000000000003</v>
      </c>
      <c r="L28" s="387">
        <v>2757.3</v>
      </c>
      <c r="M28" s="387">
        <v>3989.3999999999996</v>
      </c>
      <c r="N28" s="14">
        <v>5341.35</v>
      </c>
      <c r="O28" s="14">
        <v>6797.7</v>
      </c>
      <c r="P28" s="14">
        <v>8325</v>
      </c>
      <c r="Q28" s="14">
        <v>12454.199999999999</v>
      </c>
      <c r="R28" s="14">
        <v>16840.95</v>
      </c>
      <c r="S28" s="14">
        <v>21591.750000000004</v>
      </c>
      <c r="T28" s="14">
        <v>26418.55</v>
      </c>
      <c r="U28" s="14">
        <v>36255.95</v>
      </c>
      <c r="V28" s="14">
        <v>46404.600000000006</v>
      </c>
      <c r="W28" s="14">
        <v>67160.6</v>
      </c>
      <c r="X28" s="14">
        <v>88615.2</v>
      </c>
      <c r="Y28" s="14">
        <v>198570.69999999998</v>
      </c>
      <c r="Z28" s="53" t="str">
        <f t="shared" si="0"/>
        <v>Aarau</v>
      </c>
    </row>
    <row r="29" spans="1:26" ht="18.9" customHeight="1">
      <c r="A29" s="24" t="str">
        <f>'Page 9'!$A$35</f>
        <v>Frauenfeld</v>
      </c>
      <c r="B29" s="387">
        <v>0</v>
      </c>
      <c r="C29" s="387">
        <v>0</v>
      </c>
      <c r="D29" s="387">
        <v>0</v>
      </c>
      <c r="E29" s="387">
        <v>0</v>
      </c>
      <c r="F29" s="387">
        <v>0</v>
      </c>
      <c r="G29" s="387">
        <v>0</v>
      </c>
      <c r="H29" s="387">
        <v>200.85000000000002</v>
      </c>
      <c r="I29" s="387">
        <v>524.5500000000001</v>
      </c>
      <c r="J29" s="387">
        <v>951.35</v>
      </c>
      <c r="K29" s="387">
        <v>1516.05</v>
      </c>
      <c r="L29" s="387">
        <v>2901.6000000000004</v>
      </c>
      <c r="M29" s="387">
        <v>4281.900000000001</v>
      </c>
      <c r="N29" s="14">
        <v>5655.750000000001</v>
      </c>
      <c r="O29" s="14">
        <v>7057.249999999999</v>
      </c>
      <c r="P29" s="14">
        <v>8620.65</v>
      </c>
      <c r="Q29" s="14">
        <v>12750.300000000001</v>
      </c>
      <c r="R29" s="14">
        <v>16968.75</v>
      </c>
      <c r="S29" s="14">
        <v>21343.5</v>
      </c>
      <c r="T29" s="14">
        <v>25800.55</v>
      </c>
      <c r="U29" s="14">
        <v>35159.55</v>
      </c>
      <c r="V29" s="14">
        <v>44492.100000000006</v>
      </c>
      <c r="W29" s="14">
        <v>63935.600000000006</v>
      </c>
      <c r="X29" s="14">
        <v>83998.25000000001</v>
      </c>
      <c r="Y29" s="14">
        <v>184261.2</v>
      </c>
      <c r="Z29" s="53" t="str">
        <f t="shared" si="0"/>
        <v>Frauenfeld</v>
      </c>
    </row>
    <row r="30" spans="1:26" ht="18.9" customHeight="1">
      <c r="A30" s="24" t="str">
        <f>'Page 9'!$A$36</f>
        <v>Bellinzona</v>
      </c>
      <c r="B30" s="14">
        <v>40</v>
      </c>
      <c r="C30" s="14">
        <v>40</v>
      </c>
      <c r="D30" s="14">
        <v>40</v>
      </c>
      <c r="E30" s="14">
        <v>40</v>
      </c>
      <c r="F30" s="14">
        <v>40</v>
      </c>
      <c r="G30" s="14">
        <v>322.1</v>
      </c>
      <c r="H30" s="14">
        <v>630.75</v>
      </c>
      <c r="I30" s="14">
        <v>845.25</v>
      </c>
      <c r="J30" s="14">
        <v>1081.3</v>
      </c>
      <c r="K30" s="14">
        <v>1369.1499999999999</v>
      </c>
      <c r="L30" s="14">
        <v>2152.45</v>
      </c>
      <c r="M30" s="14">
        <v>3254.8</v>
      </c>
      <c r="N30" s="14">
        <v>4460.45</v>
      </c>
      <c r="O30" s="14">
        <v>6205.6</v>
      </c>
      <c r="P30" s="14">
        <v>7952.7</v>
      </c>
      <c r="Q30" s="14">
        <v>13107.650000000001</v>
      </c>
      <c r="R30" s="14">
        <v>18590.25</v>
      </c>
      <c r="S30" s="14">
        <v>23990.549999999996</v>
      </c>
      <c r="T30" s="14">
        <v>29697.95</v>
      </c>
      <c r="U30" s="14">
        <v>41722.35</v>
      </c>
      <c r="V30" s="14">
        <v>54277.7</v>
      </c>
      <c r="W30" s="14">
        <v>80107.4</v>
      </c>
      <c r="X30" s="14">
        <v>106224.35</v>
      </c>
      <c r="Y30" s="14">
        <v>237250.8</v>
      </c>
      <c r="Z30" s="53" t="str">
        <f t="shared" si="0"/>
        <v>Bellinzona</v>
      </c>
    </row>
    <row r="31" spans="1:26" ht="18.9" customHeight="1">
      <c r="A31" s="24" t="str">
        <f>'Page 9'!$A$37</f>
        <v>Lausanne</v>
      </c>
      <c r="B31" s="387">
        <v>0</v>
      </c>
      <c r="C31" s="387">
        <v>0</v>
      </c>
      <c r="D31" s="387">
        <v>0</v>
      </c>
      <c r="E31" s="387">
        <v>0</v>
      </c>
      <c r="F31" s="387">
        <v>0</v>
      </c>
      <c r="G31" s="387">
        <v>0</v>
      </c>
      <c r="H31" s="387">
        <v>0</v>
      </c>
      <c r="I31" s="387">
        <v>206.65</v>
      </c>
      <c r="J31" s="387">
        <v>845.35</v>
      </c>
      <c r="K31" s="387">
        <v>1701.85</v>
      </c>
      <c r="L31" s="387">
        <v>4004.2</v>
      </c>
      <c r="M31" s="387">
        <v>6682.4</v>
      </c>
      <c r="N31" s="14">
        <v>8891.199999999999</v>
      </c>
      <c r="O31" s="14">
        <v>10539</v>
      </c>
      <c r="P31" s="14">
        <v>12309.75</v>
      </c>
      <c r="Q31" s="14">
        <v>16839.8</v>
      </c>
      <c r="R31" s="14">
        <v>21837.25</v>
      </c>
      <c r="S31" s="14">
        <v>27665</v>
      </c>
      <c r="T31" s="14">
        <v>33633.35</v>
      </c>
      <c r="U31" s="14">
        <v>46370.55</v>
      </c>
      <c r="V31" s="14">
        <v>59698.25</v>
      </c>
      <c r="W31" s="14">
        <v>88011.29999999999</v>
      </c>
      <c r="X31" s="14">
        <v>118064.59999999999</v>
      </c>
      <c r="Y31" s="14">
        <v>265470</v>
      </c>
      <c r="Z31" s="53" t="str">
        <f t="shared" si="0"/>
        <v>Lausanne</v>
      </c>
    </row>
    <row r="32" spans="1:26" ht="18.9" customHeight="1">
      <c r="A32" s="24" t="str">
        <f>'Page 9'!$A$38</f>
        <v>Sion</v>
      </c>
      <c r="B32" s="14">
        <v>34</v>
      </c>
      <c r="C32" s="14">
        <v>34</v>
      </c>
      <c r="D32" s="14">
        <v>34</v>
      </c>
      <c r="E32" s="14">
        <v>34</v>
      </c>
      <c r="F32" s="14">
        <v>34</v>
      </c>
      <c r="G32" s="14">
        <v>449.19999999999993</v>
      </c>
      <c r="H32" s="14">
        <v>1024.7</v>
      </c>
      <c r="I32" s="14">
        <v>1679.1000000000001</v>
      </c>
      <c r="J32" s="14">
        <v>2372.2</v>
      </c>
      <c r="K32" s="14">
        <v>2822.000000000001</v>
      </c>
      <c r="L32" s="14">
        <v>3529.3</v>
      </c>
      <c r="M32" s="14">
        <v>4732.35</v>
      </c>
      <c r="N32" s="14">
        <v>6003.4000000000015</v>
      </c>
      <c r="O32" s="14">
        <v>7352.149999999999</v>
      </c>
      <c r="P32" s="14">
        <v>8774.4</v>
      </c>
      <c r="Q32" s="14">
        <v>12783.850000000002</v>
      </c>
      <c r="R32" s="14">
        <v>17779.5</v>
      </c>
      <c r="S32" s="14">
        <v>24289.7</v>
      </c>
      <c r="T32" s="14">
        <v>30536.949999999997</v>
      </c>
      <c r="U32" s="14">
        <v>42093.45</v>
      </c>
      <c r="V32" s="14">
        <v>53836</v>
      </c>
      <c r="W32" s="14">
        <v>78469.80000000002</v>
      </c>
      <c r="X32" s="14">
        <v>101696.95</v>
      </c>
      <c r="Y32" s="14">
        <v>215504.65</v>
      </c>
      <c r="Z32" s="53" t="str">
        <f t="shared" si="0"/>
        <v>Sion</v>
      </c>
    </row>
    <row r="33" spans="1:26" ht="18.9" customHeight="1">
      <c r="A33" s="24" t="str">
        <f>'Page 9'!$A$39</f>
        <v>Neuchâtel</v>
      </c>
      <c r="B33" s="387">
        <v>0</v>
      </c>
      <c r="C33" s="387">
        <v>0</v>
      </c>
      <c r="D33" s="387">
        <v>42.300000000000004</v>
      </c>
      <c r="E33" s="387">
        <v>119.8</v>
      </c>
      <c r="F33" s="387">
        <v>281.55</v>
      </c>
      <c r="G33" s="387">
        <v>560.9499999999999</v>
      </c>
      <c r="H33" s="387">
        <v>898.2</v>
      </c>
      <c r="I33" s="387">
        <v>1442.2</v>
      </c>
      <c r="J33" s="387">
        <v>2115.85</v>
      </c>
      <c r="K33" s="387">
        <v>2958.1499999999996</v>
      </c>
      <c r="L33" s="387">
        <v>4256.25</v>
      </c>
      <c r="M33" s="387">
        <v>6342.700000000001</v>
      </c>
      <c r="N33" s="14">
        <v>8924.75</v>
      </c>
      <c r="O33" s="14">
        <v>11133.85</v>
      </c>
      <c r="P33" s="14">
        <v>13437.099999999999</v>
      </c>
      <c r="Q33" s="14">
        <v>19300.9</v>
      </c>
      <c r="R33" s="14">
        <v>25526.05</v>
      </c>
      <c r="S33" s="14">
        <v>32174.199999999997</v>
      </c>
      <c r="T33" s="14">
        <v>39030.45</v>
      </c>
      <c r="U33" s="14">
        <v>53015.100000000006</v>
      </c>
      <c r="V33" s="14">
        <v>67583.05</v>
      </c>
      <c r="W33" s="14">
        <v>96938.9</v>
      </c>
      <c r="X33" s="14">
        <v>121967.04999999999</v>
      </c>
      <c r="Y33" s="14">
        <v>247024.3</v>
      </c>
      <c r="Z33" s="53" t="str">
        <f t="shared" si="0"/>
        <v>Neuchâtel</v>
      </c>
    </row>
    <row r="34" spans="1:26" ht="18.9" customHeight="1">
      <c r="A34" s="24" t="str">
        <f>'Page 9'!$A$40</f>
        <v>Geneva</v>
      </c>
      <c r="B34" s="14">
        <v>25</v>
      </c>
      <c r="C34" s="14">
        <v>25</v>
      </c>
      <c r="D34" s="14">
        <v>25</v>
      </c>
      <c r="E34" s="14">
        <v>25</v>
      </c>
      <c r="F34" s="14">
        <v>25</v>
      </c>
      <c r="G34" s="14">
        <v>25</v>
      </c>
      <c r="H34" s="14">
        <v>25</v>
      </c>
      <c r="I34" s="14">
        <v>25</v>
      </c>
      <c r="J34" s="14">
        <v>25</v>
      </c>
      <c r="K34" s="14">
        <v>25</v>
      </c>
      <c r="L34" s="14">
        <v>964.5999999999999</v>
      </c>
      <c r="M34" s="14">
        <v>2265.0499999999997</v>
      </c>
      <c r="N34" s="14">
        <v>3996.8500000000004</v>
      </c>
      <c r="O34" s="14">
        <v>5650</v>
      </c>
      <c r="P34" s="14">
        <v>7664.1</v>
      </c>
      <c r="Q34" s="14">
        <v>13228.75</v>
      </c>
      <c r="R34" s="14">
        <v>19047.05</v>
      </c>
      <c r="S34" s="14">
        <v>24866.95</v>
      </c>
      <c r="T34" s="14">
        <v>30826.899999999998</v>
      </c>
      <c r="U34" s="14">
        <v>42854.649999999994</v>
      </c>
      <c r="V34" s="14">
        <v>54970.700000000004</v>
      </c>
      <c r="W34" s="14">
        <v>80376.4</v>
      </c>
      <c r="X34" s="14">
        <v>107097.04999999999</v>
      </c>
      <c r="Y34" s="14">
        <v>248642.35</v>
      </c>
      <c r="Z34" s="53" t="str">
        <f t="shared" si="0"/>
        <v>Geneva</v>
      </c>
    </row>
    <row r="35" spans="1:26" ht="18.9" customHeight="1">
      <c r="A35" s="24" t="str">
        <f>'Page 9'!$A$41</f>
        <v>Delémont</v>
      </c>
      <c r="B35" s="387">
        <v>0</v>
      </c>
      <c r="C35" s="387">
        <v>0</v>
      </c>
      <c r="D35" s="387">
        <v>0</v>
      </c>
      <c r="E35" s="387">
        <v>0</v>
      </c>
      <c r="F35" s="387">
        <v>32.25</v>
      </c>
      <c r="G35" s="387">
        <v>243.95</v>
      </c>
      <c r="H35" s="387">
        <v>749.9000000000001</v>
      </c>
      <c r="I35" s="387">
        <v>1296.9</v>
      </c>
      <c r="J35" s="387">
        <v>2044.2</v>
      </c>
      <c r="K35" s="387">
        <v>2840.6000000000004</v>
      </c>
      <c r="L35" s="387">
        <v>4415.65</v>
      </c>
      <c r="M35" s="387">
        <v>6307.699999999999</v>
      </c>
      <c r="N35" s="14">
        <v>8308.45</v>
      </c>
      <c r="O35" s="14">
        <v>10309.25</v>
      </c>
      <c r="P35" s="14">
        <v>12310</v>
      </c>
      <c r="Q35" s="14">
        <v>17820.600000000002</v>
      </c>
      <c r="R35" s="14">
        <v>23606.25</v>
      </c>
      <c r="S35" s="14">
        <v>29365.999999999996</v>
      </c>
      <c r="T35" s="14">
        <v>35151.7</v>
      </c>
      <c r="U35" s="14">
        <v>47839.45</v>
      </c>
      <c r="V35" s="14">
        <v>61736.700000000004</v>
      </c>
      <c r="W35" s="14">
        <v>89655.7</v>
      </c>
      <c r="X35" s="14">
        <v>117699.90000000001</v>
      </c>
      <c r="Y35" s="14">
        <v>260546.95</v>
      </c>
      <c r="Z35" s="53"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53"/>
    </row>
    <row r="37" spans="1:26" ht="18.9" customHeight="1">
      <c r="A37" s="24" t="str">
        <f>'Page 9'!$A$43</f>
        <v>Direct federal tax</v>
      </c>
      <c r="B37" s="387">
        <v>0</v>
      </c>
      <c r="C37" s="387">
        <v>0</v>
      </c>
      <c r="D37" s="387">
        <v>0</v>
      </c>
      <c r="E37" s="387">
        <v>0</v>
      </c>
      <c r="F37" s="387">
        <v>0</v>
      </c>
      <c r="G37" s="387">
        <v>0</v>
      </c>
      <c r="H37" s="387">
        <v>0</v>
      </c>
      <c r="I37" s="387">
        <v>0</v>
      </c>
      <c r="J37" s="387">
        <v>35.4</v>
      </c>
      <c r="K37" s="387">
        <v>79.8</v>
      </c>
      <c r="L37" s="387">
        <v>168.5</v>
      </c>
      <c r="M37" s="387">
        <v>288.5</v>
      </c>
      <c r="N37" s="14">
        <v>507.1</v>
      </c>
      <c r="O37" s="14">
        <v>765.3</v>
      </c>
      <c r="P37" s="14">
        <v>1070.5</v>
      </c>
      <c r="Q37" s="14">
        <v>2043.5</v>
      </c>
      <c r="R37" s="14">
        <v>3408.9</v>
      </c>
      <c r="S37" s="14">
        <v>5477.8</v>
      </c>
      <c r="T37" s="14">
        <v>8381.7</v>
      </c>
      <c r="U37" s="14">
        <v>14189.5</v>
      </c>
      <c r="V37" s="14">
        <v>19997.2</v>
      </c>
      <c r="W37" s="14">
        <v>31668</v>
      </c>
      <c r="X37" s="14">
        <v>43348.5</v>
      </c>
      <c r="Y37" s="14">
        <v>101751</v>
      </c>
      <c r="Z37" s="53" t="str">
        <f t="shared" si="0"/>
        <v>Direct federal tax</v>
      </c>
    </row>
    <row r="38" spans="1:26" ht="18.9" customHeight="1">
      <c r="A38" s="54"/>
      <c r="B38" s="55"/>
      <c r="C38" s="55"/>
      <c r="D38" s="55"/>
      <c r="E38" s="55"/>
      <c r="F38" s="55"/>
      <c r="G38" s="55"/>
      <c r="H38" s="55"/>
      <c r="I38" s="56"/>
      <c r="J38" s="56"/>
      <c r="K38" s="56"/>
      <c r="L38" s="56"/>
      <c r="M38" s="56"/>
      <c r="N38" s="14"/>
      <c r="O38" s="14"/>
      <c r="P38" s="14"/>
      <c r="Q38" s="14"/>
      <c r="R38" s="14"/>
      <c r="S38" s="14"/>
      <c r="T38" s="14"/>
      <c r="U38" s="14"/>
      <c r="V38" s="14"/>
      <c r="W38" s="14"/>
      <c r="X38" s="15"/>
      <c r="Z38" s="53"/>
    </row>
    <row r="39" spans="1:26" ht="18.9" customHeight="1">
      <c r="A39" s="38"/>
      <c r="B39" s="886" t="str">
        <f>'Pages 10-11'!$B$39:$M$39</f>
        <v>Tax burden in percent of gross earned income</v>
      </c>
      <c r="C39" s="887"/>
      <c r="D39" s="887"/>
      <c r="E39" s="887"/>
      <c r="F39" s="887"/>
      <c r="G39" s="887"/>
      <c r="H39" s="887"/>
      <c r="I39" s="887"/>
      <c r="J39" s="887"/>
      <c r="K39" s="887"/>
      <c r="L39" s="887"/>
      <c r="M39" s="888"/>
      <c r="N39" s="886" t="str">
        <f>B39</f>
        <v>Tax burden in percent of gross earned income</v>
      </c>
      <c r="O39" s="887"/>
      <c r="P39" s="887"/>
      <c r="Q39" s="887"/>
      <c r="R39" s="887"/>
      <c r="S39" s="887"/>
      <c r="T39" s="887"/>
      <c r="U39" s="887"/>
      <c r="V39" s="887"/>
      <c r="W39" s="887"/>
      <c r="X39" s="887"/>
      <c r="Y39" s="888"/>
      <c r="Z39" s="53"/>
    </row>
    <row r="40" spans="1:26" ht="18.9" customHeight="1">
      <c r="A40" s="24" t="str">
        <f>'Page 9'!$A$16</f>
        <v>Zurich</v>
      </c>
      <c r="B40" s="10">
        <v>0.384</v>
      </c>
      <c r="C40" s="10">
        <v>0.32</v>
      </c>
      <c r="D40" s="10">
        <v>0.2742857142857143</v>
      </c>
      <c r="E40" s="10">
        <v>0.562</v>
      </c>
      <c r="F40" s="10">
        <v>1.2592</v>
      </c>
      <c r="G40" s="10">
        <v>2.030666666666667</v>
      </c>
      <c r="H40" s="10">
        <v>2.3714285714285714</v>
      </c>
      <c r="I40" s="10">
        <v>2.88</v>
      </c>
      <c r="J40" s="10">
        <v>3.459555555555556</v>
      </c>
      <c r="K40" s="10">
        <v>3.7208000000000006</v>
      </c>
      <c r="L40" s="10">
        <v>4.806500000000001</v>
      </c>
      <c r="M40" s="10">
        <v>5.696999999999999</v>
      </c>
      <c r="N40" s="10">
        <v>6.551749999999999</v>
      </c>
      <c r="O40" s="10">
        <v>7.362222222222223</v>
      </c>
      <c r="P40" s="10">
        <v>8.0106</v>
      </c>
      <c r="Q40" s="10">
        <v>9.380080000000001</v>
      </c>
      <c r="R40" s="10">
        <v>10.4832</v>
      </c>
      <c r="S40" s="10">
        <v>11.6352</v>
      </c>
      <c r="T40" s="10">
        <v>12.48885</v>
      </c>
      <c r="U40" s="10">
        <v>14.09704</v>
      </c>
      <c r="V40" s="10">
        <v>15.422166666666667</v>
      </c>
      <c r="W40" s="10">
        <v>17.608725000000003</v>
      </c>
      <c r="X40" s="10">
        <v>19.43402</v>
      </c>
      <c r="Y40" s="10">
        <v>23.14809</v>
      </c>
      <c r="Z40" s="53" t="str">
        <f t="shared" si="0"/>
        <v>Zurich</v>
      </c>
    </row>
    <row r="41" spans="1:26" ht="18.9" customHeight="1">
      <c r="A41" s="24" t="str">
        <f>'Page 9'!$A$17</f>
        <v>Berne</v>
      </c>
      <c r="B41" s="388">
        <v>0</v>
      </c>
      <c r="C41" s="388">
        <v>0</v>
      </c>
      <c r="D41" s="388">
        <v>0</v>
      </c>
      <c r="E41" s="388">
        <v>0</v>
      </c>
      <c r="F41" s="388">
        <v>0.14840000000000003</v>
      </c>
      <c r="G41" s="388">
        <v>1.0293333333333332</v>
      </c>
      <c r="H41" s="388">
        <v>1.9012857142857145</v>
      </c>
      <c r="I41" s="388">
        <v>2.8906250000000004</v>
      </c>
      <c r="J41" s="388">
        <v>3.872333333333334</v>
      </c>
      <c r="K41" s="388">
        <v>5.1189</v>
      </c>
      <c r="L41" s="388">
        <v>7.292500000000002</v>
      </c>
      <c r="M41" s="388">
        <v>8.609857142857145</v>
      </c>
      <c r="N41" s="388">
        <v>9.556062500000001</v>
      </c>
      <c r="O41" s="388">
        <v>10.290388888888891</v>
      </c>
      <c r="P41" s="388">
        <v>11.092150000000002</v>
      </c>
      <c r="Q41" s="388">
        <v>12.655600000000003</v>
      </c>
      <c r="R41" s="388">
        <v>14.025900000000002</v>
      </c>
      <c r="S41" s="388">
        <v>15.206428571428571</v>
      </c>
      <c r="T41" s="388">
        <v>16.338925</v>
      </c>
      <c r="U41" s="388">
        <v>18.02342</v>
      </c>
      <c r="V41" s="388">
        <v>19.211283333333334</v>
      </c>
      <c r="W41" s="388">
        <v>20.984362500000003</v>
      </c>
      <c r="X41" s="388">
        <v>22.292540000000002</v>
      </c>
      <c r="Y41" s="388">
        <v>25.095885000000003</v>
      </c>
      <c r="Z41" s="53" t="str">
        <f t="shared" si="0"/>
        <v>Berne</v>
      </c>
    </row>
    <row r="42" spans="1:26" ht="18.9" customHeight="1">
      <c r="A42" s="24" t="str">
        <f>'Page 9'!$A$18</f>
        <v>Lucerne</v>
      </c>
      <c r="B42" s="10">
        <v>0.4</v>
      </c>
      <c r="C42" s="10">
        <v>0.33333333333333337</v>
      </c>
      <c r="D42" s="10">
        <v>0.2857142857142857</v>
      </c>
      <c r="E42" s="10">
        <v>0.25</v>
      </c>
      <c r="F42" s="10">
        <v>0.2912</v>
      </c>
      <c r="G42" s="10">
        <v>0.8316666666666667</v>
      </c>
      <c r="H42" s="10">
        <v>2.132857142857143</v>
      </c>
      <c r="I42" s="10">
        <v>3.3232500000000007</v>
      </c>
      <c r="J42" s="10">
        <v>4.214</v>
      </c>
      <c r="K42" s="10">
        <v>4.9266000000000005</v>
      </c>
      <c r="L42" s="10">
        <v>6.074166666666667</v>
      </c>
      <c r="M42" s="10">
        <v>7.073999999999998</v>
      </c>
      <c r="N42" s="10">
        <v>7.804124999999999</v>
      </c>
      <c r="O42" s="10">
        <v>8.371999999999998</v>
      </c>
      <c r="P42" s="10">
        <v>8.889300000000002</v>
      </c>
      <c r="Q42" s="10">
        <v>9.9576</v>
      </c>
      <c r="R42" s="10">
        <v>10.818</v>
      </c>
      <c r="S42" s="10">
        <v>11.673600000000002</v>
      </c>
      <c r="T42" s="10">
        <v>12.45735</v>
      </c>
      <c r="U42" s="10">
        <v>13.59552</v>
      </c>
      <c r="V42" s="10">
        <v>14.347533333333335</v>
      </c>
      <c r="W42" s="10">
        <v>15.318000000000001</v>
      </c>
      <c r="X42" s="10">
        <v>15.904340000000003</v>
      </c>
      <c r="Y42" s="10">
        <v>17.07093</v>
      </c>
      <c r="Z42" s="53" t="str">
        <f t="shared" si="0"/>
        <v>Lucerne</v>
      </c>
    </row>
    <row r="43" spans="1:26" ht="18.9" customHeight="1">
      <c r="A43" s="24" t="str">
        <f>'Page 9'!$A$19</f>
        <v>Altdorf</v>
      </c>
      <c r="B43" s="10"/>
      <c r="C43" s="10">
        <v>0.6666666666666667</v>
      </c>
      <c r="D43" s="10">
        <v>0.5714285714285714</v>
      </c>
      <c r="E43" s="10">
        <v>0.5</v>
      </c>
      <c r="F43" s="10">
        <v>0.4</v>
      </c>
      <c r="G43" s="10">
        <v>0.33333333333333337</v>
      </c>
      <c r="H43" s="10">
        <v>1.7476171428571428</v>
      </c>
      <c r="I43" s="10">
        <v>3.2221774999999995</v>
      </c>
      <c r="J43" s="10">
        <v>4.335615555555555</v>
      </c>
      <c r="K43" s="10">
        <v>5.226366</v>
      </c>
      <c r="L43" s="10">
        <v>6.587573333333332</v>
      </c>
      <c r="M43" s="10">
        <v>7.559864285714285</v>
      </c>
      <c r="N43" s="10">
        <v>8.1385925</v>
      </c>
      <c r="O43" s="10">
        <v>8.571993333333333</v>
      </c>
      <c r="P43" s="10">
        <v>8.918714000000001</v>
      </c>
      <c r="Q43" s="10">
        <v>9.554850400000001</v>
      </c>
      <c r="R43" s="10">
        <v>10.129431333333335</v>
      </c>
      <c r="S43" s="10">
        <v>10.608641714285715</v>
      </c>
      <c r="T43" s="10">
        <v>10.960525</v>
      </c>
      <c r="U43" s="10">
        <v>11.459181200000002</v>
      </c>
      <c r="V43" s="10">
        <v>11.786602333333333</v>
      </c>
      <c r="W43" s="10">
        <v>12.218452249999999</v>
      </c>
      <c r="X43" s="10">
        <v>12.480571999999999</v>
      </c>
      <c r="Y43" s="10">
        <v>13.0002968</v>
      </c>
      <c r="Z43" s="53" t="str">
        <f t="shared" si="0"/>
        <v>Altdorf</v>
      </c>
    </row>
    <row r="44" spans="1:26" ht="18.9" customHeight="1">
      <c r="A44" s="24" t="str">
        <f>'Page 9'!$A$20</f>
        <v>Schwyz</v>
      </c>
      <c r="B44" s="10">
        <v>0.16479999999999997</v>
      </c>
      <c r="C44" s="10">
        <v>0.32</v>
      </c>
      <c r="D44" s="10">
        <v>0.5291428571428571</v>
      </c>
      <c r="E44" s="10">
        <v>0.7545000000000001</v>
      </c>
      <c r="F44" s="10">
        <v>1.2348</v>
      </c>
      <c r="G44" s="10">
        <v>1.7721666666666667</v>
      </c>
      <c r="H44" s="10">
        <v>2.2344285714285714</v>
      </c>
      <c r="I44" s="10">
        <v>2.71825</v>
      </c>
      <c r="J44" s="10">
        <v>3.254666666666666</v>
      </c>
      <c r="K44" s="10">
        <v>3.752400000000001</v>
      </c>
      <c r="L44" s="10">
        <v>4.4647499999999996</v>
      </c>
      <c r="M44" s="10">
        <v>4.958785714285714</v>
      </c>
      <c r="N44" s="10">
        <v>5.1450000000000005</v>
      </c>
      <c r="O44" s="10">
        <v>5.602333333333333</v>
      </c>
      <c r="P44" s="10">
        <v>5.9716499999999995</v>
      </c>
      <c r="Q44" s="10">
        <v>6.8490400000000005</v>
      </c>
      <c r="R44" s="10">
        <v>7.6169</v>
      </c>
      <c r="S44" s="10">
        <v>8.2418</v>
      </c>
      <c r="T44" s="10">
        <v>8.703624999999999</v>
      </c>
      <c r="U44" s="10">
        <v>9.3543</v>
      </c>
      <c r="V44" s="10">
        <v>9.7835</v>
      </c>
      <c r="W44" s="10">
        <v>10.34145</v>
      </c>
      <c r="X44" s="10">
        <v>10.678279999999999</v>
      </c>
      <c r="Y44" s="10">
        <v>10.964339999999998</v>
      </c>
      <c r="Z44" s="53" t="str">
        <f t="shared" si="0"/>
        <v>Schwyz</v>
      </c>
    </row>
    <row r="45" spans="1:26" ht="18.9" customHeight="1">
      <c r="A45" s="24" t="str">
        <f>'Page 9'!$A$21</f>
        <v>Sarnen</v>
      </c>
      <c r="B45" s="10">
        <v>0</v>
      </c>
      <c r="C45" s="10">
        <v>0</v>
      </c>
      <c r="D45" s="10">
        <v>0</v>
      </c>
      <c r="E45" s="10">
        <v>0</v>
      </c>
      <c r="F45" s="10">
        <v>0.054200000000000005</v>
      </c>
      <c r="G45" s="10">
        <v>1.812</v>
      </c>
      <c r="H45" s="10">
        <v>2.9508571428571426</v>
      </c>
      <c r="I45" s="10">
        <v>3.8051250000000003</v>
      </c>
      <c r="J45" s="10">
        <v>4.469666666666666</v>
      </c>
      <c r="K45" s="10">
        <v>5.0826</v>
      </c>
      <c r="L45" s="10">
        <v>5.979583333333333</v>
      </c>
      <c r="M45" s="10">
        <v>6.775642857142857</v>
      </c>
      <c r="N45" s="10">
        <v>7.321625</v>
      </c>
      <c r="O45" s="10">
        <v>7.8822222222222225</v>
      </c>
      <c r="P45" s="10">
        <v>8.3307</v>
      </c>
      <c r="Q45" s="10">
        <v>9.07812</v>
      </c>
      <c r="R45" s="10">
        <v>9.585499999999998</v>
      </c>
      <c r="S45" s="10">
        <v>9.955628571428571</v>
      </c>
      <c r="T45" s="10">
        <v>10.226474999999999</v>
      </c>
      <c r="U45" s="10">
        <v>10.61106</v>
      </c>
      <c r="V45" s="10">
        <v>10.86295</v>
      </c>
      <c r="W45" s="10">
        <v>11.19815</v>
      </c>
      <c r="X45" s="10">
        <v>11.40201</v>
      </c>
      <c r="Y45" s="10">
        <v>11.805629999999999</v>
      </c>
      <c r="Z45" s="53" t="str">
        <f t="shared" si="0"/>
        <v>Sarnen</v>
      </c>
    </row>
    <row r="46" spans="1:26" ht="18.9" customHeight="1">
      <c r="A46" s="24" t="str">
        <f>'Page 9'!$A$22</f>
        <v>Stans</v>
      </c>
      <c r="B46" s="10">
        <v>0.4</v>
      </c>
      <c r="C46" s="10">
        <v>0.33333333333333337</v>
      </c>
      <c r="D46" s="10">
        <v>0.2857142857142857</v>
      </c>
      <c r="E46" s="10">
        <v>0.25</v>
      </c>
      <c r="F46" s="10">
        <v>0.2794</v>
      </c>
      <c r="G46" s="10">
        <v>0.6953333333333334</v>
      </c>
      <c r="H46" s="10">
        <v>1.3750000000000002</v>
      </c>
      <c r="I46" s="10">
        <v>2.12</v>
      </c>
      <c r="J46" s="10">
        <v>2.9082222222222223</v>
      </c>
      <c r="K46" s="10">
        <v>3.6849</v>
      </c>
      <c r="L46" s="10">
        <v>4.864</v>
      </c>
      <c r="M46" s="10">
        <v>5.8275</v>
      </c>
      <c r="N46" s="10">
        <v>6.6054375</v>
      </c>
      <c r="O46" s="10">
        <v>7.224500000000001</v>
      </c>
      <c r="P46" s="10">
        <v>7.74585</v>
      </c>
      <c r="Q46" s="10">
        <v>8.86904</v>
      </c>
      <c r="R46" s="10">
        <v>9.654933333333334</v>
      </c>
      <c r="S46" s="10">
        <v>10.298885714285714</v>
      </c>
      <c r="T46" s="10">
        <v>10.857975</v>
      </c>
      <c r="U46" s="10">
        <v>11.66098</v>
      </c>
      <c r="V46" s="10">
        <v>12.258483333333333</v>
      </c>
      <c r="W46" s="10">
        <v>12.712087499999999</v>
      </c>
      <c r="X46" s="10">
        <v>12.803630000000002</v>
      </c>
      <c r="Y46" s="10">
        <v>12.986690000000001</v>
      </c>
      <c r="Z46" s="53" t="str">
        <f t="shared" si="0"/>
        <v>Stans</v>
      </c>
    </row>
    <row r="47" spans="1:26" ht="18.9" customHeight="1">
      <c r="A47" s="24" t="str">
        <f>'Page 9'!$A$23</f>
        <v>Glarus</v>
      </c>
      <c r="B47" s="388">
        <v>0</v>
      </c>
      <c r="C47" s="388">
        <v>0</v>
      </c>
      <c r="D47" s="388">
        <v>0</v>
      </c>
      <c r="E47" s="388">
        <v>0</v>
      </c>
      <c r="F47" s="388">
        <v>1.6400000000000001</v>
      </c>
      <c r="G47" s="388">
        <v>2.8666666666666667</v>
      </c>
      <c r="H47" s="388">
        <v>3.7142857142857144</v>
      </c>
      <c r="I47" s="388">
        <v>4.515625</v>
      </c>
      <c r="J47" s="388">
        <v>5.3583333333333325</v>
      </c>
      <c r="K47" s="388">
        <v>6.0325</v>
      </c>
      <c r="L47" s="388">
        <v>6.63125</v>
      </c>
      <c r="M47" s="388">
        <v>7.308928571428572</v>
      </c>
      <c r="N47" s="388">
        <v>8.0609375</v>
      </c>
      <c r="O47" s="388">
        <v>8.663888888888888</v>
      </c>
      <c r="P47" s="388">
        <v>9.225</v>
      </c>
      <c r="Q47" s="388">
        <v>10.620000000000001</v>
      </c>
      <c r="R47" s="388">
        <v>11.55</v>
      </c>
      <c r="S47" s="388">
        <v>12.3</v>
      </c>
      <c r="T47" s="388">
        <v>12.91</v>
      </c>
      <c r="U47" s="388">
        <v>13.904</v>
      </c>
      <c r="V47" s="388">
        <v>14.674999999999999</v>
      </c>
      <c r="W47" s="388">
        <v>15.917187500000002</v>
      </c>
      <c r="X47" s="388">
        <v>16.80975</v>
      </c>
      <c r="Y47" s="388">
        <v>18.855125</v>
      </c>
      <c r="Z47" s="53" t="str">
        <f t="shared" si="0"/>
        <v>Glarus</v>
      </c>
    </row>
    <row r="48" spans="1:26" ht="18.9" customHeight="1">
      <c r="A48" s="24" t="str">
        <f>'Page 9'!$A$24</f>
        <v>Zug</v>
      </c>
      <c r="B48" s="388">
        <v>0</v>
      </c>
      <c r="C48" s="388">
        <v>0</v>
      </c>
      <c r="D48" s="388">
        <v>0</v>
      </c>
      <c r="E48" s="388">
        <v>0</v>
      </c>
      <c r="F48" s="388">
        <v>0.0562</v>
      </c>
      <c r="G48" s="388">
        <v>0.2615</v>
      </c>
      <c r="H48" s="388">
        <v>0.5878571428571429</v>
      </c>
      <c r="I48" s="388">
        <v>0.9693749999999999</v>
      </c>
      <c r="J48" s="388">
        <v>1.2983333333333333</v>
      </c>
      <c r="K48" s="388">
        <v>1.5916999999999997</v>
      </c>
      <c r="L48" s="388">
        <v>2.0634166666666665</v>
      </c>
      <c r="M48" s="388">
        <v>2.343642857142857</v>
      </c>
      <c r="N48" s="388">
        <v>2.613125</v>
      </c>
      <c r="O48" s="388">
        <v>2.794722222222222</v>
      </c>
      <c r="P48" s="388">
        <v>2.98815</v>
      </c>
      <c r="Q48" s="388">
        <v>3.68756</v>
      </c>
      <c r="R48" s="388">
        <v>4.245133333333333</v>
      </c>
      <c r="S48" s="388">
        <v>4.963914285714286</v>
      </c>
      <c r="T48" s="388">
        <v>5.852675</v>
      </c>
      <c r="U48" s="388">
        <v>8.02398</v>
      </c>
      <c r="V48" s="388">
        <v>9.14935</v>
      </c>
      <c r="W48" s="388">
        <v>9.8338625</v>
      </c>
      <c r="X48" s="388">
        <v>9.995919999999998</v>
      </c>
      <c r="Y48" s="388">
        <v>10.316485</v>
      </c>
      <c r="Z48" s="53" t="str">
        <f t="shared" si="0"/>
        <v>Zug</v>
      </c>
    </row>
    <row r="49" spans="1:26" ht="18.9" customHeight="1">
      <c r="A49" s="24" t="str">
        <f>'Page 9'!$A$25</f>
        <v>Fribourg</v>
      </c>
      <c r="B49" s="388">
        <v>0</v>
      </c>
      <c r="C49" s="388">
        <v>0</v>
      </c>
      <c r="D49" s="388">
        <v>0.6108571428571429</v>
      </c>
      <c r="E49" s="388">
        <v>0.73725</v>
      </c>
      <c r="F49" s="388">
        <v>1.1862000000000001</v>
      </c>
      <c r="G49" s="388">
        <v>1.727</v>
      </c>
      <c r="H49" s="388">
        <v>2.6104285714285713</v>
      </c>
      <c r="I49" s="388">
        <v>3.668125</v>
      </c>
      <c r="J49" s="388">
        <v>4.8438888888888885</v>
      </c>
      <c r="K49" s="388">
        <v>5.160799999999999</v>
      </c>
      <c r="L49" s="388">
        <v>6.289249999999999</v>
      </c>
      <c r="M49" s="388">
        <v>7.1135</v>
      </c>
      <c r="N49" s="388">
        <v>8.1565625</v>
      </c>
      <c r="O49" s="388">
        <v>8.99488888888889</v>
      </c>
      <c r="P49" s="388">
        <v>9.777300000000002</v>
      </c>
      <c r="Q49" s="388">
        <v>11.616</v>
      </c>
      <c r="R49" s="388">
        <v>12.9188</v>
      </c>
      <c r="S49" s="388">
        <v>14.2448</v>
      </c>
      <c r="T49" s="388">
        <v>15.316924999999998</v>
      </c>
      <c r="U49" s="388">
        <v>16.812939999999998</v>
      </c>
      <c r="V49" s="388">
        <v>18.168333333333333</v>
      </c>
      <c r="W49" s="388">
        <v>20.406137500000003</v>
      </c>
      <c r="X49" s="388">
        <v>21.51666</v>
      </c>
      <c r="Y49" s="388">
        <v>21.937134999999998</v>
      </c>
      <c r="Z49" s="53" t="str">
        <f t="shared" si="0"/>
        <v>Fribourg</v>
      </c>
    </row>
    <row r="50" spans="1:26" ht="18.9" customHeight="1">
      <c r="A50" s="24" t="str">
        <f>'Page 9'!$A$26</f>
        <v>Solothurn</v>
      </c>
      <c r="B50" s="10">
        <v>0.64</v>
      </c>
      <c r="C50" s="10">
        <v>0.5333333333333333</v>
      </c>
      <c r="D50" s="10">
        <v>0.4571428571428572</v>
      </c>
      <c r="E50" s="10">
        <v>0.4</v>
      </c>
      <c r="F50" s="10">
        <v>0.89</v>
      </c>
      <c r="G50" s="10">
        <v>2.517</v>
      </c>
      <c r="H50" s="10">
        <v>3.9775714285714283</v>
      </c>
      <c r="I50" s="10">
        <v>5.1499999999999995</v>
      </c>
      <c r="J50" s="10">
        <v>6.234555555555556</v>
      </c>
      <c r="K50" s="10">
        <v>6.8911</v>
      </c>
      <c r="L50" s="10">
        <v>7.886083333333333</v>
      </c>
      <c r="M50" s="10">
        <v>8.73657142857143</v>
      </c>
      <c r="N50" s="10">
        <v>9.8256875</v>
      </c>
      <c r="O50" s="10">
        <v>10.748944444444444</v>
      </c>
      <c r="P50" s="10">
        <v>11.6369</v>
      </c>
      <c r="Q50" s="10">
        <v>13.308039999999998</v>
      </c>
      <c r="R50" s="10">
        <v>14.555966666666666</v>
      </c>
      <c r="S50" s="10">
        <v>15.63297142857143</v>
      </c>
      <c r="T50" s="10">
        <v>16.4934</v>
      </c>
      <c r="U50" s="10">
        <v>17.9611</v>
      </c>
      <c r="V50" s="10">
        <v>19.077733333333335</v>
      </c>
      <c r="W50" s="10">
        <v>20.502775</v>
      </c>
      <c r="X50" s="10">
        <v>21.36191</v>
      </c>
      <c r="Y50" s="10">
        <v>22.364655</v>
      </c>
      <c r="Z50" s="53" t="str">
        <f t="shared" si="0"/>
        <v>Solothurn</v>
      </c>
    </row>
    <row r="51" spans="1:26" ht="18.9" customHeight="1">
      <c r="A51" s="24" t="str">
        <f>'Page 9'!$A$27</f>
        <v>Basel</v>
      </c>
      <c r="B51" s="388">
        <v>0</v>
      </c>
      <c r="C51" s="388">
        <v>0</v>
      </c>
      <c r="D51" s="388">
        <v>0</v>
      </c>
      <c r="E51" s="388">
        <v>0</v>
      </c>
      <c r="F51" s="388">
        <v>0</v>
      </c>
      <c r="G51" s="388">
        <v>0</v>
      </c>
      <c r="H51" s="388">
        <v>0</v>
      </c>
      <c r="I51" s="388">
        <v>0</v>
      </c>
      <c r="J51" s="388">
        <v>0</v>
      </c>
      <c r="K51" s="388">
        <v>0.598</v>
      </c>
      <c r="L51" s="388">
        <v>4.23275</v>
      </c>
      <c r="M51" s="388">
        <v>6.791357142857142</v>
      </c>
      <c r="N51" s="388">
        <v>8.710375</v>
      </c>
      <c r="O51" s="388">
        <v>10.177333333333333</v>
      </c>
      <c r="P51" s="388">
        <v>11.373899999999999</v>
      </c>
      <c r="Q51" s="388">
        <v>13.51784</v>
      </c>
      <c r="R51" s="388">
        <v>14.966199999999999</v>
      </c>
      <c r="S51" s="388">
        <v>16.013885714285713</v>
      </c>
      <c r="T51" s="388">
        <v>16.78815</v>
      </c>
      <c r="U51" s="388">
        <v>17.881320000000002</v>
      </c>
      <c r="V51" s="388">
        <v>18.6018</v>
      </c>
      <c r="W51" s="388">
        <v>19.53785</v>
      </c>
      <c r="X51" s="388">
        <v>20.129260000000002</v>
      </c>
      <c r="Y51" s="388">
        <v>22.679415</v>
      </c>
      <c r="Z51" s="53" t="str">
        <f t="shared" si="0"/>
        <v>Basel</v>
      </c>
    </row>
    <row r="52" spans="1:26" ht="18.9" customHeight="1">
      <c r="A52" s="24" t="str">
        <f>'Page 9'!$A$28</f>
        <v>Liestal</v>
      </c>
      <c r="B52" s="388">
        <v>0</v>
      </c>
      <c r="C52" s="388">
        <v>0</v>
      </c>
      <c r="D52" s="388">
        <v>0</v>
      </c>
      <c r="E52" s="388">
        <v>0</v>
      </c>
      <c r="F52" s="388">
        <v>0.9650000000000001</v>
      </c>
      <c r="G52" s="388">
        <v>1.0055</v>
      </c>
      <c r="H52" s="388">
        <v>1.035</v>
      </c>
      <c r="I52" s="388">
        <v>1.056625</v>
      </c>
      <c r="J52" s="388">
        <v>1.68</v>
      </c>
      <c r="K52" s="388">
        <v>2.4469000000000003</v>
      </c>
      <c r="L52" s="388">
        <v>3.9536666666666673</v>
      </c>
      <c r="M52" s="388">
        <v>5.375285714285714</v>
      </c>
      <c r="N52" s="388">
        <v>6.697312500000001</v>
      </c>
      <c r="O52" s="388">
        <v>7.921833333333334</v>
      </c>
      <c r="P52" s="388">
        <v>9.057699999999999</v>
      </c>
      <c r="Q52" s="388">
        <v>11.408800000000001</v>
      </c>
      <c r="R52" s="388">
        <v>13.223300000000002</v>
      </c>
      <c r="S52" s="388">
        <v>14.679428571428572</v>
      </c>
      <c r="T52" s="388">
        <v>15.89015</v>
      </c>
      <c r="U52" s="388">
        <v>17.82142</v>
      </c>
      <c r="V52" s="388">
        <v>19.229599999999998</v>
      </c>
      <c r="W52" s="388">
        <v>21.116037499999997</v>
      </c>
      <c r="X52" s="388">
        <v>22.332609999999995</v>
      </c>
      <c r="Y52" s="388">
        <v>25.15524</v>
      </c>
      <c r="Z52" s="53" t="str">
        <f t="shared" si="0"/>
        <v>Liestal</v>
      </c>
    </row>
    <row r="53" spans="1:26" ht="18.9" customHeight="1">
      <c r="A53" s="24" t="str">
        <f>'Page 9'!$A$29</f>
        <v>Schaffhausen</v>
      </c>
      <c r="B53" s="10">
        <v>0.48</v>
      </c>
      <c r="C53" s="10">
        <v>0.4</v>
      </c>
      <c r="D53" s="10">
        <v>0.34285714285714286</v>
      </c>
      <c r="E53" s="10">
        <v>0.3</v>
      </c>
      <c r="F53" s="10">
        <v>0.7996</v>
      </c>
      <c r="G53" s="10">
        <v>1.6223333333333332</v>
      </c>
      <c r="H53" s="10">
        <v>2.6875714285714283</v>
      </c>
      <c r="I53" s="10">
        <v>3.7811250000000003</v>
      </c>
      <c r="J53" s="10">
        <v>4.581333333333333</v>
      </c>
      <c r="K53" s="10">
        <v>5.258299999999999</v>
      </c>
      <c r="L53" s="10">
        <v>6.6205</v>
      </c>
      <c r="M53" s="10">
        <v>7.7545</v>
      </c>
      <c r="N53" s="10">
        <v>8.5514375</v>
      </c>
      <c r="O53" s="10">
        <v>9.265888888888888</v>
      </c>
      <c r="P53" s="10">
        <v>9.7761</v>
      </c>
      <c r="Q53" s="10">
        <v>10.988280000000001</v>
      </c>
      <c r="R53" s="10">
        <v>12.274666666666667</v>
      </c>
      <c r="S53" s="10">
        <v>13.587228571428572</v>
      </c>
      <c r="T53" s="10">
        <v>14.621424999999999</v>
      </c>
      <c r="U53" s="10">
        <v>16.08248</v>
      </c>
      <c r="V53" s="10">
        <v>17.05015</v>
      </c>
      <c r="W53" s="10">
        <v>18.753149999999998</v>
      </c>
      <c r="X53" s="10">
        <v>19.43405</v>
      </c>
      <c r="Y53" s="10">
        <v>19.634014999999998</v>
      </c>
      <c r="Z53" s="53" t="str">
        <f t="shared" si="0"/>
        <v>Schaffhausen</v>
      </c>
    </row>
    <row r="54" spans="1:26" ht="18.9" customHeight="1">
      <c r="A54" s="24" t="str">
        <f>'Page 9'!$A$30</f>
        <v>Herisau</v>
      </c>
      <c r="B54" s="388">
        <v>0</v>
      </c>
      <c r="C54" s="388">
        <v>0</v>
      </c>
      <c r="D54" s="388">
        <v>0</v>
      </c>
      <c r="E54" s="388">
        <v>0</v>
      </c>
      <c r="F54" s="388">
        <v>0.7692</v>
      </c>
      <c r="G54" s="388">
        <v>2.0723333333333334</v>
      </c>
      <c r="H54" s="388">
        <v>3.283142857142857</v>
      </c>
      <c r="I54" s="388">
        <v>4.32625</v>
      </c>
      <c r="J54" s="388">
        <v>5.193333333333333</v>
      </c>
      <c r="K54" s="388">
        <v>5.8870000000000005</v>
      </c>
      <c r="L54" s="388">
        <v>6.446083333333333</v>
      </c>
      <c r="M54" s="388">
        <v>7.278642857142857</v>
      </c>
      <c r="N54" s="388">
        <v>8.228875</v>
      </c>
      <c r="O54" s="388">
        <v>9.162222222222221</v>
      </c>
      <c r="P54" s="388">
        <v>9.937</v>
      </c>
      <c r="Q54" s="388">
        <v>11.56112</v>
      </c>
      <c r="R54" s="388">
        <v>12.770033333333336</v>
      </c>
      <c r="S54" s="388">
        <v>13.66957142857143</v>
      </c>
      <c r="T54" s="388">
        <v>14.3393</v>
      </c>
      <c r="U54" s="388">
        <v>15.412200000000004</v>
      </c>
      <c r="V54" s="388">
        <v>16.1201</v>
      </c>
      <c r="W54" s="388">
        <v>17.038062500000002</v>
      </c>
      <c r="X54" s="388">
        <v>17.40856</v>
      </c>
      <c r="Y54" s="388">
        <v>17.580470000000002</v>
      </c>
      <c r="Z54" s="53" t="str">
        <f t="shared" si="0"/>
        <v>Herisau</v>
      </c>
    </row>
    <row r="55" spans="1:26" ht="18.9" customHeight="1">
      <c r="A55" s="24" t="str">
        <f>'Page 9'!$A$31</f>
        <v>Appenzell</v>
      </c>
      <c r="B55" s="10">
        <v>0.5296000000000001</v>
      </c>
      <c r="C55" s="10">
        <v>0.7196666666666667</v>
      </c>
      <c r="D55" s="10">
        <v>1.0205714285714285</v>
      </c>
      <c r="E55" s="10">
        <v>1.311</v>
      </c>
      <c r="F55" s="10">
        <v>1.8504</v>
      </c>
      <c r="G55" s="10">
        <v>2.364333333333333</v>
      </c>
      <c r="H55" s="10">
        <v>2.951714285714285</v>
      </c>
      <c r="I55" s="10">
        <v>3.5174999999999996</v>
      </c>
      <c r="J55" s="10">
        <v>4.060222222222222</v>
      </c>
      <c r="K55" s="10">
        <v>4.578299999999999</v>
      </c>
      <c r="L55" s="10">
        <v>5.325833333333333</v>
      </c>
      <c r="M55" s="10">
        <v>5.990714285714286</v>
      </c>
      <c r="N55" s="10">
        <v>6.565625</v>
      </c>
      <c r="O55" s="10">
        <v>7.072388888888889</v>
      </c>
      <c r="P55" s="10">
        <v>7.6465000000000005</v>
      </c>
      <c r="Q55" s="10">
        <v>8.98256</v>
      </c>
      <c r="R55" s="10">
        <v>9.917933333333332</v>
      </c>
      <c r="S55" s="10">
        <v>10.585714285714285</v>
      </c>
      <c r="T55" s="10">
        <v>11.174425</v>
      </c>
      <c r="U55" s="10">
        <v>12.02948</v>
      </c>
      <c r="V55" s="10">
        <v>12.597249999999999</v>
      </c>
      <c r="W55" s="10">
        <v>13.1675875</v>
      </c>
      <c r="X55" s="10">
        <v>13.397569999999998</v>
      </c>
      <c r="Y55" s="10">
        <v>13.599264999999999</v>
      </c>
      <c r="Z55" s="53" t="str">
        <f t="shared" si="0"/>
        <v>Appenzell</v>
      </c>
    </row>
    <row r="56" spans="1:26" ht="18.9" customHeight="1">
      <c r="A56" s="24" t="str">
        <f>'Page 9'!$A$32</f>
        <v>St. Gall</v>
      </c>
      <c r="B56" s="388">
        <v>0</v>
      </c>
      <c r="C56" s="388">
        <v>0</v>
      </c>
      <c r="D56" s="388">
        <v>0</v>
      </c>
      <c r="E56" s="388">
        <v>0</v>
      </c>
      <c r="F56" s="388">
        <v>0</v>
      </c>
      <c r="G56" s="388">
        <v>0.36666666666666664</v>
      </c>
      <c r="H56" s="388">
        <v>1.5141428571428572</v>
      </c>
      <c r="I56" s="388">
        <v>2.53</v>
      </c>
      <c r="J56" s="388">
        <v>3.7888888888888888</v>
      </c>
      <c r="K56" s="388">
        <v>4.0809999999999995</v>
      </c>
      <c r="L56" s="388">
        <v>5.866666666666666</v>
      </c>
      <c r="M56" s="388">
        <v>7.115785714285715</v>
      </c>
      <c r="N56" s="388">
        <v>8.071250000000001</v>
      </c>
      <c r="O56" s="388">
        <v>9.313333333333333</v>
      </c>
      <c r="P56" s="388">
        <v>10.33065</v>
      </c>
      <c r="Q56" s="388">
        <v>12.17332</v>
      </c>
      <c r="R56" s="388">
        <v>13.684000000000001</v>
      </c>
      <c r="S56" s="388">
        <v>14.967542857142856</v>
      </c>
      <c r="T56" s="388">
        <v>15.91425</v>
      </c>
      <c r="U56" s="388">
        <v>17.322380000000003</v>
      </c>
      <c r="V56" s="388">
        <v>18.278333333333336</v>
      </c>
      <c r="W56" s="388">
        <v>19.512075</v>
      </c>
      <c r="X56" s="388">
        <v>20.25694</v>
      </c>
      <c r="Y56" s="388">
        <v>20.778040000000004</v>
      </c>
      <c r="Z56" s="53" t="str">
        <f t="shared" si="0"/>
        <v>St. Gall</v>
      </c>
    </row>
    <row r="57" spans="1:26" ht="18.9" customHeight="1">
      <c r="A57" s="24" t="str">
        <f>'Page 9'!$A$33</f>
        <v>Chur</v>
      </c>
      <c r="B57" s="388">
        <v>0</v>
      </c>
      <c r="C57" s="388">
        <v>0</v>
      </c>
      <c r="D57" s="388">
        <v>0</v>
      </c>
      <c r="E57" s="388">
        <v>0</v>
      </c>
      <c r="F57" s="388">
        <v>0</v>
      </c>
      <c r="G57" s="388">
        <v>0</v>
      </c>
      <c r="H57" s="388">
        <v>0</v>
      </c>
      <c r="I57" s="388">
        <v>0.46249999999999997</v>
      </c>
      <c r="J57" s="388">
        <v>1.4244444444444444</v>
      </c>
      <c r="K57" s="388">
        <v>2.4699999999999998</v>
      </c>
      <c r="L57" s="388">
        <v>4.056666666666667</v>
      </c>
      <c r="M57" s="388">
        <v>5.222857142857143</v>
      </c>
      <c r="N57" s="388">
        <v>6.21125</v>
      </c>
      <c r="O57" s="388">
        <v>7.062222222222222</v>
      </c>
      <c r="P57" s="388">
        <v>7.965999999999999</v>
      </c>
      <c r="Q57" s="388">
        <v>9.818399999999999</v>
      </c>
      <c r="R57" s="388">
        <v>11.083333333333334</v>
      </c>
      <c r="S57" s="388">
        <v>12.202857142857143</v>
      </c>
      <c r="T57" s="388">
        <v>13.062999999999999</v>
      </c>
      <c r="U57" s="388">
        <v>14.356</v>
      </c>
      <c r="V57" s="388">
        <v>15.310333333333334</v>
      </c>
      <c r="W57" s="388">
        <v>16.53675</v>
      </c>
      <c r="X57" s="388">
        <v>17.2944</v>
      </c>
      <c r="Y57" s="388">
        <v>18.9505</v>
      </c>
      <c r="Z57" s="53" t="str">
        <f t="shared" si="0"/>
        <v>Chur</v>
      </c>
    </row>
    <row r="58" spans="1:26" ht="18.9" customHeight="1">
      <c r="A58" s="24" t="str">
        <f>'Page 9'!$A$34</f>
        <v>Aarau</v>
      </c>
      <c r="B58" s="388">
        <v>0</v>
      </c>
      <c r="C58" s="388">
        <v>0</v>
      </c>
      <c r="D58" s="388">
        <v>0</v>
      </c>
      <c r="E58" s="388">
        <v>0</v>
      </c>
      <c r="F58" s="388">
        <v>0.053399999999999996</v>
      </c>
      <c r="G58" s="388">
        <v>0.903</v>
      </c>
      <c r="H58" s="388">
        <v>1.5222857142857145</v>
      </c>
      <c r="I58" s="388">
        <v>2.0812500000000003</v>
      </c>
      <c r="J58" s="388">
        <v>2.792333333333333</v>
      </c>
      <c r="K58" s="388">
        <v>3.4854000000000003</v>
      </c>
      <c r="L58" s="388">
        <v>4.5955</v>
      </c>
      <c r="M58" s="388">
        <v>5.699142857142856</v>
      </c>
      <c r="N58" s="388">
        <v>6.6766875</v>
      </c>
      <c r="O58" s="388">
        <v>7.553</v>
      </c>
      <c r="P58" s="388">
        <v>8.325000000000001</v>
      </c>
      <c r="Q58" s="388">
        <v>9.963359999999998</v>
      </c>
      <c r="R58" s="388">
        <v>11.227300000000001</v>
      </c>
      <c r="S58" s="388">
        <v>12.33814285714286</v>
      </c>
      <c r="T58" s="388">
        <v>13.209275000000002</v>
      </c>
      <c r="U58" s="388">
        <v>14.502379999999999</v>
      </c>
      <c r="V58" s="388">
        <v>15.468200000000001</v>
      </c>
      <c r="W58" s="388">
        <v>16.79015</v>
      </c>
      <c r="X58" s="388">
        <v>17.723039999999997</v>
      </c>
      <c r="Y58" s="388">
        <v>19.85707</v>
      </c>
      <c r="Z58" s="53" t="str">
        <f t="shared" si="0"/>
        <v>Aarau</v>
      </c>
    </row>
    <row r="59" spans="1:26" ht="18.9" customHeight="1">
      <c r="A59" s="24" t="str">
        <f>'Page 9'!$A$35</f>
        <v>Frauenfeld</v>
      </c>
      <c r="B59" s="388">
        <v>0</v>
      </c>
      <c r="C59" s="388">
        <v>0</v>
      </c>
      <c r="D59" s="388">
        <v>0</v>
      </c>
      <c r="E59" s="388">
        <v>0</v>
      </c>
      <c r="F59" s="388">
        <v>0</v>
      </c>
      <c r="G59" s="388">
        <v>0</v>
      </c>
      <c r="H59" s="388">
        <v>0.5738571428571428</v>
      </c>
      <c r="I59" s="388">
        <v>1.3113750000000002</v>
      </c>
      <c r="J59" s="388">
        <v>2.114111111111111</v>
      </c>
      <c r="K59" s="388">
        <v>3.0321000000000002</v>
      </c>
      <c r="L59" s="388">
        <v>4.836</v>
      </c>
      <c r="M59" s="388">
        <v>6.117000000000001</v>
      </c>
      <c r="N59" s="388">
        <v>7.069687500000001</v>
      </c>
      <c r="O59" s="388">
        <v>7.841388888888888</v>
      </c>
      <c r="P59" s="388">
        <v>8.62065</v>
      </c>
      <c r="Q59" s="388">
        <v>10.20024</v>
      </c>
      <c r="R59" s="388">
        <v>11.3125</v>
      </c>
      <c r="S59" s="388">
        <v>12.196285714285713</v>
      </c>
      <c r="T59" s="388">
        <v>12.900275</v>
      </c>
      <c r="U59" s="388">
        <v>14.063820000000002</v>
      </c>
      <c r="V59" s="388">
        <v>14.830700000000002</v>
      </c>
      <c r="W59" s="388">
        <v>15.9839</v>
      </c>
      <c r="X59" s="388">
        <v>16.799650000000003</v>
      </c>
      <c r="Y59" s="388">
        <v>18.42612</v>
      </c>
      <c r="Z59" s="53" t="str">
        <f t="shared" si="0"/>
        <v>Frauenfeld</v>
      </c>
    </row>
    <row r="60" spans="1:26" ht="18.9" customHeight="1">
      <c r="A60" s="24" t="str">
        <f>'Page 9'!$A$36</f>
        <v>Bellinzona</v>
      </c>
      <c r="B60" s="10">
        <v>0.32</v>
      </c>
      <c r="C60" s="10">
        <v>0.26666666666666666</v>
      </c>
      <c r="D60" s="10">
        <v>0.2285714285714286</v>
      </c>
      <c r="E60" s="10">
        <v>0.2</v>
      </c>
      <c r="F60" s="10">
        <v>0.16</v>
      </c>
      <c r="G60" s="10">
        <v>1.0736666666666668</v>
      </c>
      <c r="H60" s="10">
        <v>1.802142857142857</v>
      </c>
      <c r="I60" s="10">
        <v>2.113125</v>
      </c>
      <c r="J60" s="10">
        <v>2.4028888888888886</v>
      </c>
      <c r="K60" s="10">
        <v>2.7382999999999997</v>
      </c>
      <c r="L60" s="10">
        <v>3.5874166666666665</v>
      </c>
      <c r="M60" s="10">
        <v>4.649714285714286</v>
      </c>
      <c r="N60" s="10">
        <v>5.575562499999999</v>
      </c>
      <c r="O60" s="10">
        <v>6.895111111111111</v>
      </c>
      <c r="P60" s="10">
        <v>7.9527</v>
      </c>
      <c r="Q60" s="10">
        <v>10.486120000000001</v>
      </c>
      <c r="R60" s="10">
        <v>12.3935</v>
      </c>
      <c r="S60" s="10">
        <v>13.708885714285712</v>
      </c>
      <c r="T60" s="10">
        <v>14.848975000000001</v>
      </c>
      <c r="U60" s="10">
        <v>16.68894</v>
      </c>
      <c r="V60" s="10">
        <v>18.092566666666666</v>
      </c>
      <c r="W60" s="10">
        <v>20.02685</v>
      </c>
      <c r="X60" s="10">
        <v>21.244870000000002</v>
      </c>
      <c r="Y60" s="10">
        <v>23.72508</v>
      </c>
      <c r="Z60" s="53" t="str">
        <f t="shared" si="0"/>
        <v>Bellinzona</v>
      </c>
    </row>
    <row r="61" spans="1:26" ht="18.9" customHeight="1">
      <c r="A61" s="24" t="str">
        <f>'Page 9'!$A$37</f>
        <v>Lausanne</v>
      </c>
      <c r="B61" s="388">
        <v>0</v>
      </c>
      <c r="C61" s="388">
        <v>0</v>
      </c>
      <c r="D61" s="388">
        <v>0</v>
      </c>
      <c r="E61" s="388">
        <v>0</v>
      </c>
      <c r="F61" s="388">
        <v>0</v>
      </c>
      <c r="G61" s="388">
        <v>0</v>
      </c>
      <c r="H61" s="388">
        <v>0</v>
      </c>
      <c r="I61" s="388">
        <v>0.516625</v>
      </c>
      <c r="J61" s="388">
        <v>1.8785555555555555</v>
      </c>
      <c r="K61" s="388">
        <v>3.4036999999999997</v>
      </c>
      <c r="L61" s="388">
        <v>6.673666666666667</v>
      </c>
      <c r="M61" s="388">
        <v>9.546285714285714</v>
      </c>
      <c r="N61" s="388">
        <v>11.113999999999999</v>
      </c>
      <c r="O61" s="388">
        <v>11.709999999999999</v>
      </c>
      <c r="P61" s="388">
        <v>12.30975</v>
      </c>
      <c r="Q61" s="388">
        <v>13.471839999999998</v>
      </c>
      <c r="R61" s="388">
        <v>14.558166666666667</v>
      </c>
      <c r="S61" s="388">
        <v>15.808571428571428</v>
      </c>
      <c r="T61" s="388">
        <v>16.816675</v>
      </c>
      <c r="U61" s="388">
        <v>18.54822</v>
      </c>
      <c r="V61" s="388">
        <v>19.899416666666667</v>
      </c>
      <c r="W61" s="388">
        <v>22.002824999999998</v>
      </c>
      <c r="X61" s="388">
        <v>23.61292</v>
      </c>
      <c r="Y61" s="388">
        <v>26.546999999999997</v>
      </c>
      <c r="Z61" s="53" t="str">
        <f t="shared" si="0"/>
        <v>Lausanne</v>
      </c>
    </row>
    <row r="62" spans="1:26" ht="18.9" customHeight="1">
      <c r="A62" s="24" t="str">
        <f>'Page 9'!$A$38</f>
        <v>Sion</v>
      </c>
      <c r="B62" s="10">
        <v>0.272</v>
      </c>
      <c r="C62" s="10">
        <v>0.22666666666666668</v>
      </c>
      <c r="D62" s="10">
        <v>0.19428571428571428</v>
      </c>
      <c r="E62" s="10">
        <v>0.16999999999999998</v>
      </c>
      <c r="F62" s="10">
        <v>0.136</v>
      </c>
      <c r="G62" s="10">
        <v>1.4973333333333332</v>
      </c>
      <c r="H62" s="10">
        <v>2.927714285714286</v>
      </c>
      <c r="I62" s="10">
        <v>4.19775</v>
      </c>
      <c r="J62" s="10">
        <v>5.271555555555555</v>
      </c>
      <c r="K62" s="10">
        <v>5.644000000000002</v>
      </c>
      <c r="L62" s="10">
        <v>5.8821666666666665</v>
      </c>
      <c r="M62" s="10">
        <v>6.7604999999999995</v>
      </c>
      <c r="N62" s="10">
        <v>7.504250000000001</v>
      </c>
      <c r="O62" s="10">
        <v>8.169055555555554</v>
      </c>
      <c r="P62" s="10">
        <v>8.7744</v>
      </c>
      <c r="Q62" s="10">
        <v>10.227080000000003</v>
      </c>
      <c r="R62" s="10">
        <v>11.853</v>
      </c>
      <c r="S62" s="10">
        <v>13.87982857142857</v>
      </c>
      <c r="T62" s="10">
        <v>15.268474999999999</v>
      </c>
      <c r="U62" s="10">
        <v>16.83738</v>
      </c>
      <c r="V62" s="10">
        <v>17.945333333333334</v>
      </c>
      <c r="W62" s="10">
        <v>19.617450000000005</v>
      </c>
      <c r="X62" s="10">
        <v>20.339389999999998</v>
      </c>
      <c r="Y62" s="10">
        <v>21.550465</v>
      </c>
      <c r="Z62" s="53" t="str">
        <f t="shared" si="0"/>
        <v>Sion</v>
      </c>
    </row>
    <row r="63" spans="1:26" ht="18.9" customHeight="1">
      <c r="A63" s="24" t="str">
        <f>'Page 9'!$A$39</f>
        <v>Neuchâtel</v>
      </c>
      <c r="B63" s="388">
        <v>0</v>
      </c>
      <c r="C63" s="388">
        <v>0</v>
      </c>
      <c r="D63" s="388">
        <v>0.24171428571428571</v>
      </c>
      <c r="E63" s="388">
        <v>0.599</v>
      </c>
      <c r="F63" s="388">
        <v>1.1262</v>
      </c>
      <c r="G63" s="388">
        <v>1.869833333333333</v>
      </c>
      <c r="H63" s="388">
        <v>2.5662857142857143</v>
      </c>
      <c r="I63" s="388">
        <v>3.6055</v>
      </c>
      <c r="J63" s="388">
        <v>4.701888888888889</v>
      </c>
      <c r="K63" s="388">
        <v>5.9163</v>
      </c>
      <c r="L63" s="388">
        <v>7.09375</v>
      </c>
      <c r="M63" s="388">
        <v>9.061000000000002</v>
      </c>
      <c r="N63" s="388">
        <v>11.1559375</v>
      </c>
      <c r="O63" s="388">
        <v>12.370944444444445</v>
      </c>
      <c r="P63" s="388">
        <v>13.4371</v>
      </c>
      <c r="Q63" s="388">
        <v>15.440720000000002</v>
      </c>
      <c r="R63" s="388">
        <v>17.017366666666668</v>
      </c>
      <c r="S63" s="388">
        <v>18.385257142857142</v>
      </c>
      <c r="T63" s="388">
        <v>19.515224999999997</v>
      </c>
      <c r="U63" s="388">
        <v>21.20604</v>
      </c>
      <c r="V63" s="388">
        <v>22.527683333333336</v>
      </c>
      <c r="W63" s="388">
        <v>24.234724999999997</v>
      </c>
      <c r="X63" s="388">
        <v>24.39341</v>
      </c>
      <c r="Y63" s="388">
        <v>24.70243</v>
      </c>
      <c r="Z63" s="53" t="str">
        <f t="shared" si="0"/>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1.6076666666666666</v>
      </c>
      <c r="M64" s="10">
        <v>3.235785714285714</v>
      </c>
      <c r="N64" s="10">
        <v>4.9960625</v>
      </c>
      <c r="O64" s="10">
        <v>6.277777777777778</v>
      </c>
      <c r="P64" s="10">
        <v>7.6641</v>
      </c>
      <c r="Q64" s="10">
        <v>10.583</v>
      </c>
      <c r="R64" s="10">
        <v>12.698033333333333</v>
      </c>
      <c r="S64" s="10">
        <v>14.209685714285714</v>
      </c>
      <c r="T64" s="10">
        <v>15.413449999999997</v>
      </c>
      <c r="U64" s="10">
        <v>17.141859999999998</v>
      </c>
      <c r="V64" s="10">
        <v>18.323566666666668</v>
      </c>
      <c r="W64" s="10">
        <v>20.094099999999997</v>
      </c>
      <c r="X64" s="10">
        <v>21.419409999999996</v>
      </c>
      <c r="Y64" s="10">
        <v>24.864235</v>
      </c>
      <c r="Z64" s="53" t="str">
        <f t="shared" si="0"/>
        <v>Geneva</v>
      </c>
    </row>
    <row r="65" spans="1:26" ht="18.9" customHeight="1">
      <c r="A65" s="24" t="str">
        <f>'Page 9'!$A$41</f>
        <v>Delémont</v>
      </c>
      <c r="B65" s="388">
        <v>0</v>
      </c>
      <c r="C65" s="388">
        <v>0</v>
      </c>
      <c r="D65" s="388">
        <v>0</v>
      </c>
      <c r="E65" s="388">
        <v>0</v>
      </c>
      <c r="F65" s="388">
        <v>0.129</v>
      </c>
      <c r="G65" s="388">
        <v>0.8131666666666666</v>
      </c>
      <c r="H65" s="388">
        <v>2.142571428571429</v>
      </c>
      <c r="I65" s="388">
        <v>3.24225</v>
      </c>
      <c r="J65" s="388">
        <v>4.542666666666667</v>
      </c>
      <c r="K65" s="388">
        <v>5.6812000000000005</v>
      </c>
      <c r="L65" s="388">
        <v>7.359416666666665</v>
      </c>
      <c r="M65" s="388">
        <v>9.010999999999997</v>
      </c>
      <c r="N65" s="388">
        <v>10.3855625</v>
      </c>
      <c r="O65" s="388">
        <v>11.454722222222221</v>
      </c>
      <c r="P65" s="388">
        <v>12.31</v>
      </c>
      <c r="Q65" s="388">
        <v>14.256480000000002</v>
      </c>
      <c r="R65" s="388">
        <v>15.737499999999999</v>
      </c>
      <c r="S65" s="388">
        <v>16.780571428571424</v>
      </c>
      <c r="T65" s="388">
        <v>17.57585</v>
      </c>
      <c r="U65" s="388">
        <v>19.13578</v>
      </c>
      <c r="V65" s="388">
        <v>20.578900000000004</v>
      </c>
      <c r="W65" s="388">
        <v>22.413925</v>
      </c>
      <c r="X65" s="388">
        <v>23.539980000000003</v>
      </c>
      <c r="Y65" s="388">
        <v>26.054695</v>
      </c>
      <c r="Z65" s="53" t="str">
        <f t="shared" si="0"/>
        <v>Delémont</v>
      </c>
    </row>
    <row r="66" spans="1:26" ht="18.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53"/>
    </row>
    <row r="67" spans="1:26" ht="18.9" customHeight="1">
      <c r="A67" s="24" t="str">
        <f>'Page 9'!$A$43</f>
        <v>Direct federal tax</v>
      </c>
      <c r="B67" s="388">
        <v>0</v>
      </c>
      <c r="C67" s="388">
        <v>0</v>
      </c>
      <c r="D67" s="388">
        <v>0</v>
      </c>
      <c r="E67" s="388">
        <v>0</v>
      </c>
      <c r="F67" s="388">
        <v>0</v>
      </c>
      <c r="G67" s="388">
        <v>0</v>
      </c>
      <c r="H67" s="388">
        <v>0</v>
      </c>
      <c r="I67" s="388">
        <v>0</v>
      </c>
      <c r="J67" s="388">
        <v>0.07866666666666666</v>
      </c>
      <c r="K67" s="388">
        <v>0.1596</v>
      </c>
      <c r="L67" s="388">
        <v>0.2808333333333333</v>
      </c>
      <c r="M67" s="388">
        <v>0.4121428571428571</v>
      </c>
      <c r="N67" s="388">
        <v>0.6338750000000001</v>
      </c>
      <c r="O67" s="388">
        <v>0.8503333333333333</v>
      </c>
      <c r="P67" s="388">
        <v>1.0705</v>
      </c>
      <c r="Q67" s="388">
        <v>1.6348000000000003</v>
      </c>
      <c r="R67" s="388">
        <v>2.2726</v>
      </c>
      <c r="S67" s="388">
        <v>3.130171428571429</v>
      </c>
      <c r="T67" s="388">
        <v>4.19085</v>
      </c>
      <c r="U67" s="388">
        <v>5.675800000000001</v>
      </c>
      <c r="V67" s="388">
        <v>6.665733333333333</v>
      </c>
      <c r="W67" s="388">
        <v>7.917000000000001</v>
      </c>
      <c r="X67" s="388">
        <v>8.669699999999999</v>
      </c>
      <c r="Y67" s="388">
        <v>10.175099999999999</v>
      </c>
      <c r="Z67" s="53" t="str">
        <f t="shared" si="0"/>
        <v>Direct federal tax</v>
      </c>
    </row>
    <row r="68" spans="1:13" ht="18.9" customHeight="1">
      <c r="A68" s="39"/>
      <c r="B68" s="49"/>
      <c r="C68" s="49"/>
      <c r="D68" s="49"/>
      <c r="E68" s="49"/>
      <c r="F68" s="49"/>
      <c r="G68" s="49"/>
      <c r="H68" s="49"/>
      <c r="I68" s="49"/>
      <c r="J68" s="49"/>
      <c r="K68" s="49"/>
      <c r="L68" s="49"/>
      <c r="M68" s="49"/>
    </row>
    <row r="69" spans="1:13" ht="18.9" customHeight="1">
      <c r="A69" s="57"/>
      <c r="B69" s="58"/>
      <c r="C69" s="58"/>
      <c r="D69" s="58"/>
      <c r="E69" s="59"/>
      <c r="F69" s="59"/>
      <c r="G69" s="59"/>
      <c r="H69" s="59"/>
      <c r="I69" s="59"/>
      <c r="J69" s="59"/>
      <c r="K69" s="59"/>
      <c r="L69" s="57"/>
      <c r="M69" s="57"/>
    </row>
    <row r="70" spans="2:13" ht="18.9" customHeight="1">
      <c r="B70" s="50"/>
      <c r="C70" s="50"/>
      <c r="D70" s="50"/>
      <c r="E70" s="50"/>
      <c r="F70" s="50"/>
      <c r="G70" s="50"/>
      <c r="H70" s="50"/>
      <c r="I70" s="50"/>
      <c r="J70" s="50"/>
      <c r="K70" s="50"/>
      <c r="L70" s="50"/>
      <c r="M70" s="50"/>
    </row>
    <row r="71" spans="2:13" ht="18.9" customHeight="1">
      <c r="B71" s="50"/>
      <c r="C71" s="50"/>
      <c r="D71" s="50"/>
      <c r="E71" s="50"/>
      <c r="F71" s="50"/>
      <c r="G71" s="50"/>
      <c r="H71" s="50"/>
      <c r="I71" s="50"/>
      <c r="J71" s="50"/>
      <c r="K71" s="50"/>
      <c r="L71" s="50"/>
      <c r="M71" s="50"/>
    </row>
    <row r="72" spans="2:13" ht="18.9" customHeight="1">
      <c r="B72" s="50"/>
      <c r="C72" s="50"/>
      <c r="D72" s="50"/>
      <c r="E72" s="50"/>
      <c r="F72" s="50"/>
      <c r="G72" s="50"/>
      <c r="H72" s="50"/>
      <c r="I72" s="50"/>
      <c r="J72" s="50"/>
      <c r="K72" s="50"/>
      <c r="L72" s="50"/>
      <c r="M72" s="50"/>
    </row>
    <row r="73" spans="2:13" ht="18.9" customHeight="1">
      <c r="B73" s="50"/>
      <c r="C73" s="50"/>
      <c r="D73" s="50"/>
      <c r="E73" s="50"/>
      <c r="F73" s="50"/>
      <c r="G73" s="50"/>
      <c r="H73" s="50"/>
      <c r="I73" s="50"/>
      <c r="J73" s="50"/>
      <c r="K73" s="50"/>
      <c r="L73" s="50"/>
      <c r="M73" s="50"/>
    </row>
    <row r="74" spans="2:13" ht="18.9" customHeight="1">
      <c r="B74" s="50"/>
      <c r="C74" s="50"/>
      <c r="D74" s="50"/>
      <c r="E74" s="50"/>
      <c r="F74" s="50"/>
      <c r="G74" s="50"/>
      <c r="H74" s="50"/>
      <c r="I74" s="50"/>
      <c r="J74" s="50"/>
      <c r="K74" s="50"/>
      <c r="L74" s="50"/>
      <c r="M74" s="50"/>
    </row>
    <row r="75" spans="2:13" ht="18.9" customHeight="1">
      <c r="B75" s="50"/>
      <c r="C75" s="50"/>
      <c r="D75" s="50"/>
      <c r="E75" s="50"/>
      <c r="F75" s="50"/>
      <c r="G75" s="50"/>
      <c r="H75" s="50"/>
      <c r="I75" s="50"/>
      <c r="J75" s="50"/>
      <c r="K75" s="50"/>
      <c r="L75" s="50"/>
      <c r="M75" s="50"/>
    </row>
    <row r="76" spans="2:13" ht="18.9" customHeight="1">
      <c r="B76" s="50"/>
      <c r="C76" s="50"/>
      <c r="D76" s="50"/>
      <c r="E76" s="50"/>
      <c r="F76" s="50"/>
      <c r="G76" s="50"/>
      <c r="H76" s="50"/>
      <c r="I76" s="50"/>
      <c r="J76" s="50"/>
      <c r="K76" s="50"/>
      <c r="L76" s="50"/>
      <c r="M76" s="50"/>
    </row>
    <row r="77" spans="2:13" ht="12.75">
      <c r="B77" s="50"/>
      <c r="C77" s="50"/>
      <c r="D77" s="50"/>
      <c r="E77" s="50"/>
      <c r="F77" s="50"/>
      <c r="G77" s="50"/>
      <c r="H77" s="50"/>
      <c r="I77" s="50"/>
      <c r="J77" s="50"/>
      <c r="K77" s="50"/>
      <c r="L77" s="50"/>
      <c r="M77" s="50"/>
    </row>
    <row r="78" spans="2:13" ht="12.75">
      <c r="B78" s="50"/>
      <c r="C78" s="50"/>
      <c r="D78" s="50"/>
      <c r="E78" s="50"/>
      <c r="F78" s="50"/>
      <c r="G78" s="50"/>
      <c r="H78" s="50"/>
      <c r="I78" s="50"/>
      <c r="J78" s="50"/>
      <c r="K78" s="50"/>
      <c r="L78" s="50"/>
      <c r="M78" s="50"/>
    </row>
    <row r="79" spans="2:13" ht="12.75">
      <c r="B79" s="50"/>
      <c r="C79" s="50"/>
      <c r="D79" s="50"/>
      <c r="E79" s="50"/>
      <c r="F79" s="50"/>
      <c r="G79" s="50"/>
      <c r="H79" s="50"/>
      <c r="I79" s="50"/>
      <c r="J79" s="50"/>
      <c r="K79" s="50"/>
      <c r="L79" s="50"/>
      <c r="M79" s="50"/>
    </row>
    <row r="80" spans="2:13" ht="12.75">
      <c r="B80" s="50"/>
      <c r="C80" s="50"/>
      <c r="D80" s="50"/>
      <c r="E80" s="50"/>
      <c r="F80" s="50"/>
      <c r="G80" s="50"/>
      <c r="H80" s="50"/>
      <c r="I80" s="50"/>
      <c r="J80" s="50"/>
      <c r="K80" s="50"/>
      <c r="L80" s="50"/>
      <c r="M80" s="50"/>
    </row>
    <row r="81" spans="2:13" ht="12.75">
      <c r="B81" s="50"/>
      <c r="C81" s="50"/>
      <c r="D81" s="50"/>
      <c r="E81" s="50"/>
      <c r="F81" s="50"/>
      <c r="G81" s="50"/>
      <c r="H81" s="50"/>
      <c r="I81" s="50"/>
      <c r="J81" s="50"/>
      <c r="K81" s="50"/>
      <c r="L81" s="50"/>
      <c r="M81" s="50"/>
    </row>
    <row r="82" spans="2:13" ht="12.75">
      <c r="B82" s="50"/>
      <c r="C82" s="50"/>
      <c r="D82" s="50"/>
      <c r="E82" s="50"/>
      <c r="F82" s="50"/>
      <c r="G82" s="50"/>
      <c r="H82" s="50"/>
      <c r="I82" s="50"/>
      <c r="J82" s="50"/>
      <c r="K82" s="50"/>
      <c r="L82" s="50"/>
      <c r="M82" s="50"/>
    </row>
    <row r="83" spans="2:13" ht="12.75">
      <c r="B83" s="50"/>
      <c r="C83" s="50"/>
      <c r="D83" s="50"/>
      <c r="E83" s="50"/>
      <c r="F83" s="50"/>
      <c r="G83" s="50"/>
      <c r="H83" s="50"/>
      <c r="I83" s="50"/>
      <c r="J83" s="50"/>
      <c r="K83" s="50"/>
      <c r="L83" s="50"/>
      <c r="M83" s="50"/>
    </row>
    <row r="84" spans="2:13" ht="12.75">
      <c r="B84" s="50"/>
      <c r="C84" s="50"/>
      <c r="D84" s="50"/>
      <c r="E84" s="50"/>
      <c r="F84" s="50"/>
      <c r="G84" s="50"/>
      <c r="H84" s="50"/>
      <c r="I84" s="50"/>
      <c r="J84" s="50"/>
      <c r="K84" s="50"/>
      <c r="L84" s="50"/>
      <c r="M84" s="50"/>
    </row>
    <row r="85" spans="2:13" ht="12.75">
      <c r="B85" s="50"/>
      <c r="C85" s="50"/>
      <c r="D85" s="50"/>
      <c r="E85" s="50"/>
      <c r="F85" s="50"/>
      <c r="G85" s="50"/>
      <c r="H85" s="50"/>
      <c r="I85" s="50"/>
      <c r="J85" s="50"/>
      <c r="K85" s="50"/>
      <c r="L85" s="50"/>
      <c r="M85" s="50"/>
    </row>
    <row r="86" spans="2:13" ht="12.75">
      <c r="B86" s="50"/>
      <c r="C86" s="50"/>
      <c r="D86" s="50"/>
      <c r="E86" s="50"/>
      <c r="F86" s="50"/>
      <c r="G86" s="50"/>
      <c r="H86" s="50"/>
      <c r="I86" s="50"/>
      <c r="J86" s="50"/>
      <c r="K86" s="50"/>
      <c r="L86" s="50"/>
      <c r="M86" s="50"/>
    </row>
    <row r="87" spans="2:13" ht="12.75">
      <c r="B87" s="50"/>
      <c r="C87" s="50"/>
      <c r="D87" s="50"/>
      <c r="E87" s="50"/>
      <c r="F87" s="50"/>
      <c r="G87" s="50"/>
      <c r="H87" s="50"/>
      <c r="I87" s="50"/>
      <c r="J87" s="50"/>
      <c r="K87" s="50"/>
      <c r="L87" s="50"/>
      <c r="M87" s="50"/>
    </row>
    <row r="88" spans="2:13" ht="12.75">
      <c r="B88" s="50"/>
      <c r="C88" s="50"/>
      <c r="D88" s="50"/>
      <c r="E88" s="50"/>
      <c r="F88" s="50"/>
      <c r="G88" s="50"/>
      <c r="H88" s="50"/>
      <c r="I88" s="50"/>
      <c r="J88" s="50"/>
      <c r="K88" s="50"/>
      <c r="L88" s="50"/>
      <c r="M88" s="50"/>
    </row>
    <row r="89" spans="2:13" ht="12.75">
      <c r="B89" s="50"/>
      <c r="C89" s="50"/>
      <c r="D89" s="50"/>
      <c r="E89" s="50"/>
      <c r="F89" s="50"/>
      <c r="G89" s="50"/>
      <c r="H89" s="50"/>
      <c r="I89" s="50"/>
      <c r="J89" s="50"/>
      <c r="K89" s="50"/>
      <c r="L89" s="50"/>
      <c r="M89" s="50"/>
    </row>
    <row r="90" spans="2:13" ht="12.75">
      <c r="B90" s="50"/>
      <c r="C90" s="50"/>
      <c r="D90" s="50"/>
      <c r="E90" s="50"/>
      <c r="F90" s="50"/>
      <c r="G90" s="50"/>
      <c r="H90" s="50"/>
      <c r="I90" s="50"/>
      <c r="J90" s="50"/>
      <c r="K90" s="50"/>
      <c r="L90" s="50"/>
      <c r="M90" s="50"/>
    </row>
    <row r="91" spans="2:13" ht="12.75">
      <c r="B91" s="50"/>
      <c r="C91" s="50"/>
      <c r="D91" s="50"/>
      <c r="E91" s="50"/>
      <c r="F91" s="50"/>
      <c r="G91" s="50"/>
      <c r="H91" s="50"/>
      <c r="I91" s="50"/>
      <c r="J91" s="50"/>
      <c r="K91" s="50"/>
      <c r="L91" s="50"/>
      <c r="M91" s="50"/>
    </row>
    <row r="92" spans="2:13" ht="12.75">
      <c r="B92" s="50"/>
      <c r="C92" s="50"/>
      <c r="D92" s="50"/>
      <c r="E92" s="50"/>
      <c r="F92" s="50"/>
      <c r="G92" s="50"/>
      <c r="H92" s="50"/>
      <c r="I92" s="50"/>
      <c r="J92" s="50"/>
      <c r="K92" s="50"/>
      <c r="L92" s="50"/>
      <c r="M92" s="50"/>
    </row>
    <row r="93" spans="2:13" ht="12.75">
      <c r="B93" s="50"/>
      <c r="C93" s="50"/>
      <c r="D93" s="50"/>
      <c r="E93" s="50"/>
      <c r="F93" s="50"/>
      <c r="G93" s="50"/>
      <c r="H93" s="50"/>
      <c r="I93" s="50"/>
      <c r="J93" s="50"/>
      <c r="K93" s="50"/>
      <c r="L93" s="50"/>
      <c r="M93" s="50"/>
    </row>
    <row r="94" spans="2:13" ht="12.75">
      <c r="B94" s="50"/>
      <c r="C94" s="50"/>
      <c r="D94" s="50"/>
      <c r="E94" s="50"/>
      <c r="F94" s="50"/>
      <c r="G94" s="50"/>
      <c r="H94" s="50"/>
      <c r="I94" s="50"/>
      <c r="J94" s="50"/>
      <c r="K94" s="50"/>
      <c r="L94" s="50"/>
      <c r="M94" s="50"/>
    </row>
    <row r="95" spans="2:13" ht="12.75">
      <c r="B95" s="50"/>
      <c r="C95" s="50"/>
      <c r="D95" s="50"/>
      <c r="E95" s="50"/>
      <c r="F95" s="50"/>
      <c r="G95" s="50"/>
      <c r="H95" s="50"/>
      <c r="I95" s="50"/>
      <c r="J95" s="50"/>
      <c r="K95" s="50"/>
      <c r="L95" s="50"/>
      <c r="M95" s="50"/>
    </row>
    <row r="96" spans="2:13" ht="12.75">
      <c r="B96" s="50"/>
      <c r="C96" s="50"/>
      <c r="D96" s="50"/>
      <c r="E96" s="50"/>
      <c r="F96" s="50"/>
      <c r="G96" s="50"/>
      <c r="H96" s="50"/>
      <c r="I96" s="50"/>
      <c r="J96" s="50"/>
      <c r="K96" s="50"/>
      <c r="L96" s="50"/>
      <c r="M96" s="50"/>
    </row>
    <row r="97" spans="2:13" ht="12.75">
      <c r="B97" s="50"/>
      <c r="C97" s="50"/>
      <c r="D97" s="50"/>
      <c r="E97" s="50"/>
      <c r="F97" s="50"/>
      <c r="G97" s="50"/>
      <c r="H97" s="50"/>
      <c r="I97" s="50"/>
      <c r="J97" s="50"/>
      <c r="K97" s="50"/>
      <c r="L97" s="50"/>
      <c r="M97" s="50"/>
    </row>
    <row r="98" spans="2:13" ht="12.75">
      <c r="B98" s="50"/>
      <c r="C98" s="50"/>
      <c r="D98" s="50"/>
      <c r="E98" s="50"/>
      <c r="F98" s="50"/>
      <c r="G98" s="50"/>
      <c r="H98" s="50"/>
      <c r="I98" s="50"/>
      <c r="J98" s="50"/>
      <c r="K98" s="50"/>
      <c r="L98" s="50"/>
      <c r="M98" s="50"/>
    </row>
    <row r="99" spans="2:13" ht="12.75">
      <c r="B99" s="50"/>
      <c r="C99" s="50"/>
      <c r="D99" s="50"/>
      <c r="E99" s="50"/>
      <c r="F99" s="50"/>
      <c r="G99" s="50"/>
      <c r="H99" s="50"/>
      <c r="I99" s="50"/>
      <c r="J99" s="50"/>
      <c r="K99" s="50"/>
      <c r="L99" s="50"/>
      <c r="M99" s="50"/>
    </row>
    <row r="100" spans="2:13" ht="12.75">
      <c r="B100" s="50"/>
      <c r="C100" s="50"/>
      <c r="D100" s="50"/>
      <c r="E100" s="50"/>
      <c r="F100" s="50"/>
      <c r="G100" s="50"/>
      <c r="H100" s="50"/>
      <c r="I100" s="50"/>
      <c r="J100" s="50"/>
      <c r="K100" s="50"/>
      <c r="L100" s="50"/>
      <c r="M100" s="50"/>
    </row>
    <row r="101" spans="2:13" ht="12.75">
      <c r="B101" s="50"/>
      <c r="C101" s="50"/>
      <c r="D101" s="50"/>
      <c r="E101" s="50"/>
      <c r="F101" s="50"/>
      <c r="G101" s="50"/>
      <c r="H101" s="50"/>
      <c r="I101" s="50"/>
      <c r="J101" s="50"/>
      <c r="K101" s="50"/>
      <c r="L101" s="50"/>
      <c r="M101" s="50"/>
    </row>
    <row r="102" spans="2:13" ht="12.75">
      <c r="B102" s="50"/>
      <c r="C102" s="50"/>
      <c r="D102" s="50"/>
      <c r="E102" s="50"/>
      <c r="F102" s="50"/>
      <c r="G102" s="50"/>
      <c r="H102" s="50"/>
      <c r="I102" s="50"/>
      <c r="J102" s="50"/>
      <c r="K102" s="50"/>
      <c r="L102" s="50"/>
      <c r="M102" s="50"/>
    </row>
    <row r="103" spans="2:13" ht="12.75">
      <c r="B103" s="50"/>
      <c r="C103" s="50"/>
      <c r="D103" s="50"/>
      <c r="E103" s="50"/>
      <c r="F103" s="50"/>
      <c r="G103" s="50"/>
      <c r="H103" s="50"/>
      <c r="I103" s="50"/>
      <c r="J103" s="50"/>
      <c r="K103" s="50"/>
      <c r="L103" s="50"/>
      <c r="M103" s="50"/>
    </row>
    <row r="104" spans="2:13" ht="12.75">
      <c r="B104" s="50"/>
      <c r="C104" s="50"/>
      <c r="D104" s="50"/>
      <c r="E104" s="50"/>
      <c r="F104" s="50"/>
      <c r="G104" s="50"/>
      <c r="H104" s="50"/>
      <c r="I104" s="50"/>
      <c r="J104" s="50"/>
      <c r="K104" s="50"/>
      <c r="L104" s="50"/>
      <c r="M104" s="50"/>
    </row>
    <row r="105" spans="2:13" ht="12.75">
      <c r="B105" s="50"/>
      <c r="C105" s="50"/>
      <c r="D105" s="50"/>
      <c r="E105" s="50"/>
      <c r="F105" s="50"/>
      <c r="G105" s="50"/>
      <c r="H105" s="50"/>
      <c r="I105" s="50"/>
      <c r="J105" s="50"/>
      <c r="K105" s="50"/>
      <c r="L105" s="50"/>
      <c r="M105" s="50"/>
    </row>
    <row r="106" spans="2:13" ht="12.75">
      <c r="B106" s="50"/>
      <c r="C106" s="50"/>
      <c r="D106" s="50"/>
      <c r="E106" s="50"/>
      <c r="F106" s="50"/>
      <c r="G106" s="50"/>
      <c r="H106" s="50"/>
      <c r="I106" s="50"/>
      <c r="J106" s="50"/>
      <c r="K106" s="50"/>
      <c r="L106" s="50"/>
      <c r="M106" s="50"/>
    </row>
    <row r="107" spans="2:13" ht="12.75">
      <c r="B107" s="50"/>
      <c r="C107" s="50"/>
      <c r="D107" s="50"/>
      <c r="E107" s="50"/>
      <c r="F107" s="50"/>
      <c r="G107" s="50"/>
      <c r="H107" s="50"/>
      <c r="I107" s="50"/>
      <c r="J107" s="50"/>
      <c r="K107" s="50"/>
      <c r="L107" s="50"/>
      <c r="M107" s="50"/>
    </row>
    <row r="108" spans="2:13" ht="12.75">
      <c r="B108" s="50"/>
      <c r="C108" s="50"/>
      <c r="D108" s="50"/>
      <c r="E108" s="50"/>
      <c r="F108" s="50"/>
      <c r="G108" s="50"/>
      <c r="H108" s="50"/>
      <c r="I108" s="50"/>
      <c r="J108" s="50"/>
      <c r="K108" s="50"/>
      <c r="L108" s="50"/>
      <c r="M108" s="50"/>
    </row>
    <row r="109" spans="2:13" ht="12.75">
      <c r="B109" s="50"/>
      <c r="C109" s="50"/>
      <c r="D109" s="50"/>
      <c r="E109" s="50"/>
      <c r="F109" s="50"/>
      <c r="G109" s="50"/>
      <c r="H109" s="50"/>
      <c r="I109" s="50"/>
      <c r="J109" s="50"/>
      <c r="K109" s="50"/>
      <c r="L109" s="50"/>
      <c r="M109" s="50"/>
    </row>
    <row r="110" spans="2:13" ht="12.75">
      <c r="B110" s="50"/>
      <c r="C110" s="50"/>
      <c r="D110" s="50"/>
      <c r="E110" s="50"/>
      <c r="F110" s="50"/>
      <c r="G110" s="50"/>
      <c r="H110" s="50"/>
      <c r="I110" s="50"/>
      <c r="J110" s="50"/>
      <c r="K110" s="50"/>
      <c r="L110" s="50"/>
      <c r="M110" s="50"/>
    </row>
    <row r="111" spans="2:13" ht="12.75">
      <c r="B111" s="50"/>
      <c r="C111" s="50"/>
      <c r="D111" s="50"/>
      <c r="E111" s="50"/>
      <c r="F111" s="50"/>
      <c r="G111" s="50"/>
      <c r="H111" s="50"/>
      <c r="I111" s="50"/>
      <c r="J111" s="50"/>
      <c r="K111" s="50"/>
      <c r="L111" s="50"/>
      <c r="M111" s="50"/>
    </row>
    <row r="112" spans="2:13" ht="12.75">
      <c r="B112" s="50"/>
      <c r="C112" s="50"/>
      <c r="D112" s="50"/>
      <c r="E112" s="50"/>
      <c r="F112" s="50"/>
      <c r="G112" s="50"/>
      <c r="H112" s="50"/>
      <c r="I112" s="50"/>
      <c r="J112" s="50"/>
      <c r="K112" s="50"/>
      <c r="L112" s="50"/>
      <c r="M112" s="50"/>
    </row>
    <row r="113" spans="2:13" ht="12.75">
      <c r="B113" s="50"/>
      <c r="C113" s="50"/>
      <c r="D113" s="50"/>
      <c r="E113" s="50"/>
      <c r="F113" s="50"/>
      <c r="G113" s="50"/>
      <c r="H113" s="50"/>
      <c r="I113" s="50"/>
      <c r="J113" s="50"/>
      <c r="K113" s="50"/>
      <c r="L113" s="50"/>
      <c r="M113" s="50"/>
    </row>
    <row r="114" spans="2:13" ht="12.75">
      <c r="B114" s="50"/>
      <c r="C114" s="50"/>
      <c r="D114" s="50"/>
      <c r="E114" s="50"/>
      <c r="F114" s="50"/>
      <c r="G114" s="50"/>
      <c r="H114" s="50"/>
      <c r="I114" s="50"/>
      <c r="J114" s="50"/>
      <c r="K114" s="50"/>
      <c r="L114" s="50"/>
      <c r="M114" s="50"/>
    </row>
    <row r="115" spans="2:13" ht="12.75">
      <c r="B115" s="50"/>
      <c r="C115" s="50"/>
      <c r="D115" s="50"/>
      <c r="E115" s="50"/>
      <c r="F115" s="50"/>
      <c r="G115" s="50"/>
      <c r="H115" s="50"/>
      <c r="I115" s="50"/>
      <c r="J115" s="50"/>
      <c r="K115" s="50"/>
      <c r="L115" s="50"/>
      <c r="M115" s="50"/>
    </row>
    <row r="116" spans="2:13" ht="12.75">
      <c r="B116" s="50"/>
      <c r="C116" s="50"/>
      <c r="D116" s="50"/>
      <c r="E116" s="50"/>
      <c r="F116" s="50"/>
      <c r="G116" s="50"/>
      <c r="H116" s="50"/>
      <c r="I116" s="50"/>
      <c r="J116" s="50"/>
      <c r="K116" s="50"/>
      <c r="L116" s="50"/>
      <c r="M116" s="50"/>
    </row>
    <row r="117" spans="2:13" ht="12.75">
      <c r="B117" s="50"/>
      <c r="C117" s="50"/>
      <c r="D117" s="50"/>
      <c r="E117" s="50"/>
      <c r="F117" s="50"/>
      <c r="G117" s="50"/>
      <c r="H117" s="50"/>
      <c r="I117" s="50"/>
      <c r="J117" s="50"/>
      <c r="K117" s="50"/>
      <c r="L117" s="50"/>
      <c r="M117" s="50"/>
    </row>
    <row r="118" spans="2:13" ht="12.75">
      <c r="B118" s="50"/>
      <c r="C118" s="50"/>
      <c r="D118" s="50"/>
      <c r="E118" s="50"/>
      <c r="F118" s="50"/>
      <c r="G118" s="50"/>
      <c r="H118" s="50"/>
      <c r="I118" s="50"/>
      <c r="J118" s="50"/>
      <c r="K118" s="50"/>
      <c r="L118" s="50"/>
      <c r="M118" s="50"/>
    </row>
    <row r="119" spans="2:13" ht="12.75">
      <c r="B119" s="50"/>
      <c r="C119" s="50"/>
      <c r="D119" s="50"/>
      <c r="E119" s="50"/>
      <c r="F119" s="50"/>
      <c r="G119" s="50"/>
      <c r="H119" s="50"/>
      <c r="I119" s="50"/>
      <c r="J119" s="50"/>
      <c r="K119" s="50"/>
      <c r="L119" s="50"/>
      <c r="M119" s="50"/>
    </row>
    <row r="120" spans="2:13" ht="12.75">
      <c r="B120" s="50"/>
      <c r="C120" s="50"/>
      <c r="D120" s="50"/>
      <c r="E120" s="50"/>
      <c r="F120" s="50"/>
      <c r="G120" s="50"/>
      <c r="H120" s="50"/>
      <c r="I120" s="50"/>
      <c r="J120" s="50"/>
      <c r="K120" s="50"/>
      <c r="L120" s="50"/>
      <c r="M120" s="50"/>
    </row>
    <row r="121" spans="2:13" ht="12.75">
      <c r="B121" s="50"/>
      <c r="C121" s="50"/>
      <c r="D121" s="50"/>
      <c r="E121" s="50"/>
      <c r="F121" s="50"/>
      <c r="G121" s="50"/>
      <c r="H121" s="50"/>
      <c r="I121" s="50"/>
      <c r="J121" s="50"/>
      <c r="K121" s="50"/>
      <c r="L121" s="50"/>
      <c r="M121" s="50"/>
    </row>
  </sheetData>
  <mergeCells count="6">
    <mergeCell ref="B6:L6"/>
    <mergeCell ref="B39:M39"/>
    <mergeCell ref="N6:Y6"/>
    <mergeCell ref="B9:M9"/>
    <mergeCell ref="N9:Y9"/>
    <mergeCell ref="N39:Y39"/>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0" r:id="rId1"/>
  <headerFooter alignWithMargins="0">
    <oddHeader>&amp;C&amp;"Helvetica,Fett"&amp;12 2010</oddHeader>
    <oddFooter>&amp;C&amp;"Helvetica,Standard" Eidg. Steuerverwaltung  -  Administration fédérale des contributions  -  Amministrazione federale delle contribuzioni&amp;R14 - 15</oddFooter>
  </headerFooter>
</worksheet>
</file>

<file path=xl/worksheets/sheet8.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4" width="10.28125" style="19" customWidth="1"/>
    <col min="15" max="16" width="10.7109375" style="19" customWidth="1"/>
    <col min="17" max="21" width="12.7109375" style="19" customWidth="1"/>
    <col min="22" max="16384" width="10.28125" style="19" customWidth="1"/>
  </cols>
  <sheetData>
    <row r="1" spans="1:14" ht="20.25" customHeight="1">
      <c r="A1" s="17" t="str">
        <f>'Pages 14-15'!A1</f>
        <v>Married sole earner without children</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5</v>
      </c>
      <c r="B10" s="868" t="str">
        <f>'Page 9'!B10:$N$10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1.288</v>
      </c>
      <c r="C16" s="25">
        <v>4.968000000000001</v>
      </c>
      <c r="D16" s="25">
        <v>5.427999999999999</v>
      </c>
      <c r="E16" s="25">
        <v>7.084000000000001</v>
      </c>
      <c r="F16" s="25">
        <v>10.235</v>
      </c>
      <c r="G16" s="25">
        <v>11.787499999999998</v>
      </c>
      <c r="H16" s="25">
        <v>13.846000000000004</v>
      </c>
      <c r="I16" s="25">
        <v>15.428399999999998</v>
      </c>
      <c r="J16" s="25">
        <v>18.505800000000004</v>
      </c>
      <c r="K16" s="25">
        <v>21.2888</v>
      </c>
      <c r="L16" s="25">
        <v>24.16840000000001</v>
      </c>
      <c r="M16" s="25">
        <v>26.73519999999998</v>
      </c>
      <c r="N16" s="25">
        <v>26.862159999999996</v>
      </c>
    </row>
    <row r="17" spans="1:14" ht="18.9" customHeight="1">
      <c r="A17" s="24" t="str">
        <f>'Page 9'!$A$17</f>
        <v>Berne</v>
      </c>
      <c r="B17" s="25">
        <v>0</v>
      </c>
      <c r="C17" s="25">
        <v>3.0879999999999996</v>
      </c>
      <c r="D17" s="25">
        <v>8.474500000000003</v>
      </c>
      <c r="E17" s="25">
        <v>14.031999999999996</v>
      </c>
      <c r="F17" s="25">
        <v>18.16050000000001</v>
      </c>
      <c r="G17" s="25">
        <v>16.34675</v>
      </c>
      <c r="H17" s="25">
        <v>17.236500000000003</v>
      </c>
      <c r="I17" s="25">
        <v>19.893400000000003</v>
      </c>
      <c r="J17" s="25">
        <v>23.278</v>
      </c>
      <c r="K17" s="25">
        <v>24.956000000000003</v>
      </c>
      <c r="L17" s="25">
        <v>26.303600000000003</v>
      </c>
      <c r="M17" s="25">
        <v>27.52525</v>
      </c>
      <c r="N17" s="25">
        <v>27.899229999999996</v>
      </c>
    </row>
    <row r="18" spans="1:14" ht="18.9" customHeight="1">
      <c r="A18" s="24" t="str">
        <f>'Page 9'!$A$18</f>
        <v>Lucerne</v>
      </c>
      <c r="B18" s="25">
        <v>0</v>
      </c>
      <c r="C18" s="25">
        <v>1.9949999999999999</v>
      </c>
      <c r="D18" s="25">
        <v>10.798000000000002</v>
      </c>
      <c r="E18" s="25">
        <v>11.34</v>
      </c>
      <c r="F18" s="25">
        <v>11.811999999999998</v>
      </c>
      <c r="G18" s="25">
        <v>12.993999999999998</v>
      </c>
      <c r="H18" s="25">
        <v>13.230000000000008</v>
      </c>
      <c r="I18" s="25">
        <v>14.675399999999996</v>
      </c>
      <c r="J18" s="25">
        <v>17.375400000000003</v>
      </c>
      <c r="K18" s="25">
        <v>18.127900000000004</v>
      </c>
      <c r="L18" s="25">
        <v>18.22939999999999</v>
      </c>
      <c r="M18" s="25">
        <v>18.24970000000001</v>
      </c>
      <c r="N18" s="25">
        <v>18.23752</v>
      </c>
    </row>
    <row r="19" spans="1:14" ht="18.9" customHeight="1">
      <c r="A19" s="24" t="str">
        <f>'Page 9'!$A$19</f>
        <v>Altdorf</v>
      </c>
      <c r="B19" s="25">
        <v>0</v>
      </c>
      <c r="C19" s="25">
        <v>0</v>
      </c>
      <c r="D19" s="25">
        <v>11.888709999999998</v>
      </c>
      <c r="E19" s="25">
        <v>13.24312</v>
      </c>
      <c r="F19" s="25">
        <v>13.393609999999997</v>
      </c>
      <c r="G19" s="25">
        <v>12.791649999999999</v>
      </c>
      <c r="H19" s="25">
        <v>12.03920000000001</v>
      </c>
      <c r="I19" s="25">
        <v>12.550866</v>
      </c>
      <c r="J19" s="25">
        <v>13.453805999999997</v>
      </c>
      <c r="K19" s="25">
        <v>13.438757</v>
      </c>
      <c r="L19" s="25">
        <v>13.514001999999994</v>
      </c>
      <c r="M19" s="25">
        <v>13.529051000000006</v>
      </c>
      <c r="N19" s="25">
        <v>13.520021599999998</v>
      </c>
    </row>
    <row r="20" spans="1:14" ht="18.9" customHeight="1">
      <c r="A20" s="24" t="str">
        <f>'Page 9'!$A$20</f>
        <v>Schwyz</v>
      </c>
      <c r="B20" s="25">
        <v>2.0580000000000003</v>
      </c>
      <c r="C20" s="25">
        <v>3.8074999999999997</v>
      </c>
      <c r="D20" s="25">
        <v>5.5565</v>
      </c>
      <c r="E20" s="25">
        <v>7.889000000000003</v>
      </c>
      <c r="F20" s="25">
        <v>8.026499999999992</v>
      </c>
      <c r="G20" s="25">
        <v>7.185750000000003</v>
      </c>
      <c r="H20" s="25">
        <v>9.278249999999998</v>
      </c>
      <c r="I20" s="25">
        <v>10.907400000000003</v>
      </c>
      <c r="J20" s="25">
        <v>11.963799999999999</v>
      </c>
      <c r="K20" s="25">
        <v>11.943250000000004</v>
      </c>
      <c r="L20" s="25">
        <v>12.0153</v>
      </c>
      <c r="M20" s="25">
        <v>12.025599999999992</v>
      </c>
      <c r="N20" s="25">
        <v>11.2504</v>
      </c>
    </row>
    <row r="21" spans="1:14" ht="18.9" customHeight="1">
      <c r="A21" s="24" t="str">
        <f>'Page 9'!$A$21</f>
        <v>Sarnen</v>
      </c>
      <c r="B21" s="25">
        <v>0</v>
      </c>
      <c r="C21" s="25">
        <v>5.436000000000001</v>
      </c>
      <c r="D21" s="25">
        <v>9.7845</v>
      </c>
      <c r="E21" s="25">
        <v>10.192500000000003</v>
      </c>
      <c r="F21" s="25">
        <v>10.4645</v>
      </c>
      <c r="G21" s="25">
        <v>11.347750000000001</v>
      </c>
      <c r="H21" s="25">
        <v>12.367000000000003</v>
      </c>
      <c r="I21" s="25">
        <v>12.095099999999995</v>
      </c>
      <c r="J21" s="25">
        <v>12.149399999999998</v>
      </c>
      <c r="K21" s="25">
        <v>12.135900000000001</v>
      </c>
      <c r="L21" s="25">
        <v>12.20375</v>
      </c>
      <c r="M21" s="25">
        <v>12.217450000000005</v>
      </c>
      <c r="N21" s="25">
        <v>12.209249999999997</v>
      </c>
    </row>
    <row r="22" spans="1:14" ht="18.9" customHeight="1">
      <c r="A22" s="24" t="str">
        <f>'Page 9'!$A$22</f>
        <v>Stans</v>
      </c>
      <c r="B22" s="25">
        <v>0</v>
      </c>
      <c r="C22" s="25">
        <v>1.5859999999999999</v>
      </c>
      <c r="D22" s="25">
        <v>6.394</v>
      </c>
      <c r="E22" s="25">
        <v>9.944500000000001</v>
      </c>
      <c r="F22" s="25">
        <v>10.759500000000001</v>
      </c>
      <c r="G22" s="25">
        <v>11.829749999999997</v>
      </c>
      <c r="H22" s="25">
        <v>12.307500000000005</v>
      </c>
      <c r="I22" s="25">
        <v>13.473100000000002</v>
      </c>
      <c r="J22" s="25">
        <v>14.467099999999999</v>
      </c>
      <c r="K22" s="25">
        <v>15.059499999999995</v>
      </c>
      <c r="L22" s="25">
        <v>14.072900000000002</v>
      </c>
      <c r="M22" s="25">
        <v>13.16980000000001</v>
      </c>
      <c r="N22" s="25">
        <v>13.169749999999999</v>
      </c>
    </row>
    <row r="23" spans="1:14" ht="18.9" customHeight="1">
      <c r="A23" s="24" t="str">
        <f>'Page 9'!$A$23</f>
        <v>Glarus</v>
      </c>
      <c r="B23" s="25">
        <v>0</v>
      </c>
      <c r="C23" s="25">
        <v>8.6</v>
      </c>
      <c r="D23" s="25">
        <v>9.4625</v>
      </c>
      <c r="E23" s="25">
        <v>12.1</v>
      </c>
      <c r="F23" s="25">
        <v>9.625</v>
      </c>
      <c r="G23" s="25">
        <v>12.35</v>
      </c>
      <c r="H23" s="25">
        <v>13.881250000000001</v>
      </c>
      <c r="I23" s="25">
        <v>16.2</v>
      </c>
      <c r="J23" s="25">
        <v>16.989999999999995</v>
      </c>
      <c r="K23" s="25">
        <v>18.205000000000005</v>
      </c>
      <c r="L23" s="25">
        <v>19.643750000000008</v>
      </c>
      <c r="M23" s="25">
        <v>20.379999999999992</v>
      </c>
      <c r="N23" s="25">
        <v>20.9005</v>
      </c>
    </row>
    <row r="24" spans="1:14" ht="18.9" customHeight="1">
      <c r="A24" s="24" t="str">
        <f>'Page 9'!$A$24</f>
        <v>Zug</v>
      </c>
      <c r="B24" s="25">
        <v>0</v>
      </c>
      <c r="C24" s="25">
        <v>0.7845</v>
      </c>
      <c r="D24" s="25">
        <v>3.0930000000000004</v>
      </c>
      <c r="E24" s="25">
        <v>4.0809999999999995</v>
      </c>
      <c r="F24" s="25">
        <v>4.422000000000001</v>
      </c>
      <c r="G24" s="25">
        <v>4.26225</v>
      </c>
      <c r="H24" s="25">
        <v>4.488250000000001</v>
      </c>
      <c r="I24" s="25">
        <v>6.7591</v>
      </c>
      <c r="J24" s="25">
        <v>10.675299999999996</v>
      </c>
      <c r="K24" s="25">
        <v>15.742700000000005</v>
      </c>
      <c r="L24" s="25">
        <v>11.887399999999994</v>
      </c>
      <c r="M24" s="25">
        <v>10.644149999999994</v>
      </c>
      <c r="N24" s="25">
        <v>10.637050000000004</v>
      </c>
    </row>
    <row r="25" spans="1:14" ht="18.9" customHeight="1">
      <c r="A25" s="24" t="str">
        <f>'Page 9'!$A$25</f>
        <v>Fribourg</v>
      </c>
      <c r="B25" s="25">
        <v>2.949</v>
      </c>
      <c r="C25" s="25">
        <v>3.7065</v>
      </c>
      <c r="D25" s="25">
        <v>9.4915</v>
      </c>
      <c r="E25" s="25">
        <v>11.131499999999997</v>
      </c>
      <c r="F25" s="25">
        <v>11.9315</v>
      </c>
      <c r="G25" s="25">
        <v>13.758500000000002</v>
      </c>
      <c r="H25" s="25">
        <v>16.260250000000006</v>
      </c>
      <c r="I25" s="25">
        <v>19.2018</v>
      </c>
      <c r="J25" s="25">
        <v>22.511299999999995</v>
      </c>
      <c r="K25" s="25">
        <v>23.871150000000004</v>
      </c>
      <c r="L25" s="25">
        <v>27.119550000000004</v>
      </c>
      <c r="M25" s="25">
        <v>25.958750000000002</v>
      </c>
      <c r="N25" s="25">
        <v>22.357609999999994</v>
      </c>
    </row>
    <row r="26" spans="1:14" ht="18.9" customHeight="1">
      <c r="A26" s="24" t="str">
        <f>'Page 9'!$A$26</f>
        <v>Solothurn</v>
      </c>
      <c r="B26" s="25">
        <v>0</v>
      </c>
      <c r="C26" s="25">
        <v>6.750999999999999</v>
      </c>
      <c r="D26" s="25">
        <v>13.049000000000003</v>
      </c>
      <c r="E26" s="25">
        <v>13.855500000000001</v>
      </c>
      <c r="F26" s="25">
        <v>12.860999999999995</v>
      </c>
      <c r="G26" s="25">
        <v>15.644500000000003</v>
      </c>
      <c r="H26" s="25">
        <v>18.881749999999997</v>
      </c>
      <c r="I26" s="25">
        <v>20.3941</v>
      </c>
      <c r="J26" s="25">
        <v>22.3057</v>
      </c>
      <c r="K26" s="25">
        <v>24.2464</v>
      </c>
      <c r="L26" s="25">
        <v>24.777899999999985</v>
      </c>
      <c r="M26" s="25">
        <v>24.79845000000001</v>
      </c>
      <c r="N26" s="25">
        <v>23.367399999999996</v>
      </c>
    </row>
    <row r="27" spans="1:14" ht="18.9" customHeight="1">
      <c r="A27" s="24" t="str">
        <f>'Page 9'!$A$27</f>
        <v>Basel</v>
      </c>
      <c r="B27" s="25">
        <v>0</v>
      </c>
      <c r="C27" s="25">
        <v>0</v>
      </c>
      <c r="D27" s="25">
        <v>0</v>
      </c>
      <c r="E27" s="25">
        <v>2.9899999999999998</v>
      </c>
      <c r="F27" s="25">
        <v>22.4065</v>
      </c>
      <c r="G27" s="25">
        <v>22.14325</v>
      </c>
      <c r="H27" s="25">
        <v>22.028</v>
      </c>
      <c r="I27" s="25">
        <v>22.150799999999997</v>
      </c>
      <c r="J27" s="25">
        <v>22.25400000000001</v>
      </c>
      <c r="K27" s="25">
        <v>22.2291</v>
      </c>
      <c r="L27" s="25">
        <v>22.345999999999993</v>
      </c>
      <c r="M27" s="25">
        <v>22.49490000000001</v>
      </c>
      <c r="N27" s="25">
        <v>25.229569999999995</v>
      </c>
    </row>
    <row r="28" spans="1:14" ht="18.9" customHeight="1">
      <c r="A28" s="24" t="str">
        <f>'Page 9'!$A$28</f>
        <v>Liestal</v>
      </c>
      <c r="B28" s="25">
        <v>0</v>
      </c>
      <c r="C28" s="25">
        <v>3.0164999999999997</v>
      </c>
      <c r="D28" s="25">
        <v>1.21</v>
      </c>
      <c r="E28" s="25">
        <v>8.008000000000001</v>
      </c>
      <c r="F28" s="25">
        <v>11.487500000000002</v>
      </c>
      <c r="G28" s="25">
        <v>14.928250000000002</v>
      </c>
      <c r="H28" s="25">
        <v>18.499249999999993</v>
      </c>
      <c r="I28" s="25">
        <v>21.554500000000004</v>
      </c>
      <c r="J28" s="25">
        <v>23.8907</v>
      </c>
      <c r="K28" s="25">
        <v>25.908499999999997</v>
      </c>
      <c r="L28" s="25">
        <v>26.775349999999996</v>
      </c>
      <c r="M28" s="25">
        <v>27.19889999999999</v>
      </c>
      <c r="N28" s="25">
        <v>27.977870000000003</v>
      </c>
    </row>
    <row r="29" spans="1:14" ht="18.9" customHeight="1">
      <c r="A29" s="24" t="str">
        <f>'Page 9'!$A$29</f>
        <v>Schaffhausen</v>
      </c>
      <c r="B29" s="25">
        <v>0</v>
      </c>
      <c r="C29" s="25">
        <v>4.267</v>
      </c>
      <c r="D29" s="25">
        <v>10.2575</v>
      </c>
      <c r="E29" s="25">
        <v>11.166999999999996</v>
      </c>
      <c r="F29" s="25">
        <v>13.431500000000005</v>
      </c>
      <c r="G29" s="25">
        <v>14.344250000000002</v>
      </c>
      <c r="H29" s="25">
        <v>14.67475</v>
      </c>
      <c r="I29" s="25">
        <v>17.2718</v>
      </c>
      <c r="J29" s="25">
        <v>21.661699999999996</v>
      </c>
      <c r="K29" s="25">
        <v>21.9076</v>
      </c>
      <c r="L29" s="25">
        <v>23.862149999999993</v>
      </c>
      <c r="M29" s="25">
        <v>22.15765000000001</v>
      </c>
      <c r="N29" s="25">
        <v>19.833979999999997</v>
      </c>
    </row>
    <row r="30" spans="1:14" ht="18.9" customHeight="1">
      <c r="A30" s="24" t="str">
        <f>'Page 9'!$A$30</f>
        <v>Herisau</v>
      </c>
      <c r="B30" s="25">
        <v>0</v>
      </c>
      <c r="C30" s="25">
        <v>6.2170000000000005</v>
      </c>
      <c r="D30" s="25">
        <v>11.088</v>
      </c>
      <c r="E30" s="25">
        <v>12.130000000000004</v>
      </c>
      <c r="F30" s="25">
        <v>9.241499999999991</v>
      </c>
      <c r="G30" s="25">
        <v>13.577250000000005</v>
      </c>
      <c r="H30" s="25">
        <v>16.769499999999997</v>
      </c>
      <c r="I30" s="25">
        <v>18.436100000000007</v>
      </c>
      <c r="J30" s="25">
        <v>19.047099999999993</v>
      </c>
      <c r="K30" s="25">
        <v>19.681700000000006</v>
      </c>
      <c r="L30" s="25">
        <v>19.791949999999996</v>
      </c>
      <c r="M30" s="25">
        <v>18.890550000000005</v>
      </c>
      <c r="N30" s="25">
        <v>17.752380000000002</v>
      </c>
    </row>
    <row r="31" spans="1:14" ht="18.9" customHeight="1">
      <c r="A31" s="24" t="str">
        <f>'Page 9'!$A$31</f>
        <v>Appenzell</v>
      </c>
      <c r="B31" s="25">
        <v>3.085</v>
      </c>
      <c r="C31" s="25">
        <v>4.471</v>
      </c>
      <c r="D31" s="25">
        <v>6.977</v>
      </c>
      <c r="E31" s="25">
        <v>8.821499999999997</v>
      </c>
      <c r="F31" s="25">
        <v>9.063500000000003</v>
      </c>
      <c r="G31" s="25">
        <v>10.285</v>
      </c>
      <c r="H31" s="25">
        <v>11.97</v>
      </c>
      <c r="I31" s="25">
        <v>14.460799999999999</v>
      </c>
      <c r="J31" s="25">
        <v>14.9439</v>
      </c>
      <c r="K31" s="25">
        <v>15.442900000000002</v>
      </c>
      <c r="L31" s="25">
        <v>14.878599999999997</v>
      </c>
      <c r="M31" s="25">
        <v>14.317499999999992</v>
      </c>
      <c r="N31" s="25">
        <v>13.800960000000002</v>
      </c>
    </row>
    <row r="32" spans="1:14" ht="18.9" customHeight="1">
      <c r="A32" s="24" t="str">
        <f>'Page 9'!$A$32</f>
        <v>St. Gall</v>
      </c>
      <c r="B32" s="25">
        <v>0</v>
      </c>
      <c r="C32" s="25">
        <v>1.0999999999999999</v>
      </c>
      <c r="D32" s="25">
        <v>9.02</v>
      </c>
      <c r="E32" s="25">
        <v>10.285</v>
      </c>
      <c r="F32" s="25">
        <v>14.795</v>
      </c>
      <c r="G32" s="25">
        <v>14.685</v>
      </c>
      <c r="H32" s="25">
        <v>19.368250000000007</v>
      </c>
      <c r="I32" s="25">
        <v>20.390700000000002</v>
      </c>
      <c r="J32" s="25">
        <v>22.604999999999993</v>
      </c>
      <c r="K32" s="25">
        <v>23.006500000000006</v>
      </c>
      <c r="L32" s="25">
        <v>23.213299999999997</v>
      </c>
      <c r="M32" s="25">
        <v>23.23640000000001</v>
      </c>
      <c r="N32" s="25">
        <v>21.29914</v>
      </c>
    </row>
    <row r="33" spans="1:14" ht="18.9" customHeight="1">
      <c r="A33" s="24" t="str">
        <f>'Page 9'!$A$33</f>
        <v>Chur</v>
      </c>
      <c r="B33" s="25">
        <v>0</v>
      </c>
      <c r="C33" s="25">
        <v>0</v>
      </c>
      <c r="D33" s="25">
        <v>1.8499999999999999</v>
      </c>
      <c r="E33" s="25">
        <v>10.5</v>
      </c>
      <c r="F33" s="25">
        <v>11.99</v>
      </c>
      <c r="G33" s="25">
        <v>12.675</v>
      </c>
      <c r="H33" s="25">
        <v>14.985000000000001</v>
      </c>
      <c r="I33" s="25">
        <v>17.318</v>
      </c>
      <c r="J33" s="25">
        <v>19.002</v>
      </c>
      <c r="K33" s="25">
        <v>19.805</v>
      </c>
      <c r="L33" s="25">
        <v>20.216</v>
      </c>
      <c r="M33" s="25">
        <v>20.325</v>
      </c>
      <c r="N33" s="25">
        <v>20.6066</v>
      </c>
    </row>
    <row r="34" spans="1:14" ht="18.9" customHeight="1">
      <c r="A34" s="24" t="str">
        <f>'Page 9'!$A$34</f>
        <v>Aarau</v>
      </c>
      <c r="B34" s="25">
        <v>0</v>
      </c>
      <c r="C34" s="25">
        <v>2.7089999999999996</v>
      </c>
      <c r="D34" s="25">
        <v>5.6160000000000005</v>
      </c>
      <c r="E34" s="25">
        <v>9.102000000000004</v>
      </c>
      <c r="F34" s="25">
        <v>10.145999999999999</v>
      </c>
      <c r="G34" s="25">
        <v>12.92025</v>
      </c>
      <c r="H34" s="25">
        <v>14.91825</v>
      </c>
      <c r="I34" s="25">
        <v>17.031900000000004</v>
      </c>
      <c r="J34" s="25">
        <v>19.155199999999997</v>
      </c>
      <c r="K34" s="25">
        <v>19.986050000000006</v>
      </c>
      <c r="L34" s="25">
        <v>20.756</v>
      </c>
      <c r="M34" s="25">
        <v>21.454599999999992</v>
      </c>
      <c r="N34" s="25">
        <v>21.991099999999996</v>
      </c>
    </row>
    <row r="35" spans="1:14" ht="18.9" customHeight="1">
      <c r="A35" s="24" t="str">
        <f>'Page 9'!$A$35</f>
        <v>Frauenfeld</v>
      </c>
      <c r="B35" s="25">
        <v>0</v>
      </c>
      <c r="C35" s="25">
        <v>0</v>
      </c>
      <c r="D35" s="25">
        <v>5.245500000000001</v>
      </c>
      <c r="E35" s="25">
        <v>9.915</v>
      </c>
      <c r="F35" s="25">
        <v>13.855500000000005</v>
      </c>
      <c r="G35" s="25">
        <v>13.770750000000003</v>
      </c>
      <c r="H35" s="25">
        <v>14.824499999999993</v>
      </c>
      <c r="I35" s="25">
        <v>16.6962</v>
      </c>
      <c r="J35" s="25">
        <v>17.6636</v>
      </c>
      <c r="K35" s="25">
        <v>18.691550000000007</v>
      </c>
      <c r="L35" s="25">
        <v>19.4435</v>
      </c>
      <c r="M35" s="25">
        <v>20.06265000000001</v>
      </c>
      <c r="N35" s="25">
        <v>20.052590000000002</v>
      </c>
    </row>
    <row r="36" spans="1:14" ht="18.9" customHeight="1">
      <c r="A36" s="24" t="str">
        <f>'Page 9'!$A$36</f>
        <v>Bellinzona</v>
      </c>
      <c r="B36" s="25">
        <v>0</v>
      </c>
      <c r="C36" s="25">
        <v>2.821</v>
      </c>
      <c r="D36" s="25">
        <v>5.2315000000000005</v>
      </c>
      <c r="E36" s="25">
        <v>5.238999999999998</v>
      </c>
      <c r="F36" s="25">
        <v>7.832999999999999</v>
      </c>
      <c r="G36" s="25">
        <v>11.540000000000001</v>
      </c>
      <c r="H36" s="25">
        <v>17.46125</v>
      </c>
      <c r="I36" s="25">
        <v>21.2751</v>
      </c>
      <c r="J36" s="25">
        <v>22.215400000000002</v>
      </c>
      <c r="K36" s="25">
        <v>24.579749999999997</v>
      </c>
      <c r="L36" s="25">
        <v>25.829699999999995</v>
      </c>
      <c r="M36" s="25">
        <v>26.11695000000001</v>
      </c>
      <c r="N36" s="25">
        <v>26.205289999999998</v>
      </c>
    </row>
    <row r="37" spans="1:14" ht="18.9" customHeight="1">
      <c r="A37" s="24" t="str">
        <f>'Page 9'!$A$37</f>
        <v>Lausanne</v>
      </c>
      <c r="B37" s="25">
        <v>0</v>
      </c>
      <c r="C37" s="25">
        <v>0</v>
      </c>
      <c r="D37" s="25">
        <v>2.0665</v>
      </c>
      <c r="E37" s="25">
        <v>14.951999999999998</v>
      </c>
      <c r="F37" s="25">
        <v>23.0235</v>
      </c>
      <c r="G37" s="25">
        <v>24.434999999999995</v>
      </c>
      <c r="H37" s="25">
        <v>17.092750000000006</v>
      </c>
      <c r="I37" s="25">
        <v>19.055</v>
      </c>
      <c r="J37" s="25">
        <v>23.5922</v>
      </c>
      <c r="K37" s="25">
        <v>26.0649</v>
      </c>
      <c r="L37" s="25">
        <v>28.31304999999999</v>
      </c>
      <c r="M37" s="25">
        <v>30.053300000000004</v>
      </c>
      <c r="N37" s="25">
        <v>29.481080000000006</v>
      </c>
    </row>
    <row r="38" spans="1:14" ht="18.9" customHeight="1">
      <c r="A38" s="24" t="str">
        <f>'Page 9'!$A$38</f>
        <v>Sion</v>
      </c>
      <c r="B38" s="25">
        <v>0</v>
      </c>
      <c r="C38" s="25">
        <v>4.151999999999999</v>
      </c>
      <c r="D38" s="25">
        <v>12.299000000000001</v>
      </c>
      <c r="E38" s="25">
        <v>11.429000000000007</v>
      </c>
      <c r="F38" s="25">
        <v>7.072999999999993</v>
      </c>
      <c r="G38" s="25">
        <v>12.370500000000007</v>
      </c>
      <c r="H38" s="25">
        <v>13.85499999999999</v>
      </c>
      <c r="I38" s="25">
        <v>18.0102</v>
      </c>
      <c r="J38" s="25">
        <v>25.514899999999997</v>
      </c>
      <c r="K38" s="25">
        <v>23.29905</v>
      </c>
      <c r="L38" s="25">
        <v>24.633800000000015</v>
      </c>
      <c r="M38" s="25">
        <v>23.22714999999998</v>
      </c>
      <c r="N38" s="25">
        <v>22.76154</v>
      </c>
    </row>
    <row r="39" spans="1:14" ht="18.9" customHeight="1">
      <c r="A39" s="24" t="str">
        <f>'Page 9'!$A$39</f>
        <v>Neuchâtel</v>
      </c>
      <c r="B39" s="25">
        <v>2.396</v>
      </c>
      <c r="C39" s="25">
        <v>4.411499999999999</v>
      </c>
      <c r="D39" s="25">
        <v>8.8125</v>
      </c>
      <c r="E39" s="25">
        <v>15.159499999999996</v>
      </c>
      <c r="F39" s="25">
        <v>12.981000000000003</v>
      </c>
      <c r="G39" s="25">
        <v>23.3425</v>
      </c>
      <c r="H39" s="25">
        <v>22.561749999999993</v>
      </c>
      <c r="I39" s="25">
        <v>24.1779</v>
      </c>
      <c r="J39" s="25">
        <v>27.008799999999994</v>
      </c>
      <c r="K39" s="25">
        <v>28.552600000000005</v>
      </c>
      <c r="L39" s="25">
        <v>29.35584999999999</v>
      </c>
      <c r="M39" s="25">
        <v>25.028149999999993</v>
      </c>
      <c r="N39" s="25">
        <v>25.011450000000004</v>
      </c>
    </row>
    <row r="40" spans="1:14" ht="18.9" customHeight="1">
      <c r="A40" s="24" t="str">
        <f>'Page 9'!$A$40</f>
        <v>Geneva</v>
      </c>
      <c r="B40" s="25">
        <v>0</v>
      </c>
      <c r="C40" s="25">
        <v>0</v>
      </c>
      <c r="D40" s="25">
        <v>0</v>
      </c>
      <c r="E40" s="25">
        <v>0</v>
      </c>
      <c r="F40" s="25">
        <v>9.395999999999999</v>
      </c>
      <c r="G40" s="25">
        <v>15.16125</v>
      </c>
      <c r="H40" s="25">
        <v>18.33625</v>
      </c>
      <c r="I40" s="25">
        <v>22.7659</v>
      </c>
      <c r="J40" s="25">
        <v>23.559699999999996</v>
      </c>
      <c r="K40" s="25">
        <v>24.143800000000006</v>
      </c>
      <c r="L40" s="25">
        <v>25.405699999999992</v>
      </c>
      <c r="M40" s="25">
        <v>26.720649999999996</v>
      </c>
      <c r="N40" s="25">
        <v>28.309060000000002</v>
      </c>
    </row>
    <row r="41" spans="1:14" ht="18.9" customHeight="1">
      <c r="A41" s="24" t="str">
        <f>'Page 9'!$A$41</f>
        <v>Delémont</v>
      </c>
      <c r="B41" s="25">
        <v>0</v>
      </c>
      <c r="C41" s="25">
        <v>2.4395</v>
      </c>
      <c r="D41" s="25">
        <v>10.5295</v>
      </c>
      <c r="E41" s="25">
        <v>15.437000000000003</v>
      </c>
      <c r="F41" s="25">
        <v>15.750499999999992</v>
      </c>
      <c r="G41" s="25">
        <v>19.464000000000006</v>
      </c>
      <c r="H41" s="25">
        <v>20.007749999999998</v>
      </c>
      <c r="I41" s="25">
        <v>22.592499999999998</v>
      </c>
      <c r="J41" s="25">
        <v>23.090899999999994</v>
      </c>
      <c r="K41" s="25">
        <v>26.585000000000008</v>
      </c>
      <c r="L41" s="25">
        <v>27.918999999999993</v>
      </c>
      <c r="M41" s="25">
        <v>28.044200000000014</v>
      </c>
      <c r="N41" s="25">
        <v>28.569409999999994</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0.7979999999999999</v>
      </c>
      <c r="F43" s="25">
        <v>0.8870000000000001</v>
      </c>
      <c r="G43" s="25">
        <v>1.693</v>
      </c>
      <c r="H43" s="25">
        <v>2.817</v>
      </c>
      <c r="I43" s="25">
        <v>4.6768</v>
      </c>
      <c r="J43" s="25">
        <v>9.945600000000002</v>
      </c>
      <c r="K43" s="25">
        <v>11.615499999999999</v>
      </c>
      <c r="L43" s="25">
        <v>11.6708</v>
      </c>
      <c r="M43" s="25">
        <v>11.6805</v>
      </c>
      <c r="N43" s="25">
        <v>11.6805</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&amp;L16&amp;C&amp;"Helvetica,Standard" Eidg. Steuerverwaltung  -  Administration fédérale des contributions  -  Amministrazione federale delle contribuzioni</oddFooter>
  </headerFooter>
</worksheet>
</file>

<file path=xl/worksheets/sheet9.xml><?xml version="1.0" encoding="utf-8"?>
<worksheet xmlns="http://schemas.openxmlformats.org/spreadsheetml/2006/main" xmlns:r="http://schemas.openxmlformats.org/officeDocument/2006/relationships">
  <sheetPr>
    <tabColor indexed="43"/>
  </sheetPr>
  <dimension ref="A1:S76"/>
  <sheetViews>
    <sheetView zoomScale="75" zoomScaleNormal="75" workbookViewId="0" topLeftCell="A1"/>
  </sheetViews>
  <sheetFormatPr defaultColWidth="10.28125" defaultRowHeight="12.75"/>
  <cols>
    <col min="1" max="1" width="9.140625" style="650" customWidth="1"/>
    <col min="2" max="2" width="20.140625" style="650" customWidth="1"/>
    <col min="3" max="3" width="4.7109375" style="650" customWidth="1"/>
    <col min="4" max="4" width="13.57421875" style="650" customWidth="1"/>
    <col min="5" max="5" width="7.8515625" style="650" customWidth="1"/>
    <col min="6" max="6" width="10.28125" style="651" customWidth="1"/>
    <col min="7" max="7" width="5.00390625" style="650" customWidth="1"/>
    <col min="8" max="8" width="9.421875" style="650" customWidth="1"/>
    <col min="9" max="9" width="4.28125" style="650" customWidth="1"/>
    <col min="10" max="10" width="8.421875" style="650" customWidth="1"/>
    <col min="11" max="11" width="20.28125" style="650" customWidth="1"/>
    <col min="12" max="12" width="3.7109375" style="650" customWidth="1"/>
    <col min="13" max="13" width="8.7109375" style="650" customWidth="1"/>
    <col min="14" max="14" width="6.57421875" style="651" customWidth="1"/>
    <col min="15" max="15" width="8.7109375" style="652" customWidth="1"/>
    <col min="16" max="16384" width="10.28125" style="651" customWidth="1"/>
  </cols>
  <sheetData>
    <row r="1" spans="1:19" s="626" customFormat="1" ht="18.75" customHeight="1">
      <c r="A1" s="623" t="s">
        <v>107</v>
      </c>
      <c r="B1" s="623"/>
      <c r="C1" s="623"/>
      <c r="D1" s="623"/>
      <c r="E1" s="623"/>
      <c r="F1" s="624"/>
      <c r="G1" s="623"/>
      <c r="H1" s="625"/>
      <c r="I1" s="623"/>
      <c r="J1" s="623"/>
      <c r="K1" s="623"/>
      <c r="L1" s="623"/>
      <c r="M1" s="623"/>
      <c r="O1" s="628"/>
      <c r="P1" s="628"/>
      <c r="Q1" s="628"/>
      <c r="R1" s="628"/>
      <c r="S1" s="628"/>
    </row>
    <row r="2" spans="16:17" ht="15" customHeight="1">
      <c r="P2" s="627"/>
      <c r="Q2" s="627"/>
    </row>
    <row r="3" spans="16:17" ht="15" customHeight="1">
      <c r="P3" s="627"/>
      <c r="Q3" s="627"/>
    </row>
    <row r="4" spans="1:17" s="630" customFormat="1" ht="15">
      <c r="A4" s="562" t="s">
        <v>292</v>
      </c>
      <c r="B4" s="562"/>
      <c r="C4" s="562"/>
      <c r="D4" s="562"/>
      <c r="E4" s="562"/>
      <c r="F4" s="562"/>
      <c r="G4" s="562"/>
      <c r="H4" s="562"/>
      <c r="I4" s="562"/>
      <c r="J4" s="562"/>
      <c r="K4" s="562"/>
      <c r="L4" s="562"/>
      <c r="M4" s="562"/>
      <c r="N4" s="563"/>
      <c r="O4" s="629"/>
      <c r="P4" s="562"/>
      <c r="Q4" s="562"/>
    </row>
    <row r="5" spans="1:17" s="630" customFormat="1" ht="15.6">
      <c r="A5" s="563"/>
      <c r="B5" s="562"/>
      <c r="C5" s="562"/>
      <c r="D5" s="562"/>
      <c r="E5" s="562"/>
      <c r="F5" s="562"/>
      <c r="G5" s="562"/>
      <c r="H5" s="563"/>
      <c r="I5" s="562"/>
      <c r="J5" s="562"/>
      <c r="K5" s="562"/>
      <c r="L5" s="562"/>
      <c r="M5" s="562"/>
      <c r="N5" s="563"/>
      <c r="O5" s="629"/>
      <c r="P5" s="602"/>
      <c r="Q5" s="600"/>
    </row>
    <row r="6" spans="1:17" s="630" customFormat="1" ht="21.75" customHeight="1">
      <c r="A6" s="832" t="s">
        <v>254</v>
      </c>
      <c r="B6" s="562"/>
      <c r="C6" s="562"/>
      <c r="D6" s="562"/>
      <c r="E6" s="562"/>
      <c r="F6" s="562"/>
      <c r="G6" s="562"/>
      <c r="H6" s="566"/>
      <c r="I6" s="562"/>
      <c r="J6" s="562"/>
      <c r="K6" s="562"/>
      <c r="L6" s="562"/>
      <c r="M6" s="562"/>
      <c r="N6" s="563"/>
      <c r="O6" s="629"/>
      <c r="P6" s="566"/>
      <c r="Q6" s="562"/>
    </row>
    <row r="7" spans="1:17" s="630" customFormat="1" ht="15">
      <c r="A7" s="560"/>
      <c r="B7" s="562"/>
      <c r="C7" s="562"/>
      <c r="D7" s="562"/>
      <c r="E7" s="562"/>
      <c r="F7" s="562"/>
      <c r="G7" s="562"/>
      <c r="H7" s="563"/>
      <c r="I7" s="562"/>
      <c r="J7" s="562"/>
      <c r="K7" s="562"/>
      <c r="L7" s="562"/>
      <c r="M7" s="562"/>
      <c r="N7" s="563"/>
      <c r="O7" s="629"/>
      <c r="P7" s="560"/>
      <c r="Q7" s="562"/>
    </row>
    <row r="8" spans="1:17" s="630" customFormat="1" ht="15">
      <c r="A8" s="562" t="s">
        <v>253</v>
      </c>
      <c r="B8" s="562"/>
      <c r="C8" s="562"/>
      <c r="D8" s="562"/>
      <c r="E8" s="562"/>
      <c r="F8" s="562"/>
      <c r="G8" s="562"/>
      <c r="H8" s="562"/>
      <c r="I8" s="562"/>
      <c r="J8" s="562"/>
      <c r="K8" s="562"/>
      <c r="L8" s="562"/>
      <c r="M8" s="562"/>
      <c r="N8" s="563"/>
      <c r="O8" s="629"/>
      <c r="P8" s="562"/>
      <c r="Q8" s="562"/>
    </row>
    <row r="9" spans="1:17" s="630" customFormat="1" ht="15.6">
      <c r="A9" s="567" t="s">
        <v>310</v>
      </c>
      <c r="B9" s="568"/>
      <c r="C9" s="568"/>
      <c r="D9" s="568"/>
      <c r="E9" s="568"/>
      <c r="F9" s="562"/>
      <c r="G9" s="562"/>
      <c r="H9" s="567"/>
      <c r="I9" s="567"/>
      <c r="J9" s="568"/>
      <c r="K9" s="568"/>
      <c r="L9" s="568"/>
      <c r="M9" s="562"/>
      <c r="N9" s="563"/>
      <c r="O9" s="629"/>
      <c r="P9" s="567"/>
      <c r="Q9" s="568"/>
    </row>
    <row r="10" spans="1:17" s="630" customFormat="1" ht="15.6">
      <c r="A10" s="600" t="s">
        <v>293</v>
      </c>
      <c r="B10" s="562"/>
      <c r="C10" s="562"/>
      <c r="D10" s="562"/>
      <c r="E10" s="562"/>
      <c r="F10" s="562"/>
      <c r="G10" s="562"/>
      <c r="H10" s="562"/>
      <c r="I10" s="562"/>
      <c r="J10" s="562"/>
      <c r="K10" s="562"/>
      <c r="L10" s="562"/>
      <c r="M10" s="562"/>
      <c r="N10" s="563"/>
      <c r="O10" s="629"/>
      <c r="P10" s="562"/>
      <c r="Q10" s="562"/>
    </row>
    <row r="11" spans="1:17" s="630" customFormat="1" ht="15">
      <c r="A11" s="562"/>
      <c r="B11" s="562"/>
      <c r="C11" s="562"/>
      <c r="D11" s="562"/>
      <c r="E11" s="562"/>
      <c r="F11" s="562"/>
      <c r="G11" s="562"/>
      <c r="H11" s="562"/>
      <c r="I11" s="562"/>
      <c r="J11" s="562"/>
      <c r="K11" s="562"/>
      <c r="L11" s="562"/>
      <c r="M11" s="562"/>
      <c r="N11" s="563"/>
      <c r="O11" s="629"/>
      <c r="P11" s="562"/>
      <c r="Q11" s="562"/>
    </row>
    <row r="12" spans="1:17" s="630" customFormat="1" ht="15">
      <c r="A12" s="562"/>
      <c r="B12" s="562"/>
      <c r="C12" s="562"/>
      <c r="D12" s="562"/>
      <c r="E12" s="562"/>
      <c r="F12" s="562"/>
      <c r="G12" s="562"/>
      <c r="H12" s="562"/>
      <c r="I12" s="562"/>
      <c r="J12" s="562"/>
      <c r="K12" s="562"/>
      <c r="L12" s="562"/>
      <c r="M12" s="562"/>
      <c r="N12" s="563"/>
      <c r="O12" s="629"/>
      <c r="P12" s="562"/>
      <c r="Q12" s="562"/>
    </row>
    <row r="13" spans="1:17" s="630" customFormat="1" ht="15">
      <c r="A13" s="567" t="s">
        <v>296</v>
      </c>
      <c r="B13" s="568"/>
      <c r="C13" s="568"/>
      <c r="D13" s="568"/>
      <c r="E13" s="568"/>
      <c r="F13" s="562"/>
      <c r="G13" s="562"/>
      <c r="H13" s="567"/>
      <c r="I13" s="567"/>
      <c r="J13" s="568"/>
      <c r="K13" s="568"/>
      <c r="L13" s="568"/>
      <c r="M13" s="562"/>
      <c r="N13" s="563"/>
      <c r="O13" s="629"/>
      <c r="P13" s="567"/>
      <c r="Q13" s="568"/>
    </row>
    <row r="14" spans="1:17" s="630" customFormat="1" ht="15">
      <c r="A14" s="562" t="s">
        <v>277</v>
      </c>
      <c r="B14" s="562"/>
      <c r="C14" s="562"/>
      <c r="D14" s="562"/>
      <c r="E14" s="562"/>
      <c r="F14" s="562"/>
      <c r="G14" s="562"/>
      <c r="H14" s="562"/>
      <c r="I14" s="562"/>
      <c r="J14" s="562"/>
      <c r="K14" s="562"/>
      <c r="L14" s="562"/>
      <c r="M14" s="562"/>
      <c r="N14" s="563"/>
      <c r="O14" s="629"/>
      <c r="P14" s="562"/>
      <c r="Q14" s="562"/>
    </row>
    <row r="15" spans="1:17" s="630" customFormat="1" ht="15">
      <c r="A15" s="562"/>
      <c r="B15" s="562"/>
      <c r="C15" s="562"/>
      <c r="D15" s="562"/>
      <c r="E15" s="562"/>
      <c r="F15" s="562"/>
      <c r="G15" s="562"/>
      <c r="H15" s="562"/>
      <c r="I15" s="562"/>
      <c r="J15" s="562"/>
      <c r="K15" s="562"/>
      <c r="L15" s="562"/>
      <c r="M15" s="562"/>
      <c r="N15" s="563"/>
      <c r="O15" s="653"/>
      <c r="P15" s="562"/>
      <c r="Q15" s="562"/>
    </row>
    <row r="16" spans="1:17" s="630" customFormat="1" ht="15">
      <c r="A16" s="562" t="s">
        <v>273</v>
      </c>
      <c r="B16" s="562"/>
      <c r="C16" s="562"/>
      <c r="D16" s="562"/>
      <c r="E16" s="562"/>
      <c r="F16" s="562"/>
      <c r="G16" s="562"/>
      <c r="H16" s="562"/>
      <c r="I16" s="562"/>
      <c r="J16" s="562"/>
      <c r="K16" s="562"/>
      <c r="L16" s="562"/>
      <c r="M16" s="562"/>
      <c r="N16" s="563"/>
      <c r="O16" s="629"/>
      <c r="P16" s="562"/>
      <c r="Q16" s="562"/>
    </row>
    <row r="17" spans="1:17" s="630" customFormat="1" ht="15">
      <c r="A17" s="562"/>
      <c r="B17" s="562"/>
      <c r="C17" s="562"/>
      <c r="D17" s="562"/>
      <c r="E17" s="562"/>
      <c r="F17" s="562"/>
      <c r="G17" s="562"/>
      <c r="H17" s="562"/>
      <c r="I17" s="562"/>
      <c r="J17" s="562"/>
      <c r="K17" s="562"/>
      <c r="L17" s="562"/>
      <c r="M17" s="562"/>
      <c r="N17" s="563"/>
      <c r="O17" s="629"/>
      <c r="P17" s="562"/>
      <c r="Q17" s="562"/>
    </row>
    <row r="18" spans="1:17" s="630" customFormat="1" ht="15">
      <c r="A18" s="562" t="s">
        <v>254</v>
      </c>
      <c r="B18" s="562"/>
      <c r="C18" s="562"/>
      <c r="D18" s="562"/>
      <c r="E18" s="562"/>
      <c r="F18" s="570">
        <v>50000</v>
      </c>
      <c r="G18" s="562" t="s">
        <v>81</v>
      </c>
      <c r="H18" s="562"/>
      <c r="I18" s="562"/>
      <c r="J18" s="562"/>
      <c r="K18" s="562"/>
      <c r="L18" s="562"/>
      <c r="M18" s="562"/>
      <c r="N18" s="563"/>
      <c r="O18" s="634"/>
      <c r="P18" s="562"/>
      <c r="Q18" s="562"/>
    </row>
    <row r="19" spans="1:17" s="630" customFormat="1" ht="15">
      <c r="A19" s="562"/>
      <c r="B19" s="562"/>
      <c r="C19" s="562"/>
      <c r="D19" s="562"/>
      <c r="E19" s="562"/>
      <c r="F19" s="570"/>
      <c r="G19" s="562"/>
      <c r="H19" s="562"/>
      <c r="I19" s="562"/>
      <c r="J19" s="562"/>
      <c r="K19" s="562"/>
      <c r="L19" s="562"/>
      <c r="M19" s="562"/>
      <c r="N19" s="563"/>
      <c r="O19" s="629"/>
      <c r="P19" s="562"/>
      <c r="Q19" s="562"/>
    </row>
    <row r="20" spans="1:17" s="630" customFormat="1" ht="15.6">
      <c r="A20" s="600" t="s">
        <v>255</v>
      </c>
      <c r="B20" s="562"/>
      <c r="C20" s="562"/>
      <c r="D20" s="562"/>
      <c r="E20" s="562"/>
      <c r="F20" s="570"/>
      <c r="G20" s="562"/>
      <c r="H20" s="562"/>
      <c r="I20" s="562"/>
      <c r="J20" s="562"/>
      <c r="K20" s="562"/>
      <c r="L20" s="562"/>
      <c r="M20" s="562"/>
      <c r="N20" s="563"/>
      <c r="O20" s="629"/>
      <c r="P20" s="562"/>
      <c r="Q20" s="562"/>
    </row>
    <row r="21" spans="1:17" s="630" customFormat="1" ht="15">
      <c r="A21" s="562"/>
      <c r="B21" s="562"/>
      <c r="C21" s="562"/>
      <c r="D21" s="562"/>
      <c r="E21" s="562"/>
      <c r="F21" s="570"/>
      <c r="G21" s="562"/>
      <c r="H21" s="562"/>
      <c r="I21" s="562"/>
      <c r="J21" s="562"/>
      <c r="K21" s="562"/>
      <c r="L21" s="562"/>
      <c r="M21" s="562"/>
      <c r="N21" s="563"/>
      <c r="O21" s="629"/>
      <c r="P21" s="562"/>
      <c r="Q21" s="562"/>
    </row>
    <row r="22" spans="1:17" s="630" customFormat="1" ht="15">
      <c r="A22" s="571" t="s">
        <v>364</v>
      </c>
      <c r="B22" s="562" t="s">
        <v>278</v>
      </c>
      <c r="C22" s="562"/>
      <c r="D22" s="562"/>
      <c r="E22" s="562"/>
      <c r="F22" s="570">
        <v>2575.0000000000005</v>
      </c>
      <c r="G22" s="562" t="s">
        <v>81</v>
      </c>
      <c r="H22" s="571"/>
      <c r="I22" s="571"/>
      <c r="J22" s="562"/>
      <c r="K22" s="562"/>
      <c r="L22" s="562"/>
      <c r="M22" s="562"/>
      <c r="N22" s="563"/>
      <c r="O22" s="629"/>
      <c r="P22" s="571"/>
      <c r="Q22" s="562"/>
    </row>
    <row r="23" spans="1:17" s="630" customFormat="1" ht="17.85" customHeight="1">
      <c r="A23" s="571" t="s">
        <v>365</v>
      </c>
      <c r="B23" s="562" t="s">
        <v>265</v>
      </c>
      <c r="C23" s="562"/>
      <c r="D23" s="562"/>
      <c r="E23" s="562"/>
      <c r="F23" s="570">
        <v>550</v>
      </c>
      <c r="G23" s="562" t="s">
        <v>81</v>
      </c>
      <c r="H23" s="571"/>
      <c r="I23" s="571"/>
      <c r="J23" s="562"/>
      <c r="K23" s="562"/>
      <c r="L23" s="562"/>
      <c r="M23" s="562"/>
      <c r="N23" s="563"/>
      <c r="O23" s="629"/>
      <c r="P23" s="571"/>
      <c r="Q23" s="562"/>
    </row>
    <row r="24" spans="1:17" s="630" customFormat="1" ht="17.85" customHeight="1">
      <c r="A24" s="571" t="s">
        <v>249</v>
      </c>
      <c r="B24" s="562" t="s">
        <v>266</v>
      </c>
      <c r="C24" s="562"/>
      <c r="D24" s="562"/>
      <c r="E24" s="562"/>
      <c r="F24" s="570">
        <v>2500</v>
      </c>
      <c r="G24" s="562" t="s">
        <v>81</v>
      </c>
      <c r="H24" s="571"/>
      <c r="I24" s="571"/>
      <c r="J24" s="562"/>
      <c r="K24" s="562"/>
      <c r="L24" s="562"/>
      <c r="M24" s="562"/>
      <c r="N24" s="563"/>
      <c r="O24" s="629"/>
      <c r="P24" s="571"/>
      <c r="Q24" s="562"/>
    </row>
    <row r="25" spans="1:17" s="630" customFormat="1" ht="15">
      <c r="A25" s="571"/>
      <c r="B25" s="562"/>
      <c r="C25" s="562"/>
      <c r="D25" s="562"/>
      <c r="E25" s="562"/>
      <c r="F25" s="570"/>
      <c r="G25" s="562"/>
      <c r="H25" s="571"/>
      <c r="I25" s="571"/>
      <c r="J25" s="562"/>
      <c r="K25" s="562"/>
      <c r="L25" s="562"/>
      <c r="M25" s="562"/>
      <c r="N25" s="563"/>
      <c r="O25" s="629"/>
      <c r="P25" s="571"/>
      <c r="Q25" s="562"/>
    </row>
    <row r="26" spans="1:17" s="630" customFormat="1" ht="17.85" customHeight="1">
      <c r="A26" s="571"/>
      <c r="B26" s="562" t="s">
        <v>268</v>
      </c>
      <c r="C26" s="562"/>
      <c r="D26" s="562"/>
      <c r="E26" s="562"/>
      <c r="F26" s="573">
        <v>7800</v>
      </c>
      <c r="G26" s="574" t="s">
        <v>81</v>
      </c>
      <c r="H26" s="571"/>
      <c r="I26" s="571"/>
      <c r="J26" s="562"/>
      <c r="K26" s="562"/>
      <c r="L26" s="562"/>
      <c r="M26" s="562"/>
      <c r="N26" s="563"/>
      <c r="O26" s="629"/>
      <c r="P26" s="571"/>
      <c r="Q26" s="562"/>
    </row>
    <row r="27" spans="1:17" s="630" customFormat="1" ht="15">
      <c r="A27" s="575"/>
      <c r="B27" s="562" t="s">
        <v>267</v>
      </c>
      <c r="C27" s="562"/>
      <c r="D27" s="562"/>
      <c r="E27" s="562"/>
      <c r="F27" s="576"/>
      <c r="G27" s="577"/>
      <c r="H27" s="575"/>
      <c r="I27" s="575"/>
      <c r="J27" s="562"/>
      <c r="K27" s="562"/>
      <c r="L27" s="562"/>
      <c r="M27" s="562"/>
      <c r="N27" s="563"/>
      <c r="O27" s="629"/>
      <c r="P27" s="575"/>
      <c r="Q27" s="562"/>
    </row>
    <row r="28" spans="1:17" s="630" customFormat="1" ht="15">
      <c r="A28" s="575"/>
      <c r="B28" s="562"/>
      <c r="C28" s="562"/>
      <c r="D28" s="562"/>
      <c r="E28" s="562"/>
      <c r="F28" s="576"/>
      <c r="G28" s="577"/>
      <c r="H28" s="575"/>
      <c r="I28" s="575"/>
      <c r="J28" s="562"/>
      <c r="K28" s="562"/>
      <c r="L28" s="562"/>
      <c r="M28" s="562"/>
      <c r="N28" s="563"/>
      <c r="O28" s="629"/>
      <c r="P28" s="575"/>
      <c r="Q28" s="562"/>
    </row>
    <row r="29" spans="1:17" s="630" customFormat="1" ht="15">
      <c r="A29" s="575"/>
      <c r="B29" s="562" t="s">
        <v>306</v>
      </c>
      <c r="C29" s="562"/>
      <c r="D29" s="562"/>
      <c r="E29" s="562"/>
      <c r="F29" s="636">
        <v>5184</v>
      </c>
      <c r="G29" s="579" t="s">
        <v>81</v>
      </c>
      <c r="H29" s="575"/>
      <c r="I29" s="575"/>
      <c r="J29" s="562"/>
      <c r="K29" s="562"/>
      <c r="L29" s="562"/>
      <c r="M29" s="562"/>
      <c r="N29" s="563"/>
      <c r="O29" s="634"/>
      <c r="P29" s="575"/>
      <c r="Q29" s="562"/>
    </row>
    <row r="30" spans="1:17" s="630" customFormat="1" ht="15">
      <c r="A30" s="575"/>
      <c r="B30" s="562"/>
      <c r="C30" s="562"/>
      <c r="D30" s="562"/>
      <c r="E30" s="562"/>
      <c r="F30" s="570">
        <f>F26-F29</f>
        <v>2616</v>
      </c>
      <c r="G30" s="562" t="s">
        <v>81</v>
      </c>
      <c r="H30" s="575"/>
      <c r="I30" s="575"/>
      <c r="J30" s="562"/>
      <c r="K30" s="562"/>
      <c r="L30" s="562"/>
      <c r="M30" s="562"/>
      <c r="N30" s="563"/>
      <c r="O30" s="629"/>
      <c r="P30" s="575"/>
      <c r="Q30" s="562"/>
    </row>
    <row r="31" spans="1:17" s="630" customFormat="1" ht="6" customHeight="1">
      <c r="A31" s="575"/>
      <c r="B31" s="562"/>
      <c r="C31" s="562"/>
      <c r="D31" s="562"/>
      <c r="E31" s="562"/>
      <c r="F31" s="570"/>
      <c r="G31" s="562"/>
      <c r="H31" s="562"/>
      <c r="I31" s="562"/>
      <c r="J31" s="562"/>
      <c r="K31" s="562"/>
      <c r="L31" s="562"/>
      <c r="M31" s="562"/>
      <c r="N31" s="563"/>
      <c r="O31" s="629"/>
      <c r="P31" s="575"/>
      <c r="Q31" s="562"/>
    </row>
    <row r="32" spans="1:17" s="630" customFormat="1" ht="15">
      <c r="A32" s="575"/>
      <c r="B32" s="562" t="s">
        <v>264</v>
      </c>
      <c r="C32" s="562"/>
      <c r="D32" s="562"/>
      <c r="E32" s="562"/>
      <c r="F32" s="637">
        <v>2000</v>
      </c>
      <c r="G32" s="562" t="s">
        <v>81</v>
      </c>
      <c r="H32" s="562"/>
      <c r="I32" s="562"/>
      <c r="J32" s="562"/>
      <c r="K32" s="562"/>
      <c r="L32" s="562"/>
      <c r="M32" s="562"/>
      <c r="N32" s="563"/>
      <c r="O32" s="629"/>
      <c r="P32" s="575"/>
      <c r="Q32" s="562"/>
    </row>
    <row r="33" spans="1:17" s="630" customFormat="1" ht="15">
      <c r="A33" s="568"/>
      <c r="B33" s="562" t="s">
        <v>274</v>
      </c>
      <c r="C33" s="562"/>
      <c r="D33" s="562"/>
      <c r="E33" s="562"/>
      <c r="F33" s="568"/>
      <c r="G33" s="568"/>
      <c r="H33" s="568"/>
      <c r="I33" s="568"/>
      <c r="J33" s="562"/>
      <c r="K33" s="562"/>
      <c r="L33" s="562"/>
      <c r="M33" s="568"/>
      <c r="N33" s="568"/>
      <c r="O33" s="654"/>
      <c r="P33" s="568"/>
      <c r="Q33" s="562"/>
    </row>
    <row r="34" spans="1:17" s="630" customFormat="1" ht="15">
      <c r="A34" s="568"/>
      <c r="B34" s="562" t="s">
        <v>275</v>
      </c>
      <c r="C34" s="562"/>
      <c r="D34" s="562"/>
      <c r="E34" s="562"/>
      <c r="F34" s="568"/>
      <c r="G34" s="568"/>
      <c r="H34" s="568"/>
      <c r="I34" s="568"/>
      <c r="J34" s="562"/>
      <c r="K34" s="562"/>
      <c r="L34" s="562"/>
      <c r="M34" s="568"/>
      <c r="N34" s="568"/>
      <c r="O34" s="654"/>
      <c r="P34" s="568"/>
      <c r="Q34" s="562"/>
    </row>
    <row r="35" spans="1:17" s="630" customFormat="1" ht="8.25" customHeight="1">
      <c r="A35" s="568"/>
      <c r="B35" s="562"/>
      <c r="C35" s="562"/>
      <c r="D35" s="562"/>
      <c r="E35" s="562"/>
      <c r="F35" s="568"/>
      <c r="G35" s="568"/>
      <c r="H35" s="568"/>
      <c r="I35" s="568"/>
      <c r="J35" s="562"/>
      <c r="K35" s="562"/>
      <c r="L35" s="562"/>
      <c r="M35" s="568"/>
      <c r="N35" s="568"/>
      <c r="O35" s="654"/>
      <c r="P35" s="575"/>
      <c r="Q35" s="562"/>
    </row>
    <row r="36" spans="1:17" s="630" customFormat="1" ht="15">
      <c r="A36" s="568"/>
      <c r="B36" s="562" t="s">
        <v>294</v>
      </c>
      <c r="C36" s="562"/>
      <c r="D36" s="562"/>
      <c r="E36" s="562"/>
      <c r="F36" s="655">
        <v>14800</v>
      </c>
      <c r="G36" s="562" t="s">
        <v>81</v>
      </c>
      <c r="H36" s="568"/>
      <c r="I36" s="568"/>
      <c r="J36" s="562"/>
      <c r="K36" s="562"/>
      <c r="L36" s="562"/>
      <c r="M36" s="568"/>
      <c r="N36" s="568"/>
      <c r="O36" s="634"/>
      <c r="P36" s="575"/>
      <c r="Q36" s="562"/>
    </row>
    <row r="37" spans="1:17" s="630" customFormat="1" ht="6.9" customHeight="1">
      <c r="A37" s="575"/>
      <c r="B37" s="562"/>
      <c r="C37" s="562"/>
      <c r="D37" s="562"/>
      <c r="E37" s="562"/>
      <c r="F37" s="590"/>
      <c r="G37" s="586"/>
      <c r="H37" s="562"/>
      <c r="I37" s="562"/>
      <c r="J37" s="562"/>
      <c r="K37" s="562"/>
      <c r="L37" s="562"/>
      <c r="M37" s="562"/>
      <c r="N37" s="563"/>
      <c r="O37" s="629"/>
      <c r="P37" s="575"/>
      <c r="Q37" s="562"/>
    </row>
    <row r="38" spans="1:17" s="630" customFormat="1" ht="9" customHeight="1">
      <c r="A38" s="575"/>
      <c r="B38" s="562"/>
      <c r="C38" s="562"/>
      <c r="D38" s="562"/>
      <c r="E38" s="562"/>
      <c r="F38" s="570"/>
      <c r="G38" s="562"/>
      <c r="H38" s="562"/>
      <c r="I38" s="562"/>
      <c r="J38" s="562"/>
      <c r="K38" s="562"/>
      <c r="L38" s="562"/>
      <c r="M38" s="562"/>
      <c r="N38" s="563"/>
      <c r="O38" s="629"/>
      <c r="P38" s="575"/>
      <c r="Q38" s="562"/>
    </row>
    <row r="39" spans="1:17" s="630" customFormat="1" ht="15">
      <c r="A39" s="575" t="s">
        <v>256</v>
      </c>
      <c r="B39" s="562"/>
      <c r="C39" s="562"/>
      <c r="D39" s="562"/>
      <c r="E39" s="562"/>
      <c r="F39" s="570">
        <v>24900</v>
      </c>
      <c r="G39" s="562" t="s">
        <v>81</v>
      </c>
      <c r="H39" s="562"/>
      <c r="I39" s="562"/>
      <c r="J39" s="562"/>
      <c r="K39" s="562"/>
      <c r="L39" s="562"/>
      <c r="M39" s="562"/>
      <c r="N39" s="563"/>
      <c r="O39" s="629"/>
      <c r="P39" s="575"/>
      <c r="Q39" s="562"/>
    </row>
    <row r="40" spans="1:17" s="630" customFormat="1" ht="6.9" customHeight="1">
      <c r="A40" s="575"/>
      <c r="B40" s="562"/>
      <c r="C40" s="562"/>
      <c r="D40" s="562"/>
      <c r="E40" s="562"/>
      <c r="F40" s="590"/>
      <c r="G40" s="586"/>
      <c r="H40" s="562"/>
      <c r="I40" s="562"/>
      <c r="J40" s="562"/>
      <c r="K40" s="562"/>
      <c r="L40" s="562"/>
      <c r="M40" s="562"/>
      <c r="N40" s="563"/>
      <c r="O40" s="629"/>
      <c r="P40" s="587"/>
      <c r="Q40" s="588"/>
    </row>
    <row r="41" spans="1:17" s="630" customFormat="1" ht="6.75" customHeight="1">
      <c r="A41" s="575"/>
      <c r="B41" s="562"/>
      <c r="C41" s="562"/>
      <c r="D41" s="562"/>
      <c r="E41" s="562"/>
      <c r="F41" s="570"/>
      <c r="G41" s="562"/>
      <c r="H41" s="562"/>
      <c r="I41" s="562"/>
      <c r="J41" s="562"/>
      <c r="K41" s="562"/>
      <c r="L41" s="562"/>
      <c r="M41" s="562"/>
      <c r="N41" s="563"/>
      <c r="O41" s="629"/>
      <c r="P41" s="575"/>
      <c r="Q41" s="562"/>
    </row>
    <row r="42" spans="1:17" s="630" customFormat="1" ht="15.6">
      <c r="A42" s="587" t="s">
        <v>257</v>
      </c>
      <c r="B42" s="588"/>
      <c r="C42" s="588"/>
      <c r="D42" s="588"/>
      <c r="E42" s="588"/>
      <c r="F42" s="656">
        <v>280</v>
      </c>
      <c r="G42" s="588" t="s">
        <v>81</v>
      </c>
      <c r="H42" s="588"/>
      <c r="I42" s="588"/>
      <c r="J42" s="588"/>
      <c r="K42" s="588"/>
      <c r="L42" s="588"/>
      <c r="M42" s="562"/>
      <c r="N42" s="563"/>
      <c r="O42" s="634"/>
      <c r="P42" s="575"/>
      <c r="Q42" s="562"/>
    </row>
    <row r="43" spans="1:17" s="630" customFormat="1" ht="6.9" customHeight="1">
      <c r="A43" s="575"/>
      <c r="B43" s="562"/>
      <c r="C43" s="562"/>
      <c r="D43" s="562"/>
      <c r="E43" s="562"/>
      <c r="F43" s="590"/>
      <c r="G43" s="586"/>
      <c r="H43" s="562"/>
      <c r="I43" s="562"/>
      <c r="J43" s="562"/>
      <c r="K43" s="562"/>
      <c r="L43" s="562"/>
      <c r="M43" s="562"/>
      <c r="N43" s="563"/>
      <c r="O43" s="629"/>
      <c r="P43" s="575"/>
      <c r="Q43" s="562"/>
    </row>
    <row r="44" spans="1:17" s="630" customFormat="1" ht="15">
      <c r="A44" s="575"/>
      <c r="B44" s="562"/>
      <c r="C44" s="562"/>
      <c r="D44" s="562"/>
      <c r="E44" s="562"/>
      <c r="F44" s="570"/>
      <c r="G44" s="562"/>
      <c r="H44" s="562"/>
      <c r="I44" s="562"/>
      <c r="J44" s="562"/>
      <c r="K44" s="562"/>
      <c r="L44" s="562"/>
      <c r="M44" s="562"/>
      <c r="N44" s="563"/>
      <c r="O44" s="629"/>
      <c r="P44" s="575"/>
      <c r="Q44" s="562"/>
    </row>
    <row r="45" spans="1:17" s="630" customFormat="1" ht="15">
      <c r="A45" s="575" t="s">
        <v>279</v>
      </c>
      <c r="B45" s="562"/>
      <c r="C45" s="562"/>
      <c r="D45" s="591">
        <v>1</v>
      </c>
      <c r="E45" s="591"/>
      <c r="F45" s="592">
        <f>F42*1</f>
        <v>280</v>
      </c>
      <c r="G45" s="562" t="s">
        <v>81</v>
      </c>
      <c r="H45" s="562"/>
      <c r="I45" s="562"/>
      <c r="J45" s="562"/>
      <c r="K45" s="563"/>
      <c r="L45" s="563"/>
      <c r="M45" s="591"/>
      <c r="N45" s="563"/>
      <c r="O45" s="629"/>
      <c r="P45" s="575"/>
      <c r="Q45" s="562"/>
    </row>
    <row r="46" spans="1:17" s="630" customFormat="1" ht="17.85" customHeight="1">
      <c r="A46" s="575" t="s">
        <v>258</v>
      </c>
      <c r="B46" s="562"/>
      <c r="C46" s="562"/>
      <c r="D46" s="591">
        <v>1.19</v>
      </c>
      <c r="E46" s="591"/>
      <c r="F46" s="592">
        <f>INT((F42*D46)/0.05)*0.05</f>
        <v>333.20000000000005</v>
      </c>
      <c r="G46" s="562" t="s">
        <v>81</v>
      </c>
      <c r="H46" s="562"/>
      <c r="I46" s="562"/>
      <c r="J46" s="562"/>
      <c r="K46" s="563"/>
      <c r="L46" s="563"/>
      <c r="M46" s="591"/>
      <c r="N46" s="563"/>
      <c r="O46" s="629"/>
      <c r="P46" s="575"/>
      <c r="Q46" s="562"/>
    </row>
    <row r="47" spans="1:18" s="630" customFormat="1" ht="17.85" customHeight="1">
      <c r="A47" s="575" t="s">
        <v>259</v>
      </c>
      <c r="B47" s="562"/>
      <c r="C47" s="562"/>
      <c r="D47" s="591">
        <v>0.11</v>
      </c>
      <c r="E47" s="591"/>
      <c r="F47" s="592">
        <f>ROUND(F42*D47,1)</f>
        <v>30.8</v>
      </c>
      <c r="G47" s="562" t="s">
        <v>81</v>
      </c>
      <c r="H47" s="562"/>
      <c r="I47" s="562"/>
      <c r="J47" s="562"/>
      <c r="K47" s="563"/>
      <c r="L47" s="563"/>
      <c r="M47" s="591"/>
      <c r="N47" s="563"/>
      <c r="O47" s="629"/>
      <c r="P47" s="575"/>
      <c r="Q47" s="575"/>
      <c r="R47" s="575"/>
    </row>
    <row r="48" spans="1:18" s="630" customFormat="1" ht="17.85" customHeight="1">
      <c r="A48" s="575" t="s">
        <v>260</v>
      </c>
      <c r="B48" s="562"/>
      <c r="C48" s="562"/>
      <c r="D48" s="562"/>
      <c r="E48" s="562"/>
      <c r="F48" s="594">
        <v>48</v>
      </c>
      <c r="G48" s="562" t="s">
        <v>81</v>
      </c>
      <c r="H48" s="562"/>
      <c r="I48" s="562"/>
      <c r="J48" s="562"/>
      <c r="K48" s="562"/>
      <c r="L48" s="562"/>
      <c r="M48" s="562"/>
      <c r="N48" s="563"/>
      <c r="O48" s="629"/>
      <c r="P48" s="575"/>
      <c r="Q48" s="575"/>
      <c r="R48" s="575"/>
    </row>
    <row r="49" spans="1:18" s="630" customFormat="1" ht="6.9" customHeight="1">
      <c r="A49" s="575"/>
      <c r="B49" s="562"/>
      <c r="C49" s="562"/>
      <c r="D49" s="562"/>
      <c r="E49" s="562"/>
      <c r="F49" s="590"/>
      <c r="G49" s="586"/>
      <c r="H49" s="562"/>
      <c r="I49" s="562"/>
      <c r="J49" s="562"/>
      <c r="K49" s="562"/>
      <c r="L49" s="562"/>
      <c r="M49" s="562"/>
      <c r="N49" s="563"/>
      <c r="O49" s="629"/>
      <c r="P49" s="575"/>
      <c r="Q49" s="575"/>
      <c r="R49" s="575"/>
    </row>
    <row r="50" spans="1:18" s="630" customFormat="1" ht="15">
      <c r="A50" s="575"/>
      <c r="B50" s="562"/>
      <c r="C50" s="562"/>
      <c r="D50" s="562"/>
      <c r="E50" s="562"/>
      <c r="F50" s="570"/>
      <c r="G50" s="562"/>
      <c r="H50" s="562"/>
      <c r="I50" s="562"/>
      <c r="J50" s="562"/>
      <c r="K50" s="562"/>
      <c r="L50" s="562"/>
      <c r="M50" s="562"/>
      <c r="N50" s="563"/>
      <c r="O50" s="629"/>
      <c r="P50" s="575"/>
      <c r="Q50" s="575"/>
      <c r="R50" s="575"/>
    </row>
    <row r="51" spans="1:18" s="630" customFormat="1" ht="15">
      <c r="A51" s="595" t="s">
        <v>333</v>
      </c>
      <c r="B51" s="596"/>
      <c r="C51" s="596"/>
      <c r="D51" s="596"/>
      <c r="E51" s="596"/>
      <c r="F51" s="597">
        <f>SUM(F45:F48)</f>
        <v>692</v>
      </c>
      <c r="G51" s="596" t="s">
        <v>81</v>
      </c>
      <c r="H51" s="575"/>
      <c r="I51" s="575"/>
      <c r="J51" s="575"/>
      <c r="K51" s="575"/>
      <c r="L51" s="575"/>
      <c r="M51" s="575"/>
      <c r="N51" s="575"/>
      <c r="O51" s="575"/>
      <c r="P51" s="575"/>
      <c r="Q51" s="575"/>
      <c r="R51" s="575"/>
    </row>
    <row r="52" spans="1:18" s="630" customFormat="1" ht="6.9" customHeight="1">
      <c r="A52" s="575"/>
      <c r="B52" s="562"/>
      <c r="C52" s="562"/>
      <c r="D52" s="562"/>
      <c r="E52" s="562"/>
      <c r="F52" s="590"/>
      <c r="G52" s="586"/>
      <c r="H52" s="562"/>
      <c r="I52" s="562"/>
      <c r="J52" s="562"/>
      <c r="K52" s="562"/>
      <c r="L52" s="562"/>
      <c r="M52" s="562"/>
      <c r="N52" s="563"/>
      <c r="O52" s="629"/>
      <c r="P52" s="575"/>
      <c r="Q52" s="575"/>
      <c r="R52" s="575"/>
    </row>
    <row r="53" spans="1:17" s="630" customFormat="1" ht="6.9" customHeight="1">
      <c r="A53" s="575"/>
      <c r="B53" s="562"/>
      <c r="C53" s="562"/>
      <c r="D53" s="562"/>
      <c r="E53" s="562"/>
      <c r="F53" s="570"/>
      <c r="G53" s="562"/>
      <c r="H53" s="562"/>
      <c r="I53" s="562"/>
      <c r="J53" s="562"/>
      <c r="K53" s="562"/>
      <c r="L53" s="562"/>
      <c r="M53" s="562"/>
      <c r="N53" s="563"/>
      <c r="O53" s="629"/>
      <c r="P53" s="599"/>
      <c r="Q53" s="600"/>
    </row>
    <row r="54" spans="1:17" s="630" customFormat="1" ht="8.25" customHeight="1">
      <c r="A54" s="575"/>
      <c r="B54" s="562"/>
      <c r="C54" s="562"/>
      <c r="D54" s="562"/>
      <c r="E54" s="562"/>
      <c r="F54" s="570"/>
      <c r="G54" s="562"/>
      <c r="H54" s="562"/>
      <c r="I54" s="562"/>
      <c r="J54" s="562"/>
      <c r="K54" s="562"/>
      <c r="L54" s="562"/>
      <c r="M54" s="562"/>
      <c r="N54" s="563"/>
      <c r="O54" s="629"/>
      <c r="P54" s="575"/>
      <c r="Q54" s="562"/>
    </row>
    <row r="55" spans="1:17" s="659" customFormat="1" ht="15.6">
      <c r="A55" s="599" t="s">
        <v>263</v>
      </c>
      <c r="B55" s="600"/>
      <c r="C55" s="600"/>
      <c r="D55" s="600"/>
      <c r="E55" s="600"/>
      <c r="F55" s="601"/>
      <c r="G55" s="600"/>
      <c r="H55" s="600"/>
      <c r="I55" s="600"/>
      <c r="J55" s="602"/>
      <c r="K55" s="600"/>
      <c r="L55" s="600"/>
      <c r="M55" s="600"/>
      <c r="N55" s="602"/>
      <c r="O55" s="658"/>
      <c r="P55" s="575"/>
      <c r="Q55" s="562"/>
    </row>
    <row r="56" spans="1:17" s="630" customFormat="1" ht="24.75" customHeight="1">
      <c r="A56" s="575" t="s">
        <v>261</v>
      </c>
      <c r="B56" s="562"/>
      <c r="C56" s="562"/>
      <c r="D56" s="562"/>
      <c r="E56" s="562"/>
      <c r="F56" s="570"/>
      <c r="G56" s="562"/>
      <c r="H56" s="562"/>
      <c r="I56" s="562"/>
      <c r="J56" s="563"/>
      <c r="K56" s="562"/>
      <c r="L56" s="562"/>
      <c r="M56" s="562"/>
      <c r="N56" s="563"/>
      <c r="O56" s="629"/>
      <c r="P56" s="575"/>
      <c r="Q56" s="562"/>
    </row>
    <row r="57" spans="1:17" s="630" customFormat="1" ht="15">
      <c r="A57" s="575" t="s">
        <v>295</v>
      </c>
      <c r="B57" s="562"/>
      <c r="C57" s="562"/>
      <c r="D57" s="562"/>
      <c r="E57" s="562"/>
      <c r="F57" s="570"/>
      <c r="G57" s="562"/>
      <c r="H57" s="562"/>
      <c r="I57" s="562"/>
      <c r="J57" s="563"/>
      <c r="K57" s="562"/>
      <c r="L57" s="562"/>
      <c r="M57" s="562"/>
      <c r="N57" s="563"/>
      <c r="O57" s="629"/>
      <c r="P57" s="575"/>
      <c r="Q57" s="562"/>
    </row>
    <row r="58" spans="1:17" s="630" customFormat="1" ht="15">
      <c r="A58" s="575" t="s">
        <v>291</v>
      </c>
      <c r="B58" s="562"/>
      <c r="C58" s="562"/>
      <c r="D58" s="562"/>
      <c r="E58" s="562"/>
      <c r="F58" s="570"/>
      <c r="G58" s="562"/>
      <c r="H58" s="562"/>
      <c r="I58" s="562"/>
      <c r="J58" s="563"/>
      <c r="K58" s="562"/>
      <c r="L58" s="562"/>
      <c r="M58" s="562"/>
      <c r="N58" s="563"/>
      <c r="O58" s="629"/>
      <c r="P58" s="575"/>
      <c r="Q58" s="562"/>
    </row>
    <row r="59" spans="1:17" s="630" customFormat="1" ht="15">
      <c r="A59" s="575"/>
      <c r="B59" s="562"/>
      <c r="C59" s="562"/>
      <c r="D59" s="562"/>
      <c r="E59" s="562"/>
      <c r="F59" s="570"/>
      <c r="G59" s="562"/>
      <c r="H59" s="562"/>
      <c r="I59" s="562"/>
      <c r="J59" s="563"/>
      <c r="K59" s="562"/>
      <c r="L59" s="562"/>
      <c r="M59" s="562"/>
      <c r="N59" s="563"/>
      <c r="O59" s="629"/>
      <c r="P59" s="575"/>
      <c r="Q59" s="562"/>
    </row>
    <row r="60" spans="1:17" s="630" customFormat="1" ht="16.2">
      <c r="A60" s="575" t="s">
        <v>356</v>
      </c>
      <c r="B60" s="562"/>
      <c r="C60" s="562"/>
      <c r="D60" s="562"/>
      <c r="E60" s="562"/>
      <c r="F60" s="570"/>
      <c r="G60" s="562"/>
      <c r="H60" s="562"/>
      <c r="I60" s="562"/>
      <c r="J60" s="563"/>
      <c r="K60" s="562"/>
      <c r="L60" s="562"/>
      <c r="M60" s="562"/>
      <c r="N60" s="563"/>
      <c r="O60" s="629"/>
      <c r="P60" s="606"/>
      <c r="Q60" s="565"/>
    </row>
    <row r="61" spans="1:17" s="630" customFormat="1" ht="16.2">
      <c r="A61" s="575" t="s">
        <v>262</v>
      </c>
      <c r="B61" s="562"/>
      <c r="C61" s="562"/>
      <c r="D61" s="562"/>
      <c r="E61" s="562"/>
      <c r="F61" s="570"/>
      <c r="G61" s="562"/>
      <c r="H61" s="562"/>
      <c r="I61" s="562"/>
      <c r="J61" s="563"/>
      <c r="K61" s="562"/>
      <c r="L61" s="562"/>
      <c r="M61" s="562"/>
      <c r="N61" s="563"/>
      <c r="O61" s="629"/>
      <c r="P61" s="606"/>
      <c r="Q61" s="565"/>
    </row>
    <row r="62" spans="1:15" s="630" customFormat="1" ht="16.2">
      <c r="A62" s="606"/>
      <c r="B62" s="562"/>
      <c r="C62" s="562"/>
      <c r="D62" s="562"/>
      <c r="E62" s="562"/>
      <c r="F62" s="570"/>
      <c r="G62" s="562"/>
      <c r="H62" s="562"/>
      <c r="I62" s="562"/>
      <c r="J62" s="563"/>
      <c r="K62" s="562"/>
      <c r="L62" s="562"/>
      <c r="M62" s="562"/>
      <c r="N62" s="563"/>
      <c r="O62" s="629"/>
    </row>
    <row r="63" spans="1:15" s="630" customFormat="1" ht="16.2">
      <c r="A63" s="606" t="s">
        <v>271</v>
      </c>
      <c r="B63" s="562"/>
      <c r="C63" s="562"/>
      <c r="D63" s="562"/>
      <c r="E63" s="562"/>
      <c r="F63" s="570"/>
      <c r="G63" s="562"/>
      <c r="H63" s="562"/>
      <c r="I63" s="562"/>
      <c r="J63" s="563"/>
      <c r="K63" s="562"/>
      <c r="L63" s="562"/>
      <c r="M63" s="562"/>
      <c r="N63" s="563"/>
      <c r="O63" s="629"/>
    </row>
    <row r="64" spans="1:15" s="630" customFormat="1" ht="15">
      <c r="A64" s="575"/>
      <c r="B64" s="562"/>
      <c r="C64" s="562"/>
      <c r="D64" s="562"/>
      <c r="E64" s="562"/>
      <c r="F64" s="570"/>
      <c r="G64" s="562"/>
      <c r="H64" s="562"/>
      <c r="I64" s="562"/>
      <c r="J64" s="562"/>
      <c r="K64" s="562"/>
      <c r="L64" s="562"/>
      <c r="M64" s="562"/>
      <c r="N64" s="563"/>
      <c r="O64" s="629"/>
    </row>
    <row r="65" spans="1:15" s="630" customFormat="1" ht="16.2">
      <c r="A65" s="606" t="s">
        <v>251</v>
      </c>
      <c r="B65" s="610">
        <v>35665</v>
      </c>
      <c r="C65" s="660" t="s">
        <v>81</v>
      </c>
      <c r="D65" s="562"/>
      <c r="E65" s="607" t="s">
        <v>4</v>
      </c>
      <c r="F65" s="563"/>
      <c r="G65" s="562"/>
      <c r="H65" s="610">
        <v>36636</v>
      </c>
      <c r="I65" s="609" t="s">
        <v>81</v>
      </c>
      <c r="J65" s="563"/>
      <c r="K65" s="565" t="s">
        <v>6</v>
      </c>
      <c r="L65" s="562"/>
      <c r="M65" s="610">
        <v>33695</v>
      </c>
      <c r="N65" s="609" t="s">
        <v>81</v>
      </c>
      <c r="O65" s="629"/>
    </row>
    <row r="66" spans="1:15" s="630" customFormat="1" ht="16.2">
      <c r="A66" s="606" t="s">
        <v>85</v>
      </c>
      <c r="B66" s="610">
        <v>46085</v>
      </c>
      <c r="C66" s="660" t="s">
        <v>81</v>
      </c>
      <c r="D66" s="562"/>
      <c r="E66" s="607" t="s">
        <v>7</v>
      </c>
      <c r="F66" s="563"/>
      <c r="G66" s="562"/>
      <c r="H66" s="610">
        <v>37185.45070422535</v>
      </c>
      <c r="I66" s="609" t="s">
        <v>81</v>
      </c>
      <c r="J66" s="563"/>
      <c r="K66" s="565" t="s">
        <v>8</v>
      </c>
      <c r="L66" s="562"/>
      <c r="M66" s="610">
        <v>50280</v>
      </c>
      <c r="N66" s="609" t="s">
        <v>81</v>
      </c>
      <c r="O66" s="629"/>
    </row>
    <row r="67" spans="1:15" s="630" customFormat="1" ht="16.2">
      <c r="A67" s="606" t="s">
        <v>86</v>
      </c>
      <c r="B67" s="610">
        <v>43610</v>
      </c>
      <c r="C67" s="660" t="s">
        <v>81</v>
      </c>
      <c r="D67" s="562"/>
      <c r="E67" s="607" t="s">
        <v>9</v>
      </c>
      <c r="F67" s="563"/>
      <c r="G67" s="562"/>
      <c r="H67" s="610">
        <v>66140.84507042254</v>
      </c>
      <c r="I67" s="609" t="s">
        <v>81</v>
      </c>
      <c r="J67" s="563"/>
      <c r="K67" s="565" t="s">
        <v>10</v>
      </c>
      <c r="L67" s="562"/>
      <c r="M67" s="610">
        <v>51033</v>
      </c>
      <c r="N67" s="609" t="s">
        <v>81</v>
      </c>
      <c r="O67" s="629"/>
    </row>
    <row r="68" spans="1:15" s="630" customFormat="1" ht="16.2">
      <c r="A68" s="606" t="s">
        <v>11</v>
      </c>
      <c r="B68" s="610">
        <v>49240.09915014164</v>
      </c>
      <c r="C68" s="660" t="s">
        <v>81</v>
      </c>
      <c r="D68" s="562"/>
      <c r="E68" s="607" t="s">
        <v>12</v>
      </c>
      <c r="F68" s="563"/>
      <c r="G68" s="562"/>
      <c r="H68" s="610">
        <v>64069.971830985916</v>
      </c>
      <c r="I68" s="609" t="s">
        <v>81</v>
      </c>
      <c r="J68" s="563"/>
      <c r="K68" s="565" t="s">
        <v>13</v>
      </c>
      <c r="L68" s="562"/>
      <c r="M68" s="610">
        <v>49780</v>
      </c>
      <c r="N68" s="609" t="s">
        <v>81</v>
      </c>
      <c r="O68" s="629"/>
    </row>
    <row r="69" spans="1:15" s="630" customFormat="1" ht="16.2">
      <c r="A69" s="606" t="s">
        <v>14</v>
      </c>
      <c r="B69" s="610">
        <v>34508</v>
      </c>
      <c r="C69" s="660" t="s">
        <v>81</v>
      </c>
      <c r="D69" s="562"/>
      <c r="E69" s="607" t="s">
        <v>15</v>
      </c>
      <c r="F69" s="563"/>
      <c r="G69" s="562"/>
      <c r="H69" s="610">
        <v>42349.92905613818</v>
      </c>
      <c r="I69" s="609" t="s">
        <v>81</v>
      </c>
      <c r="J69" s="563"/>
      <c r="K69" s="565" t="s">
        <v>16</v>
      </c>
      <c r="L69" s="562"/>
      <c r="M69" s="610">
        <v>48535</v>
      </c>
      <c r="N69" s="609" t="s">
        <v>81</v>
      </c>
      <c r="O69" s="629"/>
    </row>
    <row r="70" spans="1:15" s="630" customFormat="1" ht="16.2">
      <c r="A70" s="606" t="s">
        <v>17</v>
      </c>
      <c r="B70" s="610">
        <v>45210</v>
      </c>
      <c r="C70" s="660" t="s">
        <v>81</v>
      </c>
      <c r="D70" s="562"/>
      <c r="E70" s="607" t="s">
        <v>18</v>
      </c>
      <c r="F70" s="563"/>
      <c r="G70" s="562"/>
      <c r="H70" s="641">
        <v>33240</v>
      </c>
      <c r="I70" s="609" t="s">
        <v>81</v>
      </c>
      <c r="J70" s="563"/>
      <c r="K70" s="565" t="s">
        <v>19</v>
      </c>
      <c r="L70" s="562"/>
      <c r="M70" s="610">
        <v>29750</v>
      </c>
      <c r="N70" s="609" t="s">
        <v>81</v>
      </c>
      <c r="O70" s="629"/>
    </row>
    <row r="71" spans="1:15" s="630" customFormat="1" ht="16.2">
      <c r="A71" s="606" t="s">
        <v>20</v>
      </c>
      <c r="B71" s="610">
        <v>44065</v>
      </c>
      <c r="C71" s="660" t="s">
        <v>81</v>
      </c>
      <c r="D71" s="562"/>
      <c r="E71" s="607" t="s">
        <v>21</v>
      </c>
      <c r="F71" s="563"/>
      <c r="G71" s="562"/>
      <c r="H71" s="610">
        <v>22775</v>
      </c>
      <c r="I71" s="609" t="s">
        <v>81</v>
      </c>
      <c r="J71" s="563"/>
      <c r="K71" s="565" t="s">
        <v>92</v>
      </c>
      <c r="L71" s="562"/>
      <c r="M71" s="610">
        <v>75760</v>
      </c>
      <c r="N71" s="609" t="s">
        <v>81</v>
      </c>
      <c r="O71" s="629"/>
    </row>
    <row r="72" spans="1:15" s="630" customFormat="1" ht="16.2">
      <c r="A72" s="606" t="s">
        <v>22</v>
      </c>
      <c r="B72" s="610">
        <v>36170</v>
      </c>
      <c r="C72" s="660" t="s">
        <v>81</v>
      </c>
      <c r="D72" s="562"/>
      <c r="E72" s="607" t="s">
        <v>91</v>
      </c>
      <c r="F72" s="563"/>
      <c r="G72" s="562"/>
      <c r="H72" s="610">
        <v>48801.81291097514</v>
      </c>
      <c r="I72" s="609" t="s">
        <v>81</v>
      </c>
      <c r="J72" s="563"/>
      <c r="K72" s="565" t="s">
        <v>23</v>
      </c>
      <c r="L72" s="562"/>
      <c r="M72" s="610">
        <v>37930</v>
      </c>
      <c r="N72" s="609" t="s">
        <v>81</v>
      </c>
      <c r="O72" s="629"/>
    </row>
    <row r="73" spans="1:15" s="630" customFormat="1" ht="16.2">
      <c r="A73" s="606" t="s">
        <v>24</v>
      </c>
      <c r="B73" s="610">
        <v>49916</v>
      </c>
      <c r="C73" s="660" t="s">
        <v>81</v>
      </c>
      <c r="D73" s="562"/>
      <c r="E73" s="607" t="s">
        <v>25</v>
      </c>
      <c r="F73" s="563"/>
      <c r="G73" s="562"/>
      <c r="H73" s="610">
        <v>54085</v>
      </c>
      <c r="I73" s="609" t="s">
        <v>81</v>
      </c>
      <c r="J73" s="563"/>
      <c r="K73" s="565" t="s">
        <v>93</v>
      </c>
      <c r="L73" s="562"/>
      <c r="M73" s="610">
        <v>97576</v>
      </c>
      <c r="N73" s="609" t="s">
        <v>81</v>
      </c>
      <c r="O73" s="629"/>
    </row>
    <row r="74" spans="1:15" s="662" customFormat="1" ht="15">
      <c r="A74" s="575"/>
      <c r="B74" s="562"/>
      <c r="C74" s="562"/>
      <c r="D74" s="562"/>
      <c r="E74" s="562"/>
      <c r="F74" s="562"/>
      <c r="G74" s="562"/>
      <c r="H74" s="575"/>
      <c r="I74" s="575"/>
      <c r="J74" s="661"/>
      <c r="K74" s="562"/>
      <c r="L74" s="562"/>
      <c r="M74" s="562"/>
      <c r="N74" s="563"/>
      <c r="O74" s="629"/>
    </row>
    <row r="75" spans="1:15" s="665" customFormat="1" ht="14.25" customHeight="1">
      <c r="A75" s="663"/>
      <c r="B75" s="663"/>
      <c r="C75" s="663"/>
      <c r="D75" s="663"/>
      <c r="E75" s="663"/>
      <c r="F75" s="664"/>
      <c r="G75" s="663"/>
      <c r="H75" s="663"/>
      <c r="I75" s="663"/>
      <c r="J75" s="663"/>
      <c r="K75" s="663"/>
      <c r="L75" s="663"/>
      <c r="M75" s="663"/>
      <c r="N75" s="630"/>
      <c r="O75" s="629"/>
    </row>
    <row r="76" spans="14:15" ht="10.2">
      <c r="N76" s="666"/>
      <c r="O76" s="667"/>
    </row>
  </sheetData>
  <printOptions horizontalCentered="1"/>
  <pageMargins left="0.3937007874015748" right="0.3937007874015748" top="0.5905511811023623" bottom="0.5905511811023623" header="0.3937007874015748" footer="0.3937007874015748"/>
  <pageSetup horizontalDpi="600" verticalDpi="600" orientation="portrait" paperSize="9" scale="64" r:id="rId1"/>
  <headerFooter alignWithMargins="0">
    <oddHeader>&amp;C&amp;"Helvetica,Fett"&amp;12 2010</oddHeader>
    <oddFooter>&amp;C&amp;"Helvetica,Standard" Eidg. Steuerverwaltung  -  Administration fédérale des contributions  -  Amministrazione federale delle contribuzioni&amp;R17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Steuerverwaltung ESTV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estv-amm</dc:creator>
  <cp:keywords/>
  <dc:description/>
  <cp:lastModifiedBy>Ricart Gema</cp:lastModifiedBy>
  <cp:lastPrinted>2011-10-05T08:12:52Z</cp:lastPrinted>
  <dcterms:created xsi:type="dcterms:W3CDTF">2005-05-26T14:16:15Z</dcterms:created>
  <dcterms:modified xsi:type="dcterms:W3CDTF">2013-08-05T12:16:38Z</dcterms:modified>
  <cp:category/>
  <cp:version/>
  <cp:contentType/>
  <cp:contentStatus/>
</cp:coreProperties>
</file>