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O:\SD\sb\2015\BS\Publikation\Kantonshauptorte\WEB\"/>
    </mc:Choice>
  </mc:AlternateContent>
  <bookViews>
    <workbookView xWindow="84" yWindow="96" windowWidth="10956" windowHeight="9384" tabRatio="940"/>
  </bookViews>
  <sheets>
    <sheet name="Contents" sheetId="168" r:id="rId1"/>
    <sheet name="Page 8" sheetId="158" r:id="rId2"/>
    <sheet name="Page 9" sheetId="10" r:id="rId3"/>
    <sheet name="Pages 10-11" sheetId="11" r:id="rId4"/>
    <sheet name="Page 12" sheetId="159" r:id="rId5"/>
    <sheet name="Page 13" sheetId="13" r:id="rId6"/>
    <sheet name="Pages 14-15" sheetId="14" r:id="rId7"/>
    <sheet name="Page 16" sheetId="142" r:id="rId8"/>
    <sheet name="Page 17" sheetId="160" r:id="rId9"/>
    <sheet name="Page 18" sheetId="143" r:id="rId10"/>
    <sheet name="Page19" sheetId="141" r:id="rId11"/>
    <sheet name="Pages 20-21" sheetId="17" r:id="rId12"/>
    <sheet name="Page 22" sheetId="161" r:id="rId13"/>
    <sheet name="Page 23" sheetId="144" r:id="rId14"/>
    <sheet name="Pages 24-25" sheetId="145" r:id="rId15"/>
    <sheet name="Page 26" sheetId="169" r:id="rId16"/>
    <sheet name="Page 27" sheetId="170" r:id="rId17"/>
    <sheet name="Pages 28-29" sheetId="171" r:id="rId18"/>
    <sheet name="Page 30" sheetId="162" r:id="rId19"/>
    <sheet name="Page 31" sheetId="146" r:id="rId20"/>
    <sheet name="Pages 32-33" sheetId="32" r:id="rId21"/>
    <sheet name="Page 34" sheetId="163" r:id="rId22"/>
    <sheet name="Page 35" sheetId="147" r:id="rId23"/>
    <sheet name="Pages 36-37" sheetId="20" r:id="rId24"/>
    <sheet name="Pages 38-39" sheetId="22" r:id="rId25"/>
    <sheet name="Page 40" sheetId="164" r:id="rId26"/>
    <sheet name="Page 41" sheetId="148" r:id="rId27"/>
    <sheet name="Pages 42-43" sheetId="30" r:id="rId28"/>
    <sheet name="Page 44" sheetId="165" r:id="rId29"/>
    <sheet name="Page 45" sheetId="149" r:id="rId30"/>
    <sheet name="Page 46-47" sheetId="137" r:id="rId31"/>
    <sheet name="Page 48" sheetId="150" r:id="rId32"/>
    <sheet name="Page 50" sheetId="166" r:id="rId33"/>
    <sheet name="Page 51" sheetId="24" r:id="rId34"/>
    <sheet name="Pages 52-53" sheetId="172" r:id="rId35"/>
    <sheet name="Page 54" sheetId="167" r:id="rId36"/>
    <sheet name="Page 55" sheetId="74" r:id="rId37"/>
    <sheet name="Pages 56-57" sheetId="75" r:id="rId38"/>
    <sheet name="Page 61" sheetId="48" r:id="rId39"/>
    <sheet name="Pages 62-63" sheetId="49" r:id="rId40"/>
    <sheet name="Pages 64-65" sheetId="95" r:id="rId41"/>
    <sheet name="Page 66" sheetId="53" r:id="rId42"/>
    <sheet name="Page 67" sheetId="54" r:id="rId43"/>
    <sheet name="Page 68" sheetId="97" r:id="rId44"/>
    <sheet name="Page 72" sheetId="152" r:id="rId45"/>
    <sheet name="Page 73" sheetId="153" r:id="rId46"/>
    <sheet name="Page 74" sheetId="154" r:id="rId47"/>
    <sheet name="Page 75" sheetId="155" r:id="rId48"/>
    <sheet name="Page 76" sheetId="156" r:id="rId49"/>
    <sheet name="Page 77" sheetId="157" r:id="rId50"/>
  </sheets>
  <definedNames>
    <definedName name="_xlnm.Print_Area" localSheetId="4">'Page 12'!$A$1:$N$75</definedName>
    <definedName name="_xlnm.Print_Area" localSheetId="5">'Page 13'!$A$1:$K$72</definedName>
    <definedName name="_xlnm.Print_Area" localSheetId="7">'Page 16'!$A$1:$N$45</definedName>
    <definedName name="_xlnm.Print_Area" localSheetId="8">'Page 17'!$A$1:$N$75</definedName>
    <definedName name="_xlnm.Print_Area" localSheetId="9">'Page 18'!$A$1:$T$73</definedName>
    <definedName name="_xlnm.Print_Area" localSheetId="12">'Page 22'!$A$1:$P$76</definedName>
    <definedName name="_xlnm.Print_Area" localSheetId="13">'Page 23'!$A$1:$N$44</definedName>
    <definedName name="_xlnm.Print_Area" localSheetId="15">'Page 26'!$A$1:$P$78</definedName>
    <definedName name="_xlnm.Print_Area" localSheetId="16">'Page 27'!$A$1:$N$44</definedName>
    <definedName name="_xlnm.Print_Area" localSheetId="18">'Page 30'!$A$1:$O$72</definedName>
    <definedName name="_xlnm.Print_Area" localSheetId="19">'Page 31'!$A$1:$N$44</definedName>
    <definedName name="_xlnm.Print_Area" localSheetId="21">'Page 34'!$A$1:$E$63</definedName>
    <definedName name="_xlnm.Print_Area" localSheetId="22">'Page 35'!$A$1:$P$77</definedName>
    <definedName name="_xlnm.Print_Area" localSheetId="25">'Page 40'!$A$1:$M$54</definedName>
    <definedName name="_xlnm.Print_Area" localSheetId="28">'Page 44'!$A$1:$N$59</definedName>
    <definedName name="_xlnm.Print_Area" localSheetId="29">'Page 45'!$A$1:$M$74</definedName>
    <definedName name="_xlnm.Print_Area" localSheetId="30">'Page 46-47'!$A$1:$W$68</definedName>
    <definedName name="_xlnm.Print_Area" localSheetId="31">'Page 48'!$A$1:$N$44</definedName>
    <definedName name="_xlnm.Print_Area" localSheetId="32">'Page 50'!$A$1:$I$49</definedName>
    <definedName name="_xlnm.Print_Area" localSheetId="33">'Page 51'!$A$1:$F$73</definedName>
    <definedName name="_xlnm.Print_Area" localSheetId="35">'Page 54'!$A$1:$F$69</definedName>
    <definedName name="_xlnm.Print_Area" localSheetId="36">'Page 55'!$A$1:$N$42</definedName>
    <definedName name="_xlnm.Print_Area" localSheetId="38">'Page 61'!$A$1:$J$70</definedName>
    <definedName name="_xlnm.Print_Area" localSheetId="41">'Page 66'!$A$1:$H$40</definedName>
    <definedName name="_xlnm.Print_Area" localSheetId="42">'Page 67'!$A$1:$L$53</definedName>
    <definedName name="_xlnm.Print_Area" localSheetId="43">'Page 68'!$A$1:$L$51</definedName>
    <definedName name="_xlnm.Print_Area" localSheetId="44">'Page 72'!$A$1:$N$39</definedName>
    <definedName name="_xlnm.Print_Area" localSheetId="45">'Page 73'!$A$1:$N$51</definedName>
    <definedName name="_xlnm.Print_Area" localSheetId="46">'Page 74'!$A$1:$N$50</definedName>
    <definedName name="_xlnm.Print_Area" localSheetId="47">'Page 75'!$A$1:$N$49</definedName>
    <definedName name="_xlnm.Print_Area" localSheetId="48">'Page 76'!$A$1:$N$49</definedName>
    <definedName name="_xlnm.Print_Area" localSheetId="49">'Page 77'!$A$1:$N$49</definedName>
    <definedName name="_xlnm.Print_Area" localSheetId="1">'Page 8'!$A$1:$O$74</definedName>
    <definedName name="_xlnm.Print_Area" localSheetId="2">'Page 9'!$A$1:$N$45</definedName>
    <definedName name="_xlnm.Print_Area" localSheetId="10">Page19!$A$1:$N$45</definedName>
    <definedName name="_xlnm.Print_Area" localSheetId="3">'Pages 10-11'!$A$1:$Z$68</definedName>
    <definedName name="_xlnm.Print_Area" localSheetId="6">'Pages 14-15'!$A$1:$Z$68</definedName>
    <definedName name="_xlnm.Print_Area" localSheetId="11">'Pages 20-21'!$A$1:$Z$68</definedName>
    <definedName name="_xlnm.Print_Area" localSheetId="14">'Pages 24-25'!$A$1:$Z$68</definedName>
    <definedName name="_xlnm.Print_Area" localSheetId="17">'Pages 28-29'!$A$1:$Z$68</definedName>
    <definedName name="_xlnm.Print_Area" localSheetId="20">'Pages 32-33'!$A$1:$Z$68</definedName>
    <definedName name="_xlnm.Print_Area" localSheetId="23">'Pages 36-37'!$A$1:$P$75</definedName>
    <definedName name="_xlnm.Print_Area" localSheetId="24">'Pages 38-39'!$A$1:$P$75</definedName>
    <definedName name="_xlnm.Print_Area" localSheetId="27">'Pages 42-43'!$A$1:$Y$68</definedName>
    <definedName name="_xlnm.Print_Area" localSheetId="34">'Pages 52-53'!$A$1:$Z$73</definedName>
    <definedName name="_xlnm.Print_Area" localSheetId="37">'Pages 56-57'!$A$1:$P$64</definedName>
    <definedName name="_xlnm.Print_Area" localSheetId="39">'Pages 62-63'!$A$1:$U$74</definedName>
    <definedName name="_xlnm.Print_Area" localSheetId="40">'Pages 64-65'!$A$1:$U$74</definedName>
  </definedNames>
  <calcPr calcId="152511" iterate="1"/>
</workbook>
</file>

<file path=xl/calcChain.xml><?xml version="1.0" encoding="utf-8"?>
<calcChain xmlns="http://schemas.openxmlformats.org/spreadsheetml/2006/main">
  <c r="B44" i="172" l="1"/>
  <c r="A46" i="172"/>
  <c r="A47" i="172"/>
  <c r="A48" i="172"/>
  <c r="A49" i="172"/>
  <c r="A50" i="172"/>
  <c r="A51" i="172"/>
  <c r="A52" i="172"/>
  <c r="A53" i="172"/>
  <c r="A54" i="172"/>
  <c r="A55" i="172"/>
  <c r="A56" i="172"/>
  <c r="A57" i="172"/>
  <c r="A58" i="172"/>
  <c r="A59" i="172"/>
  <c r="A60" i="172"/>
  <c r="A61" i="172"/>
  <c r="A62" i="172"/>
  <c r="A63" i="172"/>
  <c r="A64" i="172"/>
  <c r="A65" i="172"/>
  <c r="A66" i="172"/>
  <c r="A67" i="172"/>
  <c r="A68" i="172"/>
  <c r="A69" i="172"/>
  <c r="A70" i="172"/>
  <c r="A72" i="172"/>
  <c r="A45" i="172"/>
  <c r="A40" i="172"/>
  <c r="A14" i="172"/>
  <c r="A15" i="172"/>
  <c r="A16" i="172"/>
  <c r="A17" i="172"/>
  <c r="A18" i="172"/>
  <c r="A19" i="172"/>
  <c r="A20" i="172"/>
  <c r="A21" i="172"/>
  <c r="A22" i="172"/>
  <c r="A23" i="172"/>
  <c r="A24" i="172"/>
  <c r="A25" i="172"/>
  <c r="A26" i="172"/>
  <c r="A27" i="172"/>
  <c r="A28" i="172"/>
  <c r="A29" i="172"/>
  <c r="A30" i="172"/>
  <c r="A31" i="172"/>
  <c r="A32" i="172"/>
  <c r="A33" i="172"/>
  <c r="A34" i="172"/>
  <c r="A35" i="172"/>
  <c r="A36" i="172"/>
  <c r="A37" i="172"/>
  <c r="A38" i="172"/>
  <c r="A13" i="172"/>
  <c r="A10" i="172"/>
  <c r="A8" i="172"/>
  <c r="Z72" i="172" l="1"/>
  <c r="Z70" i="172"/>
  <c r="Z69" i="172"/>
  <c r="Z68" i="172"/>
  <c r="Z67" i="172"/>
  <c r="Z66" i="172"/>
  <c r="Z65" i="172"/>
  <c r="Z64" i="172"/>
  <c r="Z63" i="172"/>
  <c r="Z62" i="172"/>
  <c r="Z61" i="172"/>
  <c r="Z60" i="172"/>
  <c r="Z59" i="172"/>
  <c r="Z58" i="172"/>
  <c r="Z57" i="172"/>
  <c r="Z56" i="172"/>
  <c r="Z55" i="172"/>
  <c r="Z54" i="172"/>
  <c r="Z53" i="172"/>
  <c r="Z52" i="172"/>
  <c r="Z51" i="172"/>
  <c r="Z50" i="172"/>
  <c r="Z49" i="172"/>
  <c r="Z48" i="172"/>
  <c r="Z47" i="172"/>
  <c r="Z46" i="172"/>
  <c r="Z45" i="172"/>
  <c r="N44" i="172"/>
  <c r="B42" i="172"/>
  <c r="N42" i="172" s="1"/>
  <c r="Z40" i="172"/>
  <c r="Z38" i="172"/>
  <c r="Z37" i="172"/>
  <c r="Z36" i="172"/>
  <c r="Z35" i="172"/>
  <c r="Z34" i="172"/>
  <c r="Z33" i="172"/>
  <c r="Z32" i="172"/>
  <c r="Z31" i="172"/>
  <c r="Z30" i="172"/>
  <c r="Z29" i="172"/>
  <c r="Z28" i="172"/>
  <c r="Z27" i="172"/>
  <c r="Z26" i="172"/>
  <c r="Z25" i="172"/>
  <c r="Z24" i="172"/>
  <c r="Z23" i="172"/>
  <c r="Z22" i="172"/>
  <c r="Z21" i="172"/>
  <c r="Z20" i="172"/>
  <c r="Z19" i="172"/>
  <c r="Z18" i="172"/>
  <c r="Z17" i="172"/>
  <c r="Z16" i="172"/>
  <c r="Z15" i="172"/>
  <c r="Z14" i="172"/>
  <c r="Z13" i="172"/>
  <c r="N12" i="172"/>
  <c r="N10" i="172"/>
  <c r="Z10" i="172"/>
  <c r="N8" i="172"/>
  <c r="Z7" i="172"/>
  <c r="N6" i="172"/>
  <c r="N4" i="172"/>
  <c r="N3" i="172"/>
  <c r="N1" i="172"/>
  <c r="A67" i="171" l="1"/>
  <c r="Z67" i="171" s="1"/>
  <c r="A65" i="171"/>
  <c r="Z65" i="171" s="1"/>
  <c r="A64" i="171"/>
  <c r="Z64" i="171" s="1"/>
  <c r="A63" i="171"/>
  <c r="Z63" i="171" s="1"/>
  <c r="A62" i="171"/>
  <c r="Z62" i="171" s="1"/>
  <c r="A61" i="171"/>
  <c r="Z61" i="171" s="1"/>
  <c r="A60" i="171"/>
  <c r="Z60" i="171" s="1"/>
  <c r="A59" i="171"/>
  <c r="Z59" i="171" s="1"/>
  <c r="A58" i="171"/>
  <c r="Z58" i="171" s="1"/>
  <c r="A57" i="171"/>
  <c r="Z57" i="171" s="1"/>
  <c r="A56" i="171"/>
  <c r="Z56" i="171" s="1"/>
  <c r="A55" i="171"/>
  <c r="Z55" i="171" s="1"/>
  <c r="A54" i="171"/>
  <c r="Z54" i="171" s="1"/>
  <c r="A53" i="171"/>
  <c r="Z53" i="171" s="1"/>
  <c r="A52" i="171"/>
  <c r="Z52" i="171" s="1"/>
  <c r="A51" i="171"/>
  <c r="Z51" i="171" s="1"/>
  <c r="A50" i="171"/>
  <c r="Z50" i="171" s="1"/>
  <c r="A49" i="171"/>
  <c r="Z49" i="171" s="1"/>
  <c r="A48" i="171"/>
  <c r="Z48" i="171" s="1"/>
  <c r="A47" i="171"/>
  <c r="Z47" i="171" s="1"/>
  <c r="A46" i="171"/>
  <c r="Z46" i="171" s="1"/>
  <c r="A45" i="171"/>
  <c r="Z45" i="171" s="1"/>
  <c r="A44" i="171"/>
  <c r="Z44" i="171" s="1"/>
  <c r="A43" i="171"/>
  <c r="Z43" i="171" s="1"/>
  <c r="Z42" i="171"/>
  <c r="A42" i="171"/>
  <c r="Z41" i="171"/>
  <c r="A41" i="171"/>
  <c r="Z40" i="171"/>
  <c r="A40" i="171"/>
  <c r="N39" i="171"/>
  <c r="B39" i="171"/>
  <c r="Z37" i="171"/>
  <c r="A37" i="171"/>
  <c r="Z35" i="171"/>
  <c r="A35" i="171"/>
  <c r="Z34" i="171"/>
  <c r="A34" i="171"/>
  <c r="Z33" i="171"/>
  <c r="A33" i="171"/>
  <c r="Z32" i="171"/>
  <c r="A32" i="171"/>
  <c r="Z31" i="171"/>
  <c r="A31" i="171"/>
  <c r="Z30" i="171"/>
  <c r="A30" i="171"/>
  <c r="Z29" i="171"/>
  <c r="A29" i="171"/>
  <c r="Z28" i="171"/>
  <c r="A28" i="171"/>
  <c r="Z27" i="171"/>
  <c r="A27" i="171"/>
  <c r="Z26" i="171"/>
  <c r="A26" i="171"/>
  <c r="Z25" i="171"/>
  <c r="A25" i="171"/>
  <c r="Z24" i="171"/>
  <c r="A24" i="171"/>
  <c r="Z23" i="171"/>
  <c r="A23" i="171"/>
  <c r="Z22" i="171"/>
  <c r="A22" i="171"/>
  <c r="Z21" i="171"/>
  <c r="A21" i="171"/>
  <c r="Z20" i="171"/>
  <c r="A20" i="171"/>
  <c r="Z19" i="171"/>
  <c r="A19" i="171"/>
  <c r="Z18" i="171"/>
  <c r="A18" i="171"/>
  <c r="Z17" i="171"/>
  <c r="A17" i="171"/>
  <c r="Z16" i="171"/>
  <c r="A16" i="171"/>
  <c r="Z15" i="171"/>
  <c r="A15" i="171"/>
  <c r="Z14" i="171"/>
  <c r="A14" i="171"/>
  <c r="Z13" i="171"/>
  <c r="A13" i="171"/>
  <c r="Z12" i="171"/>
  <c r="A12" i="171"/>
  <c r="Z11" i="171"/>
  <c r="A11" i="171"/>
  <c r="Z10" i="171"/>
  <c r="A10" i="171"/>
  <c r="N9" i="171"/>
  <c r="B9" i="171"/>
  <c r="Z7" i="171"/>
  <c r="A7" i="171"/>
  <c r="Z6" i="171"/>
  <c r="A6" i="171"/>
  <c r="Z5" i="171"/>
  <c r="A3" i="171"/>
  <c r="N3" i="171" s="1"/>
  <c r="A1" i="171"/>
  <c r="N1" i="171" s="1"/>
  <c r="A43" i="170"/>
  <c r="A41" i="170"/>
  <c r="A40" i="170"/>
  <c r="A39" i="170"/>
  <c r="A38" i="170"/>
  <c r="A37" i="170"/>
  <c r="A36" i="170"/>
  <c r="A35" i="170"/>
  <c r="A34" i="170"/>
  <c r="A33" i="170"/>
  <c r="A32" i="170"/>
  <c r="A31" i="170"/>
  <c r="A30" i="170"/>
  <c r="A29" i="170"/>
  <c r="A28" i="170"/>
  <c r="A27" i="170"/>
  <c r="A26" i="170"/>
  <c r="A25" i="170"/>
  <c r="A24" i="170"/>
  <c r="A23" i="170"/>
  <c r="A22" i="170"/>
  <c r="A21" i="170"/>
  <c r="A20" i="170"/>
  <c r="A19" i="170"/>
  <c r="A18" i="170"/>
  <c r="A17" i="170"/>
  <c r="A16" i="170"/>
  <c r="B15" i="170"/>
  <c r="A13" i="170"/>
  <c r="A11" i="170"/>
  <c r="B10" i="170"/>
  <c r="A6" i="170"/>
  <c r="A3" i="170"/>
  <c r="F51" i="169"/>
  <c r="F50" i="169"/>
  <c r="F49" i="169" l="1"/>
  <c r="F36" i="169"/>
  <c r="F55" i="169" l="1"/>
  <c r="A9" i="157" l="1"/>
  <c r="A9" i="156"/>
  <c r="A9" i="155"/>
  <c r="A9" i="154"/>
  <c r="A9" i="153"/>
  <c r="B53" i="163" l="1"/>
  <c r="F34" i="165" l="1"/>
  <c r="F49" i="161"/>
  <c r="F47" i="160"/>
  <c r="F45" i="158"/>
  <c r="B54" i="163" l="1"/>
  <c r="F48" i="164"/>
  <c r="F47" i="164"/>
  <c r="F44" i="159"/>
  <c r="F45" i="159"/>
  <c r="A5" i="75" l="1"/>
  <c r="H45" i="97"/>
  <c r="D45" i="97"/>
  <c r="L45" i="54"/>
  <c r="H46" i="54"/>
  <c r="L44" i="97"/>
  <c r="D44" i="97"/>
  <c r="H44" i="54"/>
  <c r="E37" i="95"/>
  <c r="E37" i="49"/>
  <c r="J36" i="95"/>
  <c r="J36" i="49"/>
  <c r="H42" i="97"/>
  <c r="D42" i="97"/>
  <c r="L42" i="54"/>
  <c r="D42" i="54"/>
  <c r="E63" i="95"/>
  <c r="E63" i="49"/>
  <c r="H40" i="97"/>
  <c r="L40" i="54"/>
  <c r="H40" i="54"/>
  <c r="E61" i="95"/>
  <c r="E33" i="95"/>
  <c r="E61" i="49"/>
  <c r="E33" i="49"/>
  <c r="J32" i="49"/>
  <c r="J57" i="95"/>
  <c r="L35" i="97"/>
  <c r="D35" i="97"/>
  <c r="H35" i="54"/>
  <c r="E28" i="95"/>
  <c r="E56" i="49"/>
  <c r="E28" i="49"/>
  <c r="J27" i="95"/>
  <c r="J27" i="49"/>
  <c r="H33" i="97"/>
  <c r="L33" i="54"/>
  <c r="D33" i="54"/>
  <c r="E54" i="49"/>
  <c r="J25" i="95"/>
  <c r="H31" i="54"/>
  <c r="D31" i="54"/>
  <c r="E24" i="95"/>
  <c r="J23" i="95"/>
  <c r="J51" i="49"/>
  <c r="H29" i="97"/>
  <c r="L29" i="54"/>
  <c r="D29" i="54"/>
  <c r="J50" i="95"/>
  <c r="E50" i="95"/>
  <c r="E50" i="49"/>
  <c r="D37" i="97"/>
  <c r="H37" i="54"/>
  <c r="L28" i="97"/>
  <c r="H28" i="97"/>
  <c r="D28" i="97"/>
  <c r="H28" i="54"/>
  <c r="E49" i="95"/>
  <c r="E21" i="95"/>
  <c r="E21" i="49"/>
  <c r="J48" i="95"/>
  <c r="J20" i="95"/>
  <c r="J20" i="49"/>
  <c r="L26" i="54"/>
  <c r="D26" i="54"/>
  <c r="E47" i="95"/>
  <c r="E47" i="49"/>
  <c r="D25" i="97"/>
  <c r="J46" i="49"/>
  <c r="L24" i="97"/>
  <c r="D24" i="97"/>
  <c r="L24" i="54"/>
  <c r="H24" i="54"/>
  <c r="E17" i="95"/>
  <c r="E17" i="49"/>
  <c r="L23" i="54"/>
  <c r="J16" i="95"/>
  <c r="J16" i="49"/>
  <c r="D22" i="97"/>
  <c r="H22" i="54"/>
  <c r="E43" i="95"/>
  <c r="J15" i="95"/>
  <c r="J14" i="95"/>
  <c r="J14" i="49"/>
  <c r="H42" i="20"/>
  <c r="H74" i="20" s="1"/>
  <c r="F42" i="20"/>
  <c r="F74" i="20" s="1"/>
  <c r="D42" i="20"/>
  <c r="D74" i="20" s="1"/>
  <c r="B42" i="20"/>
  <c r="B74" i="20" s="1"/>
  <c r="F43" i="10"/>
  <c r="F41" i="13"/>
  <c r="F71" i="13" s="1"/>
  <c r="E41" i="13"/>
  <c r="E71" i="13" s="1"/>
  <c r="H42" i="22"/>
  <c r="F42" i="22"/>
  <c r="C71" i="13"/>
  <c r="B42" i="22"/>
  <c r="C41" i="74"/>
  <c r="H38" i="20"/>
  <c r="H70" i="20" s="1"/>
  <c r="F38" i="20"/>
  <c r="F70" i="20" s="1"/>
  <c r="D38" i="20"/>
  <c r="D70" i="20" s="1"/>
  <c r="B38" i="20"/>
  <c r="B70" i="20" s="1"/>
  <c r="F41" i="10"/>
  <c r="H38" i="22"/>
  <c r="F38" i="22"/>
  <c r="D38" i="22"/>
  <c r="B38" i="22"/>
  <c r="D40" i="74"/>
  <c r="C40" i="74"/>
  <c r="H36" i="20"/>
  <c r="H68" i="20" s="1"/>
  <c r="F36" i="20"/>
  <c r="F68" i="20" s="1"/>
  <c r="D36" i="20"/>
  <c r="D68" i="20" s="1"/>
  <c r="F36" i="22"/>
  <c r="B36" i="22"/>
  <c r="E38" i="74"/>
  <c r="H35" i="20"/>
  <c r="H67" i="20" s="1"/>
  <c r="D35" i="20"/>
  <c r="D67" i="20" s="1"/>
  <c r="B35" i="20"/>
  <c r="B67" i="20" s="1"/>
  <c r="F35" i="22"/>
  <c r="B35" i="22"/>
  <c r="H34" i="20"/>
  <c r="H66" i="20" s="1"/>
  <c r="F34" i="20"/>
  <c r="F66" i="20" s="1"/>
  <c r="D34" i="20"/>
  <c r="D66" i="20" s="1"/>
  <c r="F34" i="22"/>
  <c r="B65" i="13"/>
  <c r="H33" i="20"/>
  <c r="H65" i="20" s="1"/>
  <c r="F33" i="20"/>
  <c r="F65" i="20" s="1"/>
  <c r="B33" i="20"/>
  <c r="B65" i="20" s="1"/>
  <c r="H33" i="22"/>
  <c r="F33" i="22"/>
  <c r="B33" i="22"/>
  <c r="H32" i="20"/>
  <c r="H64" i="20" s="1"/>
  <c r="D32" i="20"/>
  <c r="D64" i="20" s="1"/>
  <c r="B32" i="20"/>
  <c r="B64" i="20" s="1"/>
  <c r="H32" i="22"/>
  <c r="F32" i="22"/>
  <c r="B32" i="22"/>
  <c r="H31" i="20"/>
  <c r="H63" i="20" s="1"/>
  <c r="F31" i="20"/>
  <c r="F63" i="20" s="1"/>
  <c r="B31" i="20"/>
  <c r="B63" i="20" s="1"/>
  <c r="H31" i="22"/>
  <c r="F31" i="22"/>
  <c r="D31" i="22"/>
  <c r="B31" i="22"/>
  <c r="H30" i="20"/>
  <c r="H62" i="20" s="1"/>
  <c r="F30" i="20"/>
  <c r="F62" i="20" s="1"/>
  <c r="D30" i="20"/>
  <c r="D62" i="20" s="1"/>
  <c r="H30" i="22"/>
  <c r="F30" i="22"/>
  <c r="D30" i="22"/>
  <c r="B30" i="22"/>
  <c r="H29" i="20"/>
  <c r="H61" i="20" s="1"/>
  <c r="F29" i="20"/>
  <c r="F61" i="20" s="1"/>
  <c r="B29" i="20"/>
  <c r="B61" i="20" s="1"/>
  <c r="H29" i="22"/>
  <c r="F29" i="22"/>
  <c r="D29" i="22"/>
  <c r="H28" i="20"/>
  <c r="H60" i="20" s="1"/>
  <c r="D28" i="20"/>
  <c r="D60" i="20" s="1"/>
  <c r="B28" i="20"/>
  <c r="B60" i="20" s="1"/>
  <c r="H28" i="22"/>
  <c r="F28" i="22"/>
  <c r="D28" i="22"/>
  <c r="B28" i="22"/>
  <c r="H27" i="20"/>
  <c r="H59" i="20" s="1"/>
  <c r="F27" i="20"/>
  <c r="F59" i="20" s="1"/>
  <c r="D27" i="20"/>
  <c r="D59" i="20" s="1"/>
  <c r="B27" i="20"/>
  <c r="B59" i="20" s="1"/>
  <c r="H27" i="22"/>
  <c r="F27" i="22"/>
  <c r="B27" i="22"/>
  <c r="H25" i="20"/>
  <c r="H57" i="20" s="1"/>
  <c r="B26" i="13"/>
  <c r="H25" i="22"/>
  <c r="F25" i="22"/>
  <c r="C56" i="13"/>
  <c r="B25" i="22"/>
  <c r="H24" i="20"/>
  <c r="H56" i="20" s="1"/>
  <c r="H24" i="22"/>
  <c r="C55" i="13"/>
  <c r="B55" i="13"/>
  <c r="H23" i="20"/>
  <c r="H55" i="20" s="1"/>
  <c r="F23" i="20"/>
  <c r="F55" i="20" s="1"/>
  <c r="D23" i="20"/>
  <c r="D55" i="20" s="1"/>
  <c r="B23" i="20"/>
  <c r="B55" i="20" s="1"/>
  <c r="H23" i="22"/>
  <c r="F23" i="22"/>
  <c r="B23" i="22"/>
  <c r="H22" i="20"/>
  <c r="H54" i="20" s="1"/>
  <c r="F22" i="20"/>
  <c r="F54" i="20" s="1"/>
  <c r="B22" i="20"/>
  <c r="B54" i="20" s="1"/>
  <c r="H22" i="22"/>
  <c r="F22" i="22"/>
  <c r="B22" i="22"/>
  <c r="H21" i="20"/>
  <c r="H53" i="20" s="1"/>
  <c r="D21" i="20"/>
  <c r="D53" i="20" s="1"/>
  <c r="B21" i="20"/>
  <c r="B53" i="20" s="1"/>
  <c r="F21" i="22"/>
  <c r="B21" i="22"/>
  <c r="H20" i="20"/>
  <c r="H52" i="20" s="1"/>
  <c r="F20" i="20"/>
  <c r="F52" i="20" s="1"/>
  <c r="D20" i="20"/>
  <c r="D52" i="20" s="1"/>
  <c r="B20" i="20"/>
  <c r="B52" i="20" s="1"/>
  <c r="F20" i="22"/>
  <c r="B20" i="22"/>
  <c r="H19" i="20"/>
  <c r="H51" i="20" s="1"/>
  <c r="F19" i="20"/>
  <c r="F51" i="20" s="1"/>
  <c r="D19" i="20"/>
  <c r="D51" i="20" s="1"/>
  <c r="B19" i="20"/>
  <c r="B51" i="20" s="1"/>
  <c r="H19" i="22"/>
  <c r="F19" i="22"/>
  <c r="B19" i="22"/>
  <c r="H18" i="20"/>
  <c r="H50" i="20" s="1"/>
  <c r="F18" i="20"/>
  <c r="F50" i="20" s="1"/>
  <c r="B18" i="20"/>
  <c r="B50" i="20" s="1"/>
  <c r="F18" i="22"/>
  <c r="D18" i="22"/>
  <c r="B18" i="22"/>
  <c r="H17" i="20"/>
  <c r="H49" i="20" s="1"/>
  <c r="D17" i="20"/>
  <c r="D49" i="20" s="1"/>
  <c r="B17" i="20"/>
  <c r="B49" i="20" s="1"/>
  <c r="H17" i="22"/>
  <c r="F17" i="22"/>
  <c r="D17" i="22"/>
  <c r="B17" i="22"/>
  <c r="H16" i="20"/>
  <c r="H48" i="20" s="1"/>
  <c r="F16" i="20"/>
  <c r="F48" i="20" s="1"/>
  <c r="D16" i="20"/>
  <c r="D48" i="20" s="1"/>
  <c r="B16" i="20"/>
  <c r="B48" i="20" s="1"/>
  <c r="H16" i="22"/>
  <c r="F16" i="22"/>
  <c r="F17" i="74"/>
  <c r="H14" i="20"/>
  <c r="H46" i="20" s="1"/>
  <c r="F14" i="20"/>
  <c r="F46" i="20" s="1"/>
  <c r="D14" i="20"/>
  <c r="D46" i="20" s="1"/>
  <c r="F47" i="161"/>
  <c r="H13" i="20"/>
  <c r="H45" i="20" s="1"/>
  <c r="F13" i="20"/>
  <c r="F45" i="20" s="1"/>
  <c r="D13" i="20"/>
  <c r="D45" i="20" s="1"/>
  <c r="B13" i="20"/>
  <c r="B45" i="20" s="1"/>
  <c r="F14" i="13"/>
  <c r="E14" i="13"/>
  <c r="E44" i="13" s="1"/>
  <c r="D14" i="13"/>
  <c r="D44" i="13" s="1"/>
  <c r="F13" i="22"/>
  <c r="C14" i="13"/>
  <c r="C44" i="13" s="1"/>
  <c r="F44" i="162"/>
  <c r="A3" i="11"/>
  <c r="B9" i="153"/>
  <c r="B9" i="157" s="1"/>
  <c r="A22" i="54"/>
  <c r="A22" i="97" s="1"/>
  <c r="A23" i="54"/>
  <c r="A23" i="97" s="1"/>
  <c r="A24" i="54"/>
  <c r="A24" i="97"/>
  <c r="A25" i="54"/>
  <c r="A25" i="97" s="1"/>
  <c r="A26" i="54"/>
  <c r="A26" i="97"/>
  <c r="A27" i="54"/>
  <c r="A27" i="97" s="1"/>
  <c r="A28" i="54"/>
  <c r="A28" i="97"/>
  <c r="A29" i="54"/>
  <c r="A29" i="97" s="1"/>
  <c r="A30" i="54"/>
  <c r="A30" i="97" s="1"/>
  <c r="A31" i="54"/>
  <c r="A31" i="97" s="1"/>
  <c r="A32" i="54"/>
  <c r="A32" i="97"/>
  <c r="A33" i="54"/>
  <c r="A33" i="97" s="1"/>
  <c r="A34" i="54"/>
  <c r="A34" i="97"/>
  <c r="A35" i="54"/>
  <c r="A35" i="97" s="1"/>
  <c r="A36" i="54"/>
  <c r="A36" i="97"/>
  <c r="A37" i="54"/>
  <c r="A37" i="97" s="1"/>
  <c r="A38" i="54"/>
  <c r="A38" i="97" s="1"/>
  <c r="A39" i="54"/>
  <c r="A39" i="97" s="1"/>
  <c r="A40" i="54"/>
  <c r="A40" i="97" s="1"/>
  <c r="A41" i="54"/>
  <c r="A41" i="97" s="1"/>
  <c r="A42" i="54"/>
  <c r="A42" i="97" s="1"/>
  <c r="A43" i="54"/>
  <c r="A43" i="97" s="1"/>
  <c r="A44" i="54"/>
  <c r="A44" i="97" s="1"/>
  <c r="A46" i="54"/>
  <c r="A46" i="97" s="1"/>
  <c r="A21" i="54"/>
  <c r="A21" i="97"/>
  <c r="B11" i="95"/>
  <c r="Q11" i="95" s="1"/>
  <c r="B10" i="95"/>
  <c r="L10" i="95" s="1"/>
  <c r="B9" i="95"/>
  <c r="Q9" i="95" s="1"/>
  <c r="B8" i="95"/>
  <c r="L8" i="95" s="1"/>
  <c r="L9" i="95"/>
  <c r="A11" i="75"/>
  <c r="P11" i="75" s="1"/>
  <c r="A12" i="75"/>
  <c r="P12" i="75"/>
  <c r="A13" i="75"/>
  <c r="P13" i="75" s="1"/>
  <c r="A14" i="75"/>
  <c r="P14" i="75" s="1"/>
  <c r="A15" i="75"/>
  <c r="P15" i="75" s="1"/>
  <c r="A16" i="75"/>
  <c r="P16" i="75" s="1"/>
  <c r="A17" i="75"/>
  <c r="P17" i="75" s="1"/>
  <c r="A18" i="75"/>
  <c r="P18" i="75" s="1"/>
  <c r="A19" i="75"/>
  <c r="P19" i="75" s="1"/>
  <c r="A20" i="75"/>
  <c r="P20" i="75"/>
  <c r="A21" i="75"/>
  <c r="P21" i="75" s="1"/>
  <c r="A22" i="75"/>
  <c r="P22" i="75" s="1"/>
  <c r="A23" i="75"/>
  <c r="P23" i="75" s="1"/>
  <c r="A24" i="75"/>
  <c r="P24" i="75" s="1"/>
  <c r="A25" i="75"/>
  <c r="P25" i="75" s="1"/>
  <c r="A26" i="75"/>
  <c r="P26" i="75"/>
  <c r="A27" i="75"/>
  <c r="P27" i="75" s="1"/>
  <c r="A28" i="75"/>
  <c r="P28" i="75" s="1"/>
  <c r="A29" i="75"/>
  <c r="P29" i="75" s="1"/>
  <c r="A30" i="75"/>
  <c r="P30" i="75" s="1"/>
  <c r="A31" i="75"/>
  <c r="P31" i="75" s="1"/>
  <c r="A32" i="75"/>
  <c r="P32" i="75" s="1"/>
  <c r="A33" i="75"/>
  <c r="P33" i="75" s="1"/>
  <c r="A34" i="75"/>
  <c r="P34" i="75" s="1"/>
  <c r="A35" i="75"/>
  <c r="P35" i="75" s="1"/>
  <c r="A38" i="75"/>
  <c r="P38" i="75"/>
  <c r="A39" i="75"/>
  <c r="P39" i="75" s="1"/>
  <c r="A40" i="75"/>
  <c r="P40" i="75" s="1"/>
  <c r="A41" i="75"/>
  <c r="P41" i="75" s="1"/>
  <c r="A42" i="75"/>
  <c r="P42" i="75" s="1"/>
  <c r="A43" i="75"/>
  <c r="P43" i="75" s="1"/>
  <c r="A44" i="75"/>
  <c r="P44" i="75" s="1"/>
  <c r="A45" i="75"/>
  <c r="P45" i="75" s="1"/>
  <c r="A46" i="75"/>
  <c r="P46" i="75"/>
  <c r="A47" i="75"/>
  <c r="P47" i="75" s="1"/>
  <c r="A48" i="75"/>
  <c r="P48" i="75" s="1"/>
  <c r="A49" i="75"/>
  <c r="P49" i="75" s="1"/>
  <c r="A50" i="75"/>
  <c r="P50" i="75" s="1"/>
  <c r="A51" i="75"/>
  <c r="P51" i="75" s="1"/>
  <c r="A52" i="75"/>
  <c r="P52" i="75" s="1"/>
  <c r="A53" i="75"/>
  <c r="P53" i="75" s="1"/>
  <c r="A54" i="75"/>
  <c r="P54" i="75" s="1"/>
  <c r="A55" i="75"/>
  <c r="P55" i="75" s="1"/>
  <c r="A56" i="75"/>
  <c r="P56" i="75" s="1"/>
  <c r="A57" i="75"/>
  <c r="P57" i="75" s="1"/>
  <c r="A58" i="75"/>
  <c r="P58" i="75" s="1"/>
  <c r="A59" i="75"/>
  <c r="P59" i="75" s="1"/>
  <c r="A60" i="75"/>
  <c r="P60" i="75" s="1"/>
  <c r="A61" i="75"/>
  <c r="P61" i="75" s="1"/>
  <c r="A62" i="75"/>
  <c r="P62" i="75" s="1"/>
  <c r="A63" i="75"/>
  <c r="P63" i="75" s="1"/>
  <c r="A10" i="75"/>
  <c r="P10" i="75" s="1"/>
  <c r="B15" i="141"/>
  <c r="B10" i="141"/>
  <c r="A38" i="157"/>
  <c r="A47" i="157"/>
  <c r="A46" i="157"/>
  <c r="A42" i="157"/>
  <c r="A41" i="157"/>
  <c r="A40" i="157"/>
  <c r="A47" i="156"/>
  <c r="A46" i="156"/>
  <c r="A41" i="156"/>
  <c r="A42" i="156"/>
  <c r="A40" i="156"/>
  <c r="B9" i="156"/>
  <c r="A1" i="17"/>
  <c r="N1" i="17" s="1"/>
  <c r="A1" i="145"/>
  <c r="N1" i="145" s="1"/>
  <c r="A1" i="32"/>
  <c r="N1" i="32" s="1"/>
  <c r="J1" i="20"/>
  <c r="J1" i="22"/>
  <c r="A3" i="30"/>
  <c r="A3" i="137" s="1"/>
  <c r="L3" i="137" s="1"/>
  <c r="L1" i="137"/>
  <c r="L4" i="95"/>
  <c r="A3" i="95"/>
  <c r="L3" i="95" s="1"/>
  <c r="A1" i="95"/>
  <c r="L1" i="95" s="1"/>
  <c r="L4" i="49"/>
  <c r="L3" i="49"/>
  <c r="L1" i="49"/>
  <c r="I1" i="75"/>
  <c r="A3" i="75"/>
  <c r="I3" i="75" s="1"/>
  <c r="A47" i="155"/>
  <c r="A46" i="155"/>
  <c r="A42" i="154"/>
  <c r="A42" i="155" s="1"/>
  <c r="A41" i="154"/>
  <c r="A41" i="155" s="1"/>
  <c r="A40" i="154"/>
  <c r="A40" i="155" s="1"/>
  <c r="A38" i="154"/>
  <c r="A38" i="155" s="1"/>
  <c r="B9" i="155"/>
  <c r="B9" i="154"/>
  <c r="A47" i="154"/>
  <c r="A46" i="154"/>
  <c r="A12" i="153"/>
  <c r="A14" i="153"/>
  <c r="A16" i="154"/>
  <c r="A18" i="154"/>
  <c r="A19" i="154"/>
  <c r="A20" i="153"/>
  <c r="A23" i="154"/>
  <c r="A25" i="153"/>
  <c r="A25" i="154"/>
  <c r="A27" i="154"/>
  <c r="A29" i="154"/>
  <c r="A30" i="154"/>
  <c r="A32" i="154"/>
  <c r="A33" i="154"/>
  <c r="A34" i="154"/>
  <c r="A36" i="154"/>
  <c r="A11" i="154"/>
  <c r="A47" i="153"/>
  <c r="A46" i="153"/>
  <c r="A41" i="153"/>
  <c r="A42" i="153"/>
  <c r="A40" i="153"/>
  <c r="A38" i="153"/>
  <c r="A16" i="153"/>
  <c r="A29" i="153"/>
  <c r="A32" i="153"/>
  <c r="A48" i="97"/>
  <c r="J20" i="97"/>
  <c r="J19" i="97"/>
  <c r="J18" i="97"/>
  <c r="H19" i="97"/>
  <c r="F20" i="97"/>
  <c r="F19" i="97"/>
  <c r="F18" i="97"/>
  <c r="B16" i="97"/>
  <c r="J14" i="97"/>
  <c r="F14" i="97"/>
  <c r="B14" i="97"/>
  <c r="B13" i="97"/>
  <c r="A11" i="97"/>
  <c r="A10" i="97"/>
  <c r="A7" i="97"/>
  <c r="A6" i="97"/>
  <c r="A4" i="97"/>
  <c r="A3" i="97"/>
  <c r="L19" i="54"/>
  <c r="K19" i="54"/>
  <c r="J19" i="54"/>
  <c r="J20" i="54"/>
  <c r="J18" i="54"/>
  <c r="H19" i="54"/>
  <c r="G19" i="54"/>
  <c r="F19" i="54"/>
  <c r="F20" i="54"/>
  <c r="F18" i="54"/>
  <c r="A3" i="54"/>
  <c r="B10" i="53"/>
  <c r="A1" i="53"/>
  <c r="A71" i="95"/>
  <c r="A72" i="95"/>
  <c r="A73" i="95"/>
  <c r="A70" i="49"/>
  <c r="A70" i="95" s="1"/>
  <c r="A15" i="95"/>
  <c r="U15" i="95" s="1"/>
  <c r="A16" i="95"/>
  <c r="U16" i="95" s="1"/>
  <c r="A17" i="95"/>
  <c r="U17" i="95" s="1"/>
  <c r="A18" i="95"/>
  <c r="U18" i="95" s="1"/>
  <c r="A19" i="95"/>
  <c r="U19" i="95" s="1"/>
  <c r="A20" i="95"/>
  <c r="U20" i="95" s="1"/>
  <c r="A21" i="95"/>
  <c r="U21" i="95" s="1"/>
  <c r="A22" i="95"/>
  <c r="U22" i="95" s="1"/>
  <c r="A23" i="95"/>
  <c r="U23" i="95" s="1"/>
  <c r="A24" i="95"/>
  <c r="U24" i="95" s="1"/>
  <c r="A25" i="95"/>
  <c r="U25" i="95" s="1"/>
  <c r="A26" i="95"/>
  <c r="U26" i="95" s="1"/>
  <c r="A27" i="95"/>
  <c r="U27" i="95"/>
  <c r="A28" i="95"/>
  <c r="U28" i="95" s="1"/>
  <c r="A29" i="95"/>
  <c r="U29" i="95" s="1"/>
  <c r="A30" i="95"/>
  <c r="U30" i="95" s="1"/>
  <c r="A31" i="95"/>
  <c r="U31" i="95" s="1"/>
  <c r="A32" i="95"/>
  <c r="U32" i="95" s="1"/>
  <c r="A33" i="95"/>
  <c r="U33" i="95" s="1"/>
  <c r="A34" i="95"/>
  <c r="U34" i="95" s="1"/>
  <c r="A35" i="95"/>
  <c r="U35" i="95" s="1"/>
  <c r="A36" i="95"/>
  <c r="U36" i="95" s="1"/>
  <c r="A37" i="95"/>
  <c r="U37" i="95" s="1"/>
  <c r="U38" i="95"/>
  <c r="A39" i="95"/>
  <c r="U39" i="95"/>
  <c r="A42" i="95"/>
  <c r="U42" i="95" s="1"/>
  <c r="A43" i="95"/>
  <c r="U43" i="95" s="1"/>
  <c r="A44" i="95"/>
  <c r="U44" i="95" s="1"/>
  <c r="A45" i="95"/>
  <c r="U45" i="95"/>
  <c r="A46" i="95"/>
  <c r="U46" i="95" s="1"/>
  <c r="A47" i="95"/>
  <c r="U47" i="95" s="1"/>
  <c r="A48" i="95"/>
  <c r="U48" i="95" s="1"/>
  <c r="A49" i="95"/>
  <c r="U49" i="95" s="1"/>
  <c r="A50" i="95"/>
  <c r="U50" i="95" s="1"/>
  <c r="A51" i="95"/>
  <c r="U51" i="95" s="1"/>
  <c r="A52" i="95"/>
  <c r="U52" i="95" s="1"/>
  <c r="A53" i="95"/>
  <c r="U53" i="95"/>
  <c r="A54" i="95"/>
  <c r="U54" i="95" s="1"/>
  <c r="A55" i="95"/>
  <c r="U55" i="95" s="1"/>
  <c r="A56" i="95"/>
  <c r="U56" i="95" s="1"/>
  <c r="A57" i="95"/>
  <c r="U57" i="95"/>
  <c r="A58" i="95"/>
  <c r="U58" i="95" s="1"/>
  <c r="A59" i="95"/>
  <c r="U59" i="95" s="1"/>
  <c r="A60" i="95"/>
  <c r="U60" i="95" s="1"/>
  <c r="A61" i="95"/>
  <c r="U61" i="95"/>
  <c r="A62" i="95"/>
  <c r="U62" i="95" s="1"/>
  <c r="A63" i="95"/>
  <c r="U63" i="95" s="1"/>
  <c r="A64" i="95"/>
  <c r="U64" i="95" s="1"/>
  <c r="A65" i="95"/>
  <c r="U65" i="95" s="1"/>
  <c r="U66" i="95"/>
  <c r="A67" i="95"/>
  <c r="U67" i="95" s="1"/>
  <c r="A14" i="95"/>
  <c r="U14" i="95" s="1"/>
  <c r="A6" i="11"/>
  <c r="A12" i="95" s="1"/>
  <c r="U12" i="95" s="1"/>
  <c r="C11" i="95"/>
  <c r="M11" i="95" s="1"/>
  <c r="E10" i="95"/>
  <c r="O10" i="95" s="1"/>
  <c r="T10" i="95"/>
  <c r="D10" i="95"/>
  <c r="I10" i="95" s="1"/>
  <c r="C10" i="95"/>
  <c r="M10" i="95" s="1"/>
  <c r="C9" i="95"/>
  <c r="R7" i="95"/>
  <c r="M7" i="95"/>
  <c r="J10" i="95"/>
  <c r="H7" i="95"/>
  <c r="G9" i="95"/>
  <c r="A12" i="49"/>
  <c r="U12" i="49" s="1"/>
  <c r="A43" i="49"/>
  <c r="U43" i="49" s="1"/>
  <c r="A44" i="49"/>
  <c r="U44" i="49" s="1"/>
  <c r="A45" i="49"/>
  <c r="U45" i="49" s="1"/>
  <c r="A46" i="49"/>
  <c r="U46" i="49" s="1"/>
  <c r="A47" i="49"/>
  <c r="U47" i="49" s="1"/>
  <c r="A48" i="49"/>
  <c r="U48" i="49" s="1"/>
  <c r="A49" i="49"/>
  <c r="U49" i="49"/>
  <c r="A50" i="49"/>
  <c r="U50" i="49" s="1"/>
  <c r="A51" i="49"/>
  <c r="U51" i="49" s="1"/>
  <c r="A52" i="49"/>
  <c r="U52" i="49" s="1"/>
  <c r="A53" i="49"/>
  <c r="U53" i="49"/>
  <c r="A54" i="49"/>
  <c r="U54" i="49" s="1"/>
  <c r="A55" i="49"/>
  <c r="U55" i="49" s="1"/>
  <c r="A56" i="49"/>
  <c r="U56" i="49" s="1"/>
  <c r="A57" i="49"/>
  <c r="U57" i="49"/>
  <c r="A58" i="49"/>
  <c r="U58" i="49" s="1"/>
  <c r="A59" i="49"/>
  <c r="U59" i="49" s="1"/>
  <c r="A60" i="49"/>
  <c r="U60" i="49" s="1"/>
  <c r="A61" i="49"/>
  <c r="U61" i="49" s="1"/>
  <c r="A62" i="49"/>
  <c r="U62" i="49" s="1"/>
  <c r="A63" i="49"/>
  <c r="U63" i="49" s="1"/>
  <c r="A64" i="49"/>
  <c r="U64" i="49" s="1"/>
  <c r="A65" i="49"/>
  <c r="U65" i="49" s="1"/>
  <c r="U66" i="49"/>
  <c r="A67" i="49"/>
  <c r="U67" i="49" s="1"/>
  <c r="A42" i="49"/>
  <c r="U42" i="49" s="1"/>
  <c r="A15" i="49"/>
  <c r="U15" i="49" s="1"/>
  <c r="A16" i="49"/>
  <c r="U16" i="49"/>
  <c r="A17" i="49"/>
  <c r="U17" i="49" s="1"/>
  <c r="A18" i="49"/>
  <c r="U18" i="49" s="1"/>
  <c r="A19" i="49"/>
  <c r="U19" i="49" s="1"/>
  <c r="A20" i="49"/>
  <c r="U20" i="49"/>
  <c r="A21" i="49"/>
  <c r="U21" i="49" s="1"/>
  <c r="A22" i="49"/>
  <c r="U22" i="49" s="1"/>
  <c r="A23" i="49"/>
  <c r="U23" i="49" s="1"/>
  <c r="A24" i="49"/>
  <c r="U24" i="49"/>
  <c r="A25" i="49"/>
  <c r="U25" i="49" s="1"/>
  <c r="A26" i="49"/>
  <c r="U26" i="49" s="1"/>
  <c r="A27" i="49"/>
  <c r="U27" i="49" s="1"/>
  <c r="A28" i="49"/>
  <c r="U28" i="49" s="1"/>
  <c r="A29" i="49"/>
  <c r="U29" i="49" s="1"/>
  <c r="A30" i="49"/>
  <c r="U30" i="49" s="1"/>
  <c r="A31" i="49"/>
  <c r="U31" i="49" s="1"/>
  <c r="A32" i="49"/>
  <c r="U32" i="49"/>
  <c r="A33" i="49"/>
  <c r="U33" i="49" s="1"/>
  <c r="A34" i="49"/>
  <c r="U34" i="49" s="1"/>
  <c r="A35" i="49"/>
  <c r="U35" i="49" s="1"/>
  <c r="A36" i="49"/>
  <c r="U36" i="49"/>
  <c r="A37" i="49"/>
  <c r="U37" i="49" s="1"/>
  <c r="U38" i="49"/>
  <c r="A39" i="49"/>
  <c r="U39" i="49"/>
  <c r="A14" i="49"/>
  <c r="U14" i="49" s="1"/>
  <c r="R7" i="49"/>
  <c r="M7" i="49"/>
  <c r="H7" i="49"/>
  <c r="T10" i="49"/>
  <c r="O10" i="49"/>
  <c r="J10" i="49"/>
  <c r="S10" i="49"/>
  <c r="N10" i="49"/>
  <c r="I10" i="49"/>
  <c r="R11" i="49"/>
  <c r="R10" i="49"/>
  <c r="R9" i="49"/>
  <c r="M11" i="49"/>
  <c r="M10" i="49"/>
  <c r="M9" i="49"/>
  <c r="H11" i="49"/>
  <c r="H10" i="49"/>
  <c r="H9" i="49"/>
  <c r="Q11" i="49"/>
  <c r="Q10" i="49"/>
  <c r="Q9" i="49"/>
  <c r="Q8" i="49"/>
  <c r="L11" i="49"/>
  <c r="L10" i="49"/>
  <c r="L9" i="49"/>
  <c r="L8" i="49"/>
  <c r="G11" i="49"/>
  <c r="G10" i="49"/>
  <c r="G9" i="49"/>
  <c r="G8" i="49"/>
  <c r="A6" i="75"/>
  <c r="P6" i="75" s="1"/>
  <c r="B9" i="75"/>
  <c r="I9" i="75" s="1"/>
  <c r="I6" i="75"/>
  <c r="I37" i="75"/>
  <c r="A6" i="74"/>
  <c r="A7" i="11"/>
  <c r="A18" i="97"/>
  <c r="A18" i="54"/>
  <c r="A8" i="53"/>
  <c r="A7" i="48"/>
  <c r="A11" i="74"/>
  <c r="A7" i="24"/>
  <c r="A11" i="150"/>
  <c r="B10" i="150"/>
  <c r="A6" i="150"/>
  <c r="A3" i="150"/>
  <c r="A1" i="150"/>
  <c r="B6" i="137"/>
  <c r="L6" i="137" s="1"/>
  <c r="L39" i="137"/>
  <c r="B9" i="137"/>
  <c r="L9" i="137" s="1"/>
  <c r="A10" i="137"/>
  <c r="W10" i="137" s="1"/>
  <c r="A11" i="137"/>
  <c r="W11" i="137" s="1"/>
  <c r="A12" i="137"/>
  <c r="W12" i="137" s="1"/>
  <c r="A13" i="137"/>
  <c r="W13" i="137"/>
  <c r="A14" i="137"/>
  <c r="W14" i="137" s="1"/>
  <c r="A15" i="137"/>
  <c r="W15" i="137" s="1"/>
  <c r="A16" i="137"/>
  <c r="W16" i="137" s="1"/>
  <c r="A17" i="137"/>
  <c r="W17" i="137"/>
  <c r="A18" i="137"/>
  <c r="W18" i="137" s="1"/>
  <c r="A19" i="137"/>
  <c r="W19" i="137" s="1"/>
  <c r="A20" i="137"/>
  <c r="W20" i="137" s="1"/>
  <c r="A21" i="137"/>
  <c r="W21" i="137" s="1"/>
  <c r="A22" i="137"/>
  <c r="W22" i="137" s="1"/>
  <c r="A23" i="137"/>
  <c r="W23" i="137" s="1"/>
  <c r="A24" i="137"/>
  <c r="W24" i="137" s="1"/>
  <c r="A25" i="137"/>
  <c r="W25" i="137"/>
  <c r="A26" i="137"/>
  <c r="W26" i="137" s="1"/>
  <c r="A27" i="137"/>
  <c r="W27" i="137" s="1"/>
  <c r="A28" i="137"/>
  <c r="W28" i="137" s="1"/>
  <c r="A29" i="137"/>
  <c r="W29" i="137"/>
  <c r="A30" i="137"/>
  <c r="W30" i="137" s="1"/>
  <c r="A31" i="137"/>
  <c r="W31" i="137" s="1"/>
  <c r="A32" i="137"/>
  <c r="W32" i="137" s="1"/>
  <c r="A33" i="137"/>
  <c r="W33" i="137"/>
  <c r="A34" i="137"/>
  <c r="W34" i="137" s="1"/>
  <c r="A35" i="137"/>
  <c r="W35" i="137" s="1"/>
  <c r="A37" i="137"/>
  <c r="W37" i="137" s="1"/>
  <c r="A40" i="137"/>
  <c r="W40" i="137" s="1"/>
  <c r="A41" i="137"/>
  <c r="W41" i="137" s="1"/>
  <c r="A42" i="137"/>
  <c r="W42" i="137" s="1"/>
  <c r="A43" i="137"/>
  <c r="W43" i="137" s="1"/>
  <c r="A44" i="137"/>
  <c r="W44" i="137"/>
  <c r="A45" i="137"/>
  <c r="W45" i="137" s="1"/>
  <c r="A46" i="137"/>
  <c r="W46" i="137" s="1"/>
  <c r="A47" i="137"/>
  <c r="W47" i="137" s="1"/>
  <c r="A48" i="137"/>
  <c r="W48" i="137"/>
  <c r="A49" i="137"/>
  <c r="W49" i="137" s="1"/>
  <c r="A50" i="137"/>
  <c r="W50" i="137" s="1"/>
  <c r="A51" i="137"/>
  <c r="W51" i="137" s="1"/>
  <c r="A52" i="137"/>
  <c r="W52" i="137"/>
  <c r="A53" i="137"/>
  <c r="W53" i="137" s="1"/>
  <c r="A54" i="137"/>
  <c r="W54" i="137" s="1"/>
  <c r="A55" i="137"/>
  <c r="W55" i="137" s="1"/>
  <c r="A56" i="137"/>
  <c r="W56" i="137" s="1"/>
  <c r="A57" i="137"/>
  <c r="W57" i="137" s="1"/>
  <c r="A58" i="137"/>
  <c r="W58" i="137" s="1"/>
  <c r="A59" i="137"/>
  <c r="W59" i="137" s="1"/>
  <c r="A60" i="137"/>
  <c r="W60" i="137"/>
  <c r="A61" i="137"/>
  <c r="W61" i="137" s="1"/>
  <c r="A62" i="137"/>
  <c r="W62" i="137" s="1"/>
  <c r="A63" i="137"/>
  <c r="W63" i="137" s="1"/>
  <c r="A64" i="137"/>
  <c r="W64" i="137"/>
  <c r="A65" i="137"/>
  <c r="W65" i="137" s="1"/>
  <c r="A67" i="137"/>
  <c r="W67" i="137" s="1"/>
  <c r="A6" i="137"/>
  <c r="W6" i="137" s="1"/>
  <c r="A10" i="149"/>
  <c r="A11" i="149"/>
  <c r="A5" i="143"/>
  <c r="A4" i="149" s="1"/>
  <c r="A5" i="149"/>
  <c r="A11" i="30"/>
  <c r="Y11" i="30" s="1"/>
  <c r="A12" i="30"/>
  <c r="Y12" i="30" s="1"/>
  <c r="A13" i="30"/>
  <c r="Y13" i="30" s="1"/>
  <c r="A14" i="30"/>
  <c r="Y14" i="30"/>
  <c r="A15" i="30"/>
  <c r="Y15" i="30" s="1"/>
  <c r="A16" i="30"/>
  <c r="Y16" i="30" s="1"/>
  <c r="A17" i="30"/>
  <c r="Y17" i="30" s="1"/>
  <c r="A18" i="30"/>
  <c r="Y18" i="30" s="1"/>
  <c r="A19" i="30"/>
  <c r="Y19" i="30" s="1"/>
  <c r="A20" i="30"/>
  <c r="Y20" i="30" s="1"/>
  <c r="A21" i="30"/>
  <c r="Y21" i="30" s="1"/>
  <c r="A22" i="30"/>
  <c r="Y22" i="30"/>
  <c r="A23" i="30"/>
  <c r="Y23" i="30" s="1"/>
  <c r="A24" i="30"/>
  <c r="Y24" i="30" s="1"/>
  <c r="A25" i="30"/>
  <c r="Y25" i="30" s="1"/>
  <c r="A26" i="30"/>
  <c r="Y26" i="30" s="1"/>
  <c r="A27" i="30"/>
  <c r="Y27" i="30" s="1"/>
  <c r="A28" i="30"/>
  <c r="Y28" i="30" s="1"/>
  <c r="A29" i="30"/>
  <c r="Y29" i="30" s="1"/>
  <c r="A30" i="30"/>
  <c r="Y30" i="30" s="1"/>
  <c r="A31" i="30"/>
  <c r="Y31" i="30" s="1"/>
  <c r="A32" i="30"/>
  <c r="Y32" i="30" s="1"/>
  <c r="A33" i="30"/>
  <c r="Y33" i="30" s="1"/>
  <c r="A34" i="30"/>
  <c r="Y34" i="30" s="1"/>
  <c r="A35" i="30"/>
  <c r="Y35" i="30" s="1"/>
  <c r="A41" i="30"/>
  <c r="Y41" i="30" s="1"/>
  <c r="A42" i="30"/>
  <c r="Y42" i="30" s="1"/>
  <c r="A43" i="30"/>
  <c r="Y43" i="30"/>
  <c r="A44" i="30"/>
  <c r="Y44" i="30" s="1"/>
  <c r="A45" i="30"/>
  <c r="Y45" i="30" s="1"/>
  <c r="A46" i="30"/>
  <c r="Y46" i="30" s="1"/>
  <c r="A47" i="30"/>
  <c r="Y47" i="30" s="1"/>
  <c r="A48" i="30"/>
  <c r="Y48" i="30" s="1"/>
  <c r="A49" i="30"/>
  <c r="Y49" i="30" s="1"/>
  <c r="A50" i="30"/>
  <c r="Y50" i="30" s="1"/>
  <c r="A51" i="30"/>
  <c r="Y51" i="30"/>
  <c r="A52" i="30"/>
  <c r="Y52" i="30" s="1"/>
  <c r="A53" i="30"/>
  <c r="Y53" i="30" s="1"/>
  <c r="A54" i="30"/>
  <c r="Y54" i="30" s="1"/>
  <c r="A55" i="30"/>
  <c r="Y55" i="30" s="1"/>
  <c r="A56" i="30"/>
  <c r="Y56" i="30" s="1"/>
  <c r="A57" i="30"/>
  <c r="Y57" i="30" s="1"/>
  <c r="A58" i="30"/>
  <c r="Y58" i="30" s="1"/>
  <c r="A59" i="30"/>
  <c r="Y59" i="30"/>
  <c r="A60" i="30"/>
  <c r="Y60" i="30" s="1"/>
  <c r="A61" i="30"/>
  <c r="Y61" i="30" s="1"/>
  <c r="A62" i="30"/>
  <c r="Y62" i="30" s="1"/>
  <c r="A63" i="30"/>
  <c r="Y63" i="30" s="1"/>
  <c r="A64" i="30"/>
  <c r="Y64" i="30" s="1"/>
  <c r="A65" i="30"/>
  <c r="Y65" i="30" s="1"/>
  <c r="A67" i="30"/>
  <c r="Y67" i="30" s="1"/>
  <c r="A40" i="30"/>
  <c r="Y40" i="30" s="1"/>
  <c r="A37" i="30"/>
  <c r="Y37" i="30" s="1"/>
  <c r="A10" i="30"/>
  <c r="Y10" i="30" s="1"/>
  <c r="A6" i="22"/>
  <c r="A6" i="30" s="1"/>
  <c r="Y6" i="30" s="1"/>
  <c r="M39" i="30"/>
  <c r="B9" i="30"/>
  <c r="M9" i="30" s="1"/>
  <c r="M6" i="30"/>
  <c r="A1" i="30"/>
  <c r="A11" i="148"/>
  <c r="C8" i="22"/>
  <c r="N8" i="22"/>
  <c r="L8" i="22"/>
  <c r="J8" i="22"/>
  <c r="H8" i="22"/>
  <c r="F8" i="22"/>
  <c r="D8" i="22"/>
  <c r="B44" i="22"/>
  <c r="J44" i="22" s="1"/>
  <c r="B10" i="22"/>
  <c r="J10" i="22" s="1"/>
  <c r="B12" i="22"/>
  <c r="J12" i="22" s="1"/>
  <c r="A74" i="22"/>
  <c r="P74" i="22" s="1"/>
  <c r="A46" i="22"/>
  <c r="P46" i="22" s="1"/>
  <c r="A47" i="22"/>
  <c r="P47" i="22" s="1"/>
  <c r="A48" i="22"/>
  <c r="P48" i="22" s="1"/>
  <c r="A49" i="22"/>
  <c r="P49" i="22"/>
  <c r="A50" i="22"/>
  <c r="P50" i="22" s="1"/>
  <c r="A51" i="22"/>
  <c r="P51" i="22" s="1"/>
  <c r="A52" i="22"/>
  <c r="P52" i="22" s="1"/>
  <c r="A53" i="22"/>
  <c r="P53" i="22" s="1"/>
  <c r="A54" i="22"/>
  <c r="P54" i="22" s="1"/>
  <c r="A55" i="22"/>
  <c r="P55" i="22" s="1"/>
  <c r="A56" i="22"/>
  <c r="P56" i="22" s="1"/>
  <c r="A57" i="22"/>
  <c r="P57" i="22"/>
  <c r="A58" i="22"/>
  <c r="P58" i="22" s="1"/>
  <c r="A59" i="22"/>
  <c r="P59" i="22" s="1"/>
  <c r="A60" i="22"/>
  <c r="P60" i="22" s="1"/>
  <c r="A61" i="22"/>
  <c r="P61" i="22" s="1"/>
  <c r="A62" i="22"/>
  <c r="P62" i="22" s="1"/>
  <c r="A63" i="22"/>
  <c r="P63" i="22" s="1"/>
  <c r="A64" i="22"/>
  <c r="P64" i="22" s="1"/>
  <c r="A65" i="22"/>
  <c r="P65" i="22"/>
  <c r="A66" i="22"/>
  <c r="P66" i="22" s="1"/>
  <c r="A67" i="22"/>
  <c r="P67" i="22" s="1"/>
  <c r="A68" i="22"/>
  <c r="P68" i="22" s="1"/>
  <c r="A69" i="22"/>
  <c r="P69" i="22" s="1"/>
  <c r="A70" i="22"/>
  <c r="P70" i="22" s="1"/>
  <c r="A45" i="22"/>
  <c r="P45" i="22" s="1"/>
  <c r="A42" i="22"/>
  <c r="P42" i="22" s="1"/>
  <c r="A14" i="22"/>
  <c r="P14" i="22" s="1"/>
  <c r="A15" i="22"/>
  <c r="P15" i="22" s="1"/>
  <c r="A16" i="22"/>
  <c r="P16" i="22" s="1"/>
  <c r="A17" i="22"/>
  <c r="P17" i="22" s="1"/>
  <c r="A18" i="22"/>
  <c r="P18" i="22" s="1"/>
  <c r="A19" i="22"/>
  <c r="P19" i="22" s="1"/>
  <c r="A20" i="22"/>
  <c r="P20" i="22" s="1"/>
  <c r="A21" i="22"/>
  <c r="P21" i="22" s="1"/>
  <c r="A22" i="22"/>
  <c r="P22" i="22"/>
  <c r="A23" i="22"/>
  <c r="P23" i="22" s="1"/>
  <c r="A24" i="22"/>
  <c r="P24" i="22" s="1"/>
  <c r="A25" i="22"/>
  <c r="P25" i="22" s="1"/>
  <c r="A26" i="22"/>
  <c r="P26" i="22"/>
  <c r="A27" i="22"/>
  <c r="P27" i="22" s="1"/>
  <c r="A28" i="22"/>
  <c r="P28" i="22" s="1"/>
  <c r="A29" i="22"/>
  <c r="P29" i="22" s="1"/>
  <c r="A30" i="22"/>
  <c r="P30" i="22"/>
  <c r="A31" i="22"/>
  <c r="P31" i="22" s="1"/>
  <c r="A32" i="22"/>
  <c r="P32" i="22" s="1"/>
  <c r="A33" i="22"/>
  <c r="P33" i="22" s="1"/>
  <c r="A34" i="22"/>
  <c r="P34" i="22" s="1"/>
  <c r="A35" i="22"/>
  <c r="P35" i="22" s="1"/>
  <c r="A36" i="22"/>
  <c r="P36" i="22" s="1"/>
  <c r="A37" i="22"/>
  <c r="P37" i="22" s="1"/>
  <c r="A38" i="22"/>
  <c r="P38" i="22"/>
  <c r="A13" i="22"/>
  <c r="P13" i="22" s="1"/>
  <c r="P6" i="22"/>
  <c r="A74" i="20"/>
  <c r="P74" i="20"/>
  <c r="A14" i="20"/>
  <c r="P14" i="20" s="1"/>
  <c r="A15" i="20"/>
  <c r="P15" i="20" s="1"/>
  <c r="A16" i="20"/>
  <c r="P16" i="20" s="1"/>
  <c r="A17" i="20"/>
  <c r="P17" i="20"/>
  <c r="A18" i="20"/>
  <c r="P18" i="20" s="1"/>
  <c r="A19" i="20"/>
  <c r="P19" i="20" s="1"/>
  <c r="A20" i="20"/>
  <c r="P20" i="20" s="1"/>
  <c r="A21" i="20"/>
  <c r="P21" i="20"/>
  <c r="A22" i="20"/>
  <c r="P22" i="20" s="1"/>
  <c r="A23" i="20"/>
  <c r="P23" i="20" s="1"/>
  <c r="A24" i="20"/>
  <c r="P24" i="20" s="1"/>
  <c r="A25" i="20"/>
  <c r="P25" i="20" s="1"/>
  <c r="A26" i="20"/>
  <c r="P26" i="20" s="1"/>
  <c r="A27" i="20"/>
  <c r="P27" i="20" s="1"/>
  <c r="A28" i="20"/>
  <c r="P28" i="20" s="1"/>
  <c r="A29" i="20"/>
  <c r="P29" i="20"/>
  <c r="A30" i="20"/>
  <c r="P30" i="20" s="1"/>
  <c r="A31" i="20"/>
  <c r="P31" i="20" s="1"/>
  <c r="A32" i="20"/>
  <c r="P32" i="20" s="1"/>
  <c r="A33" i="20"/>
  <c r="P33" i="20"/>
  <c r="A34" i="20"/>
  <c r="P34" i="20" s="1"/>
  <c r="A35" i="20"/>
  <c r="P35" i="20" s="1"/>
  <c r="A36" i="20"/>
  <c r="P36" i="20" s="1"/>
  <c r="A37" i="20"/>
  <c r="P37" i="20"/>
  <c r="A38" i="20"/>
  <c r="P38" i="20" s="1"/>
  <c r="A42" i="20"/>
  <c r="P42" i="20" s="1"/>
  <c r="A45" i="20"/>
  <c r="P45" i="20" s="1"/>
  <c r="A46" i="20"/>
  <c r="P46" i="20" s="1"/>
  <c r="A47" i="20"/>
  <c r="P47" i="20" s="1"/>
  <c r="A48" i="20"/>
  <c r="P48" i="20" s="1"/>
  <c r="A49" i="20"/>
  <c r="P49" i="20" s="1"/>
  <c r="A50" i="20"/>
  <c r="P50" i="20"/>
  <c r="A51" i="20"/>
  <c r="P51" i="20" s="1"/>
  <c r="A52" i="20"/>
  <c r="P52" i="20" s="1"/>
  <c r="A53" i="20"/>
  <c r="P53" i="20" s="1"/>
  <c r="A54" i="20"/>
  <c r="P54" i="20"/>
  <c r="A55" i="20"/>
  <c r="P55" i="20" s="1"/>
  <c r="A56" i="20"/>
  <c r="P56" i="20" s="1"/>
  <c r="A57" i="20"/>
  <c r="P57" i="20" s="1"/>
  <c r="A58" i="20"/>
  <c r="P58" i="20"/>
  <c r="A59" i="20"/>
  <c r="P59" i="20" s="1"/>
  <c r="A60" i="20"/>
  <c r="P60" i="20" s="1"/>
  <c r="A61" i="20"/>
  <c r="P61" i="20" s="1"/>
  <c r="A62" i="20"/>
  <c r="P62" i="20" s="1"/>
  <c r="A63" i="20"/>
  <c r="P63" i="20" s="1"/>
  <c r="A64" i="20"/>
  <c r="P64" i="20" s="1"/>
  <c r="A65" i="20"/>
  <c r="P65" i="20" s="1"/>
  <c r="A66" i="20"/>
  <c r="P66" i="20"/>
  <c r="A67" i="20"/>
  <c r="P67" i="20" s="1"/>
  <c r="A68" i="20"/>
  <c r="P68" i="20" s="1"/>
  <c r="A69" i="20"/>
  <c r="P69" i="20" s="1"/>
  <c r="A70" i="20"/>
  <c r="P70" i="20"/>
  <c r="A13" i="20"/>
  <c r="P13" i="20" s="1"/>
  <c r="J44" i="20"/>
  <c r="J12" i="20"/>
  <c r="B10" i="20"/>
  <c r="J10" i="20" s="1"/>
  <c r="A6" i="20"/>
  <c r="P6" i="20" s="1"/>
  <c r="K8" i="20"/>
  <c r="I8" i="20"/>
  <c r="G8" i="20"/>
  <c r="E8" i="20"/>
  <c r="J8" i="20"/>
  <c r="H8" i="20"/>
  <c r="F8" i="20"/>
  <c r="D8" i="20"/>
  <c r="B11" i="147"/>
  <c r="J11" i="147" s="1"/>
  <c r="J45" i="147"/>
  <c r="J13" i="147"/>
  <c r="A9" i="147"/>
  <c r="A7" i="147"/>
  <c r="A41" i="32"/>
  <c r="Z41" i="32" s="1"/>
  <c r="A42" i="32"/>
  <c r="Z42" i="32" s="1"/>
  <c r="A43" i="32"/>
  <c r="Z43" i="32" s="1"/>
  <c r="A44" i="32"/>
  <c r="Z44" i="32" s="1"/>
  <c r="A45" i="32"/>
  <c r="Z45" i="32" s="1"/>
  <c r="A46" i="32"/>
  <c r="Z46" i="32" s="1"/>
  <c r="A47" i="32"/>
  <c r="Z47" i="32" s="1"/>
  <c r="A48" i="32"/>
  <c r="Z48" i="32"/>
  <c r="A49" i="32"/>
  <c r="Z49" i="32" s="1"/>
  <c r="A50" i="32"/>
  <c r="Z50" i="32" s="1"/>
  <c r="A51" i="32"/>
  <c r="Z51" i="32" s="1"/>
  <c r="A52" i="32"/>
  <c r="Z52" i="32" s="1"/>
  <c r="A53" i="32"/>
  <c r="Z53" i="32" s="1"/>
  <c r="A54" i="32"/>
  <c r="Z54" i="32" s="1"/>
  <c r="A55" i="32"/>
  <c r="Z55" i="32" s="1"/>
  <c r="A56" i="32"/>
  <c r="Z56" i="32"/>
  <c r="A57" i="32"/>
  <c r="Z57" i="32" s="1"/>
  <c r="A58" i="32"/>
  <c r="Z58" i="32" s="1"/>
  <c r="A59" i="32"/>
  <c r="Z59" i="32" s="1"/>
  <c r="A60" i="32"/>
  <c r="Z60" i="32" s="1"/>
  <c r="A61" i="32"/>
  <c r="Z61" i="32" s="1"/>
  <c r="A62" i="32"/>
  <c r="Z62" i="32" s="1"/>
  <c r="A63" i="32"/>
  <c r="Z63" i="32" s="1"/>
  <c r="A64" i="32"/>
  <c r="Z64" i="32"/>
  <c r="A65" i="32"/>
  <c r="Z65" i="32" s="1"/>
  <c r="A67" i="32"/>
  <c r="Z67" i="32" s="1"/>
  <c r="A40" i="32"/>
  <c r="Z40" i="32" s="1"/>
  <c r="A37" i="32"/>
  <c r="Z37" i="32" s="1"/>
  <c r="A11" i="32"/>
  <c r="Z11" i="32" s="1"/>
  <c r="A12" i="32"/>
  <c r="Z12" i="32" s="1"/>
  <c r="A13" i="32"/>
  <c r="Z13" i="32" s="1"/>
  <c r="A14" i="32"/>
  <c r="Z14" i="32" s="1"/>
  <c r="A15" i="32"/>
  <c r="Z15" i="32" s="1"/>
  <c r="A16" i="32"/>
  <c r="Z16" i="32" s="1"/>
  <c r="A17" i="32"/>
  <c r="Z17" i="32" s="1"/>
  <c r="A18" i="32"/>
  <c r="Z18" i="32"/>
  <c r="A19" i="32"/>
  <c r="Z19" i="32" s="1"/>
  <c r="A20" i="32"/>
  <c r="Z20" i="32" s="1"/>
  <c r="A21" i="32"/>
  <c r="Z21" i="32" s="1"/>
  <c r="A22" i="32"/>
  <c r="Z22" i="32"/>
  <c r="A23" i="32"/>
  <c r="Z23" i="32" s="1"/>
  <c r="A24" i="32"/>
  <c r="Z24" i="32" s="1"/>
  <c r="A25" i="32"/>
  <c r="Z25" i="32" s="1"/>
  <c r="A26" i="32"/>
  <c r="Z26" i="32"/>
  <c r="A27" i="32"/>
  <c r="Z27" i="32" s="1"/>
  <c r="A28" i="32"/>
  <c r="Z28" i="32" s="1"/>
  <c r="A29" i="32"/>
  <c r="Z29" i="32" s="1"/>
  <c r="A30" i="32"/>
  <c r="Z30" i="32" s="1"/>
  <c r="A31" i="32"/>
  <c r="Z31" i="32" s="1"/>
  <c r="A32" i="32"/>
  <c r="Z32" i="32" s="1"/>
  <c r="A33" i="32"/>
  <c r="Z33" i="32" s="1"/>
  <c r="A34" i="32"/>
  <c r="Z34" i="32"/>
  <c r="A35" i="32"/>
  <c r="Z35" i="32" s="1"/>
  <c r="A10" i="32"/>
  <c r="Z10" i="32" s="1"/>
  <c r="A7" i="32"/>
  <c r="Z7" i="32" s="1"/>
  <c r="A6" i="32"/>
  <c r="Z6" i="32"/>
  <c r="B9" i="32"/>
  <c r="N9" i="32" s="1"/>
  <c r="A13" i="146"/>
  <c r="A11" i="146"/>
  <c r="A3" i="146"/>
  <c r="A67" i="145"/>
  <c r="Z67" i="145" s="1"/>
  <c r="A41" i="145"/>
  <c r="Z41" i="145" s="1"/>
  <c r="A42" i="145"/>
  <c r="Z42" i="145" s="1"/>
  <c r="A43" i="145"/>
  <c r="Z43" i="145" s="1"/>
  <c r="A44" i="145"/>
  <c r="Z44" i="145"/>
  <c r="A45" i="145"/>
  <c r="Z45" i="145" s="1"/>
  <c r="A46" i="145"/>
  <c r="Z46" i="145" s="1"/>
  <c r="A47" i="145"/>
  <c r="Z47" i="145" s="1"/>
  <c r="A48" i="145"/>
  <c r="Z48" i="145"/>
  <c r="A49" i="145"/>
  <c r="Z49" i="145" s="1"/>
  <c r="A50" i="145"/>
  <c r="Z50" i="145" s="1"/>
  <c r="A51" i="145"/>
  <c r="Z51" i="145" s="1"/>
  <c r="A52" i="145"/>
  <c r="Z52" i="145"/>
  <c r="A53" i="145"/>
  <c r="Z53" i="145" s="1"/>
  <c r="A54" i="145"/>
  <c r="Z54" i="145" s="1"/>
  <c r="A55" i="145"/>
  <c r="Z55" i="145" s="1"/>
  <c r="A56" i="145"/>
  <c r="Z56" i="145" s="1"/>
  <c r="A57" i="145"/>
  <c r="Z57" i="145" s="1"/>
  <c r="A58" i="145"/>
  <c r="Z58" i="145" s="1"/>
  <c r="A59" i="145"/>
  <c r="Z59" i="145" s="1"/>
  <c r="A60" i="145"/>
  <c r="Z60" i="145"/>
  <c r="A61" i="145"/>
  <c r="Z61" i="145" s="1"/>
  <c r="A62" i="145"/>
  <c r="Z62" i="145" s="1"/>
  <c r="A63" i="145"/>
  <c r="Z63" i="145" s="1"/>
  <c r="A64" i="145"/>
  <c r="Z64" i="145"/>
  <c r="A65" i="145"/>
  <c r="Z65" i="145" s="1"/>
  <c r="A40" i="145"/>
  <c r="Z40" i="145" s="1"/>
  <c r="A11" i="145"/>
  <c r="Z11" i="145" s="1"/>
  <c r="A12" i="145"/>
  <c r="Z12" i="145"/>
  <c r="A13" i="145"/>
  <c r="Z13" i="145" s="1"/>
  <c r="A14" i="145"/>
  <c r="Z14" i="145" s="1"/>
  <c r="A15" i="145"/>
  <c r="Z15" i="145" s="1"/>
  <c r="A16" i="145"/>
  <c r="Z16" i="145" s="1"/>
  <c r="A17" i="145"/>
  <c r="Z17" i="145" s="1"/>
  <c r="A18" i="145"/>
  <c r="Z18" i="145" s="1"/>
  <c r="A19" i="145"/>
  <c r="Z19" i="145" s="1"/>
  <c r="A20" i="145"/>
  <c r="Z20" i="145"/>
  <c r="A21" i="145"/>
  <c r="Z21" i="145" s="1"/>
  <c r="A22" i="145"/>
  <c r="Z22" i="145" s="1"/>
  <c r="A23" i="145"/>
  <c r="Z23" i="145" s="1"/>
  <c r="A24" i="145"/>
  <c r="Z24" i="145"/>
  <c r="A25" i="145"/>
  <c r="Z25" i="145" s="1"/>
  <c r="A26" i="145"/>
  <c r="Z26" i="145" s="1"/>
  <c r="A27" i="145"/>
  <c r="Z27" i="145" s="1"/>
  <c r="A28" i="145"/>
  <c r="Z28" i="145" s="1"/>
  <c r="A29" i="145"/>
  <c r="Z29" i="145" s="1"/>
  <c r="A30" i="145"/>
  <c r="Z30" i="145" s="1"/>
  <c r="A31" i="145"/>
  <c r="Z31" i="145"/>
  <c r="A32" i="145"/>
  <c r="Z32" i="145" s="1"/>
  <c r="A33" i="145"/>
  <c r="Z33" i="145" s="1"/>
  <c r="A34" i="145"/>
  <c r="Z34" i="145" s="1"/>
  <c r="A35" i="145"/>
  <c r="Z35" i="145" s="1"/>
  <c r="A10" i="145"/>
  <c r="Z10" i="145" s="1"/>
  <c r="A37" i="145"/>
  <c r="Z37" i="145" s="1"/>
  <c r="A6" i="145"/>
  <c r="Z6" i="145" s="1"/>
  <c r="B10" i="144"/>
  <c r="B15" i="74"/>
  <c r="B15" i="150"/>
  <c r="B15" i="148"/>
  <c r="B15" i="146"/>
  <c r="B15" i="144"/>
  <c r="A13" i="144"/>
  <c r="A11" i="144"/>
  <c r="A6" i="146"/>
  <c r="A6" i="144"/>
  <c r="A3" i="148"/>
  <c r="A3" i="144"/>
  <c r="B10" i="146"/>
  <c r="B39" i="32"/>
  <c r="N39" i="32" s="1"/>
  <c r="B39" i="145"/>
  <c r="N39" i="145" s="1"/>
  <c r="B9" i="145"/>
  <c r="N9" i="145" s="1"/>
  <c r="B6" i="22"/>
  <c r="B6" i="20"/>
  <c r="J6" i="20" s="1"/>
  <c r="B39" i="17"/>
  <c r="N39" i="17" s="1"/>
  <c r="B6" i="17"/>
  <c r="N6" i="17" s="1"/>
  <c r="B9" i="17"/>
  <c r="N9" i="17" s="1"/>
  <c r="A67" i="17"/>
  <c r="Z67" i="17" s="1"/>
  <c r="A41" i="17"/>
  <c r="Z41" i="17" s="1"/>
  <c r="A42" i="17"/>
  <c r="Z42" i="17" s="1"/>
  <c r="A43" i="17"/>
  <c r="Z43" i="17" s="1"/>
  <c r="A44" i="17"/>
  <c r="Z44" i="17" s="1"/>
  <c r="A45" i="17"/>
  <c r="Z45" i="17" s="1"/>
  <c r="A46" i="17"/>
  <c r="Z46" i="17" s="1"/>
  <c r="A47" i="17"/>
  <c r="Z47" i="17" s="1"/>
  <c r="A48" i="17"/>
  <c r="Z48" i="17" s="1"/>
  <c r="A49" i="17"/>
  <c r="Z49" i="17"/>
  <c r="A50" i="17"/>
  <c r="Z50" i="17" s="1"/>
  <c r="A51" i="17"/>
  <c r="Z51" i="17" s="1"/>
  <c r="A52" i="17"/>
  <c r="Z52" i="17" s="1"/>
  <c r="A53" i="17"/>
  <c r="Z53" i="17" s="1"/>
  <c r="A54" i="17"/>
  <c r="Z54" i="17" s="1"/>
  <c r="A55" i="17"/>
  <c r="Z55" i="17" s="1"/>
  <c r="A56" i="17"/>
  <c r="Z56" i="17" s="1"/>
  <c r="A57" i="17"/>
  <c r="Z57" i="17" s="1"/>
  <c r="A58" i="17"/>
  <c r="Z58" i="17" s="1"/>
  <c r="A59" i="17"/>
  <c r="Z59" i="17" s="1"/>
  <c r="A60" i="17"/>
  <c r="Z60" i="17" s="1"/>
  <c r="A61" i="17"/>
  <c r="Z61" i="17" s="1"/>
  <c r="A62" i="17"/>
  <c r="Z62" i="17" s="1"/>
  <c r="A63" i="17"/>
  <c r="Z63" i="17" s="1"/>
  <c r="A64" i="17"/>
  <c r="Z64" i="17" s="1"/>
  <c r="A65" i="17"/>
  <c r="Z65" i="17"/>
  <c r="A40" i="17"/>
  <c r="Z40" i="17" s="1"/>
  <c r="A37" i="17"/>
  <c r="Z37" i="17" s="1"/>
  <c r="A11" i="17"/>
  <c r="Z11" i="17" s="1"/>
  <c r="A12" i="17"/>
  <c r="Z12" i="17" s="1"/>
  <c r="A13" i="17"/>
  <c r="Z13" i="17" s="1"/>
  <c r="A14" i="17"/>
  <c r="Z14" i="17" s="1"/>
  <c r="A15" i="17"/>
  <c r="Z15" i="17" s="1"/>
  <c r="A16" i="17"/>
  <c r="Z16" i="17" s="1"/>
  <c r="A17" i="17"/>
  <c r="Z17" i="17" s="1"/>
  <c r="A18" i="17"/>
  <c r="Z18" i="17" s="1"/>
  <c r="A19" i="17"/>
  <c r="Z19" i="17" s="1"/>
  <c r="A20" i="17"/>
  <c r="Z20" i="17" s="1"/>
  <c r="A21" i="17"/>
  <c r="Z21" i="17" s="1"/>
  <c r="A22" i="17"/>
  <c r="Z22" i="17" s="1"/>
  <c r="A23" i="17"/>
  <c r="Z23" i="17" s="1"/>
  <c r="A24" i="17"/>
  <c r="Z24" i="17" s="1"/>
  <c r="A25" i="17"/>
  <c r="Z25" i="17" s="1"/>
  <c r="A26" i="17"/>
  <c r="Z26" i="17" s="1"/>
  <c r="A27" i="17"/>
  <c r="Z27" i="17" s="1"/>
  <c r="A28" i="17"/>
  <c r="Z28" i="17" s="1"/>
  <c r="A29" i="17"/>
  <c r="Z29" i="17" s="1"/>
  <c r="A30" i="17"/>
  <c r="Z30" i="17" s="1"/>
  <c r="A31" i="17"/>
  <c r="Z31" i="17" s="1"/>
  <c r="A32" i="17"/>
  <c r="Z32" i="17"/>
  <c r="A33" i="17"/>
  <c r="Z33" i="17" s="1"/>
  <c r="A34" i="17"/>
  <c r="Z34" i="17" s="1"/>
  <c r="A35" i="17"/>
  <c r="Z35" i="17" s="1"/>
  <c r="A10" i="17"/>
  <c r="Z10" i="17" s="1"/>
  <c r="A7" i="17"/>
  <c r="Z7" i="17" s="1"/>
  <c r="A6" i="17"/>
  <c r="Z6" i="17" s="1"/>
  <c r="A13" i="141"/>
  <c r="A11" i="141"/>
  <c r="A6" i="141"/>
  <c r="A3" i="141"/>
  <c r="B43" i="143"/>
  <c r="B13" i="143"/>
  <c r="B10" i="143"/>
  <c r="A10" i="13"/>
  <c r="A10" i="143"/>
  <c r="B15" i="142"/>
  <c r="B10" i="142"/>
  <c r="A13" i="142"/>
  <c r="A11" i="142"/>
  <c r="A3" i="142"/>
  <c r="A6" i="142"/>
  <c r="A1" i="142"/>
  <c r="A6" i="14"/>
  <c r="Z6" i="14" s="1"/>
  <c r="A10" i="14"/>
  <c r="Z10" i="14" s="1"/>
  <c r="A11" i="14"/>
  <c r="Z11" i="14" s="1"/>
  <c r="A12" i="14"/>
  <c r="Z12" i="14" s="1"/>
  <c r="A13" i="14"/>
  <c r="Z13" i="14" s="1"/>
  <c r="A14" i="14"/>
  <c r="Z14" i="14" s="1"/>
  <c r="A15" i="14"/>
  <c r="Z15" i="14" s="1"/>
  <c r="A16" i="14"/>
  <c r="Z16" i="14" s="1"/>
  <c r="A17" i="14"/>
  <c r="Z17" i="14" s="1"/>
  <c r="A18" i="14"/>
  <c r="Z18" i="14" s="1"/>
  <c r="A19" i="14"/>
  <c r="Z19" i="14" s="1"/>
  <c r="A20" i="14"/>
  <c r="Z20" i="14" s="1"/>
  <c r="A21" i="14"/>
  <c r="Z21" i="14" s="1"/>
  <c r="A22" i="14"/>
  <c r="Z22" i="14" s="1"/>
  <c r="A23" i="14"/>
  <c r="Z23" i="14" s="1"/>
  <c r="A24" i="14"/>
  <c r="Z24" i="14" s="1"/>
  <c r="A25" i="14"/>
  <c r="Z25" i="14"/>
  <c r="A26" i="14"/>
  <c r="Z26" i="14" s="1"/>
  <c r="A27" i="14"/>
  <c r="Z27" i="14" s="1"/>
  <c r="A28" i="14"/>
  <c r="Z28" i="14" s="1"/>
  <c r="A29" i="14"/>
  <c r="Z29" i="14" s="1"/>
  <c r="A30" i="14"/>
  <c r="Z30" i="14" s="1"/>
  <c r="A31" i="14"/>
  <c r="Z31" i="14" s="1"/>
  <c r="A32" i="14"/>
  <c r="Z32" i="14" s="1"/>
  <c r="A33" i="14"/>
  <c r="Z33" i="14"/>
  <c r="A34" i="14"/>
  <c r="Z34" i="14" s="1"/>
  <c r="A35" i="14"/>
  <c r="Z35" i="14" s="1"/>
  <c r="A37" i="14"/>
  <c r="Z37" i="14" s="1"/>
  <c r="A40" i="14"/>
  <c r="Z40" i="14" s="1"/>
  <c r="A41" i="14"/>
  <c r="Z41" i="14" s="1"/>
  <c r="A42" i="14"/>
  <c r="Z42" i="14" s="1"/>
  <c r="A43" i="14"/>
  <c r="Z43" i="14" s="1"/>
  <c r="A44" i="14"/>
  <c r="Z44" i="14" s="1"/>
  <c r="A45" i="14"/>
  <c r="Z45" i="14" s="1"/>
  <c r="A46" i="14"/>
  <c r="Z46" i="14" s="1"/>
  <c r="A47" i="14"/>
  <c r="Z47" i="14" s="1"/>
  <c r="A48" i="14"/>
  <c r="Z48" i="14" s="1"/>
  <c r="A49" i="14"/>
  <c r="Z49" i="14" s="1"/>
  <c r="A50" i="14"/>
  <c r="Z50" i="14" s="1"/>
  <c r="A51" i="14"/>
  <c r="Z51" i="14" s="1"/>
  <c r="A52" i="14"/>
  <c r="Z52" i="14" s="1"/>
  <c r="A53" i="14"/>
  <c r="Z53" i="14" s="1"/>
  <c r="A54" i="14"/>
  <c r="Z54" i="14" s="1"/>
  <c r="A55" i="14"/>
  <c r="Z55" i="14" s="1"/>
  <c r="A56" i="14"/>
  <c r="Z56" i="14" s="1"/>
  <c r="A57" i="14"/>
  <c r="Z57" i="14" s="1"/>
  <c r="A58" i="14"/>
  <c r="Z58" i="14" s="1"/>
  <c r="A59" i="14"/>
  <c r="Z59" i="14" s="1"/>
  <c r="A60" i="14"/>
  <c r="Z60" i="14" s="1"/>
  <c r="A61" i="14"/>
  <c r="Z61" i="14" s="1"/>
  <c r="A62" i="14"/>
  <c r="Z62" i="14" s="1"/>
  <c r="A63" i="14"/>
  <c r="Z63" i="14" s="1"/>
  <c r="A64" i="14"/>
  <c r="Z64" i="14" s="1"/>
  <c r="A65" i="14"/>
  <c r="Z65" i="14" s="1"/>
  <c r="A67" i="14"/>
  <c r="Z67" i="14" s="1"/>
  <c r="Z5" i="14"/>
  <c r="N1" i="14"/>
  <c r="B39" i="14"/>
  <c r="N39" i="14" s="1"/>
  <c r="B9" i="14"/>
  <c r="N9" i="14" s="1"/>
  <c r="B6" i="14"/>
  <c r="N6" i="14" s="1"/>
  <c r="B10" i="13"/>
  <c r="N39" i="11"/>
  <c r="Z6" i="11"/>
  <c r="A10" i="11"/>
  <c r="Z10" i="11" s="1"/>
  <c r="A11" i="11"/>
  <c r="Z11" i="11" s="1"/>
  <c r="A12" i="11"/>
  <c r="Z12" i="11" s="1"/>
  <c r="A13" i="11"/>
  <c r="Z13" i="11" s="1"/>
  <c r="A14" i="11"/>
  <c r="Z14" i="11" s="1"/>
  <c r="A15" i="11"/>
  <c r="Z15" i="11" s="1"/>
  <c r="A16" i="11"/>
  <c r="Z16" i="11"/>
  <c r="A17" i="11"/>
  <c r="Z17" i="11" s="1"/>
  <c r="A18" i="11"/>
  <c r="Z18" i="11" s="1"/>
  <c r="A19" i="11"/>
  <c r="Z19" i="11" s="1"/>
  <c r="A20" i="11"/>
  <c r="Z20" i="11" s="1"/>
  <c r="A21" i="11"/>
  <c r="Z21" i="11" s="1"/>
  <c r="A22" i="11"/>
  <c r="Z22" i="11" s="1"/>
  <c r="A23" i="11"/>
  <c r="Z23" i="11" s="1"/>
  <c r="A24" i="11"/>
  <c r="Z24" i="11"/>
  <c r="A25" i="11"/>
  <c r="Z25" i="11" s="1"/>
  <c r="A26" i="11"/>
  <c r="Z26" i="11" s="1"/>
  <c r="A27" i="11"/>
  <c r="Z27" i="11" s="1"/>
  <c r="A28" i="11"/>
  <c r="Z28" i="11" s="1"/>
  <c r="A29" i="11"/>
  <c r="Z29" i="11" s="1"/>
  <c r="A30" i="11"/>
  <c r="Z30" i="11" s="1"/>
  <c r="A31" i="11"/>
  <c r="Z31" i="11" s="1"/>
  <c r="A32" i="11"/>
  <c r="Z32" i="11" s="1"/>
  <c r="A33" i="11"/>
  <c r="Z33" i="11" s="1"/>
  <c r="A34" i="11"/>
  <c r="Z34" i="11" s="1"/>
  <c r="A35" i="11"/>
  <c r="Z35" i="11" s="1"/>
  <c r="A37" i="11"/>
  <c r="Z37" i="11" s="1"/>
  <c r="A40" i="11"/>
  <c r="Z40" i="11" s="1"/>
  <c r="A41" i="11"/>
  <c r="Z41" i="11" s="1"/>
  <c r="A42" i="11"/>
  <c r="Z42" i="11" s="1"/>
  <c r="A43" i="11"/>
  <c r="Z43" i="11"/>
  <c r="A44" i="11"/>
  <c r="Z44" i="11" s="1"/>
  <c r="A45" i="11"/>
  <c r="Z45" i="11" s="1"/>
  <c r="A46" i="11"/>
  <c r="Z46" i="11" s="1"/>
  <c r="A47" i="11"/>
  <c r="Z47" i="11" s="1"/>
  <c r="A48" i="11"/>
  <c r="Z48" i="11" s="1"/>
  <c r="A49" i="11"/>
  <c r="Z49" i="11" s="1"/>
  <c r="A50" i="11"/>
  <c r="Z50" i="11" s="1"/>
  <c r="A51" i="11"/>
  <c r="Z51" i="11"/>
  <c r="A52" i="11"/>
  <c r="Z52" i="11" s="1"/>
  <c r="A53" i="11"/>
  <c r="Z53" i="11" s="1"/>
  <c r="A54" i="11"/>
  <c r="Z54" i="11" s="1"/>
  <c r="A55" i="11"/>
  <c r="Z55" i="11" s="1"/>
  <c r="A56" i="11"/>
  <c r="Z56" i="11" s="1"/>
  <c r="A57" i="11"/>
  <c r="Z57" i="11" s="1"/>
  <c r="A58" i="11"/>
  <c r="Z58" i="11" s="1"/>
  <c r="A59" i="11"/>
  <c r="Z59" i="11"/>
  <c r="A60" i="11"/>
  <c r="Z60" i="11" s="1"/>
  <c r="A61" i="11"/>
  <c r="Z61" i="11" s="1"/>
  <c r="A62" i="11"/>
  <c r="Z62" i="11" s="1"/>
  <c r="A63" i="11"/>
  <c r="Z63" i="11" s="1"/>
  <c r="A64" i="11"/>
  <c r="Z64" i="11" s="1"/>
  <c r="A65" i="11"/>
  <c r="Z65" i="11" s="1"/>
  <c r="A67" i="11"/>
  <c r="Z67" i="11" s="1"/>
  <c r="Z5" i="11"/>
  <c r="A1" i="11"/>
  <c r="N1" i="11" s="1"/>
  <c r="N9" i="11"/>
  <c r="N6" i="11"/>
  <c r="A6" i="157"/>
  <c r="A6" i="156"/>
  <c r="A6" i="155"/>
  <c r="A6" i="154"/>
  <c r="A3" i="157"/>
  <c r="A3" i="156"/>
  <c r="A3" i="155"/>
  <c r="A3" i="154"/>
  <c r="A6" i="153"/>
  <c r="A3" i="153"/>
  <c r="A36" i="53"/>
  <c r="A35" i="53"/>
  <c r="A34" i="53"/>
  <c r="A33" i="53"/>
  <c r="A32" i="53"/>
  <c r="A31" i="53"/>
  <c r="A30" i="53"/>
  <c r="A29" i="53"/>
  <c r="A28" i="53"/>
  <c r="A27" i="53"/>
  <c r="A26" i="53"/>
  <c r="A25" i="53"/>
  <c r="A24" i="53"/>
  <c r="A23" i="53"/>
  <c r="A22" i="53"/>
  <c r="A21" i="53"/>
  <c r="A20" i="53"/>
  <c r="A19" i="53"/>
  <c r="A18" i="53"/>
  <c r="A17" i="53"/>
  <c r="A16" i="53"/>
  <c r="A15" i="53"/>
  <c r="A14" i="53"/>
  <c r="A13" i="53"/>
  <c r="A12" i="53"/>
  <c r="A11" i="53"/>
  <c r="A64" i="48"/>
  <c r="A63" i="48"/>
  <c r="A62" i="48"/>
  <c r="A61" i="48"/>
  <c r="A60" i="48"/>
  <c r="A59" i="48"/>
  <c r="A58" i="48"/>
  <c r="A57" i="48"/>
  <c r="A56" i="48"/>
  <c r="A55" i="48"/>
  <c r="A54" i="48"/>
  <c r="A53" i="48"/>
  <c r="A52" i="48"/>
  <c r="A51" i="48"/>
  <c r="A50" i="48"/>
  <c r="A49" i="48"/>
  <c r="A48" i="48"/>
  <c r="A47" i="48"/>
  <c r="A46" i="48"/>
  <c r="A45" i="48"/>
  <c r="A44" i="48"/>
  <c r="A43" i="48"/>
  <c r="A42" i="48"/>
  <c r="A41" i="48"/>
  <c r="A40" i="48"/>
  <c r="A39" i="48"/>
  <c r="A36" i="48"/>
  <c r="A35" i="48"/>
  <c r="A34" i="48"/>
  <c r="A33" i="48"/>
  <c r="A32" i="48"/>
  <c r="A31" i="48"/>
  <c r="A30" i="48"/>
  <c r="A29" i="48"/>
  <c r="A28" i="48"/>
  <c r="A27" i="48"/>
  <c r="A26" i="48"/>
  <c r="A25" i="48"/>
  <c r="A24" i="48"/>
  <c r="A23" i="48"/>
  <c r="A22" i="48"/>
  <c r="A21" i="48"/>
  <c r="A20" i="48"/>
  <c r="A19" i="48"/>
  <c r="A18" i="48"/>
  <c r="A17" i="48"/>
  <c r="A16" i="48"/>
  <c r="A15" i="48"/>
  <c r="A14" i="48"/>
  <c r="A13" i="48"/>
  <c r="A12" i="48"/>
  <c r="A11" i="48"/>
  <c r="A41" i="74"/>
  <c r="A40" i="74"/>
  <c r="A39" i="74"/>
  <c r="A38" i="74"/>
  <c r="A37" i="74"/>
  <c r="A36" i="74"/>
  <c r="A35" i="74"/>
  <c r="A34" i="74"/>
  <c r="A33" i="74"/>
  <c r="A32" i="74"/>
  <c r="A31" i="74"/>
  <c r="A30" i="74"/>
  <c r="A29" i="74"/>
  <c r="A28" i="74"/>
  <c r="A27" i="74"/>
  <c r="A26" i="74"/>
  <c r="A25" i="74"/>
  <c r="A24" i="74"/>
  <c r="A23" i="74"/>
  <c r="A22" i="74"/>
  <c r="A21" i="74"/>
  <c r="A20" i="74"/>
  <c r="A19" i="74"/>
  <c r="A18" i="74"/>
  <c r="A17" i="74"/>
  <c r="A16" i="74"/>
  <c r="A71"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38"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43" i="150"/>
  <c r="A41" i="150"/>
  <c r="A40" i="150"/>
  <c r="A39" i="150"/>
  <c r="A38" i="150"/>
  <c r="A37" i="150"/>
  <c r="A36" i="150"/>
  <c r="A35" i="150"/>
  <c r="A34" i="150"/>
  <c r="A33" i="150"/>
  <c r="A32" i="150"/>
  <c r="A31" i="150"/>
  <c r="A30" i="150"/>
  <c r="A29" i="150"/>
  <c r="A28" i="150"/>
  <c r="A27" i="150"/>
  <c r="A26" i="150"/>
  <c r="A25" i="150"/>
  <c r="A24" i="150"/>
  <c r="A23" i="150"/>
  <c r="A22" i="150"/>
  <c r="A21" i="150"/>
  <c r="A20" i="150"/>
  <c r="A19" i="150"/>
  <c r="A18" i="150"/>
  <c r="A17" i="150"/>
  <c r="A16" i="150"/>
  <c r="A72" i="149"/>
  <c r="A70" i="149"/>
  <c r="A69" i="149"/>
  <c r="A68" i="149"/>
  <c r="A67" i="149"/>
  <c r="A66" i="149"/>
  <c r="A65" i="149"/>
  <c r="A64" i="149"/>
  <c r="A63" i="149"/>
  <c r="A62" i="149"/>
  <c r="A61" i="149"/>
  <c r="A60" i="149"/>
  <c r="A59" i="149"/>
  <c r="A58" i="149"/>
  <c r="A57" i="149"/>
  <c r="A56" i="149"/>
  <c r="A55" i="149"/>
  <c r="A54" i="149"/>
  <c r="A53" i="149"/>
  <c r="A52" i="149"/>
  <c r="A51" i="149"/>
  <c r="A50" i="149"/>
  <c r="A49" i="149"/>
  <c r="A48" i="149"/>
  <c r="A47" i="149"/>
  <c r="A46" i="149"/>
  <c r="A45" i="149"/>
  <c r="A41" i="149"/>
  <c r="A39" i="149"/>
  <c r="A38" i="149"/>
  <c r="A37" i="149"/>
  <c r="A36" i="149"/>
  <c r="A35" i="149"/>
  <c r="A34" i="149"/>
  <c r="A33" i="149"/>
  <c r="A32" i="149"/>
  <c r="A31" i="149"/>
  <c r="A30" i="149"/>
  <c r="A29" i="149"/>
  <c r="A28" i="149"/>
  <c r="A27" i="149"/>
  <c r="A26" i="149"/>
  <c r="A25" i="149"/>
  <c r="A24" i="149"/>
  <c r="A23" i="149"/>
  <c r="A22" i="149"/>
  <c r="A21" i="149"/>
  <c r="A20" i="149"/>
  <c r="A19" i="149"/>
  <c r="A18" i="149"/>
  <c r="A17" i="149"/>
  <c r="A16" i="149"/>
  <c r="A15" i="149"/>
  <c r="A14" i="149"/>
  <c r="A43" i="148"/>
  <c r="A41" i="148"/>
  <c r="A40" i="148"/>
  <c r="A39" i="148"/>
  <c r="A38" i="148"/>
  <c r="A37" i="148"/>
  <c r="A36" i="148"/>
  <c r="A35" i="148"/>
  <c r="A34" i="148"/>
  <c r="A33" i="148"/>
  <c r="A32" i="148"/>
  <c r="A31" i="148"/>
  <c r="A30" i="148"/>
  <c r="A29" i="148"/>
  <c r="A28" i="148"/>
  <c r="A27" i="148"/>
  <c r="A26" i="148"/>
  <c r="A25" i="148"/>
  <c r="A24" i="148"/>
  <c r="A23" i="148"/>
  <c r="A22" i="148"/>
  <c r="A21" i="148"/>
  <c r="A20" i="148"/>
  <c r="A19" i="148"/>
  <c r="A18" i="148"/>
  <c r="A17" i="148"/>
  <c r="A16" i="148"/>
  <c r="A75" i="147"/>
  <c r="A71" i="147"/>
  <c r="A70" i="147"/>
  <c r="A69" i="147"/>
  <c r="A68" i="147"/>
  <c r="A67" i="147"/>
  <c r="A66" i="147"/>
  <c r="A65" i="147"/>
  <c r="A64" i="147"/>
  <c r="A63" i="147"/>
  <c r="A62" i="147"/>
  <c r="A61" i="147"/>
  <c r="A60" i="147"/>
  <c r="A59" i="147"/>
  <c r="A58" i="147"/>
  <c r="A57" i="147"/>
  <c r="A56" i="147"/>
  <c r="A55" i="147"/>
  <c r="A54" i="147"/>
  <c r="A53" i="147"/>
  <c r="A52" i="147"/>
  <c r="A51" i="147"/>
  <c r="A50" i="147"/>
  <c r="A49" i="147"/>
  <c r="A48" i="147"/>
  <c r="A47" i="147"/>
  <c r="A46" i="147"/>
  <c r="A43" i="147"/>
  <c r="A39" i="147"/>
  <c r="A38" i="147"/>
  <c r="A37" i="147"/>
  <c r="A36" i="147"/>
  <c r="A35" i="147"/>
  <c r="A34" i="147"/>
  <c r="A33" i="147"/>
  <c r="A32" i="147"/>
  <c r="A31" i="147"/>
  <c r="A30" i="147"/>
  <c r="A29" i="147"/>
  <c r="A28" i="147"/>
  <c r="A27" i="147"/>
  <c r="A26" i="147"/>
  <c r="A25" i="147"/>
  <c r="A24" i="147"/>
  <c r="A23" i="147"/>
  <c r="A22" i="147"/>
  <c r="A21" i="147"/>
  <c r="A20" i="147"/>
  <c r="A19" i="147"/>
  <c r="A18" i="147"/>
  <c r="A17" i="147"/>
  <c r="A16" i="147"/>
  <c r="A15" i="147"/>
  <c r="A14" i="147"/>
  <c r="A43" i="146"/>
  <c r="A41" i="146"/>
  <c r="A40" i="146"/>
  <c r="A39" i="146"/>
  <c r="A38" i="146"/>
  <c r="A37" i="146"/>
  <c r="A36" i="146"/>
  <c r="A35" i="146"/>
  <c r="A34" i="146"/>
  <c r="A33" i="146"/>
  <c r="A32" i="146"/>
  <c r="A31" i="146"/>
  <c r="A30" i="146"/>
  <c r="A29" i="146"/>
  <c r="A28" i="146"/>
  <c r="A27" i="146"/>
  <c r="A26" i="146"/>
  <c r="A25" i="146"/>
  <c r="A24" i="146"/>
  <c r="A23" i="146"/>
  <c r="A22" i="146"/>
  <c r="A21" i="146"/>
  <c r="A20" i="146"/>
  <c r="A19" i="146"/>
  <c r="A18" i="146"/>
  <c r="A17" i="146"/>
  <c r="A16" i="146"/>
  <c r="A43" i="144"/>
  <c r="A41" i="144"/>
  <c r="A40" i="144"/>
  <c r="A39" i="144"/>
  <c r="A38" i="144"/>
  <c r="A37" i="144"/>
  <c r="A36" i="144"/>
  <c r="A35" i="144"/>
  <c r="A34" i="144"/>
  <c r="A33" i="144"/>
  <c r="A32" i="144"/>
  <c r="A31" i="144"/>
  <c r="A30" i="144"/>
  <c r="A29" i="144"/>
  <c r="A28" i="144"/>
  <c r="A27" i="144"/>
  <c r="A26" i="144"/>
  <c r="A25" i="144"/>
  <c r="A24" i="144"/>
  <c r="A23" i="144"/>
  <c r="A22" i="144"/>
  <c r="A21" i="144"/>
  <c r="A20" i="144"/>
  <c r="A19" i="144"/>
  <c r="A18" i="144"/>
  <c r="A17" i="144"/>
  <c r="A16" i="144"/>
  <c r="A43" i="141"/>
  <c r="A41" i="141"/>
  <c r="A40" i="141"/>
  <c r="A39" i="141"/>
  <c r="A38" i="141"/>
  <c r="A37" i="141"/>
  <c r="A36" i="141"/>
  <c r="A35" i="141"/>
  <c r="A34" i="141"/>
  <c r="A33" i="141"/>
  <c r="A32" i="141"/>
  <c r="A31" i="141"/>
  <c r="A30" i="141"/>
  <c r="A29" i="141"/>
  <c r="A28" i="141"/>
  <c r="A27" i="141"/>
  <c r="A26" i="141"/>
  <c r="A25" i="141"/>
  <c r="A24" i="141"/>
  <c r="A23" i="141"/>
  <c r="A22" i="141"/>
  <c r="A21" i="141"/>
  <c r="A20" i="141"/>
  <c r="A19" i="141"/>
  <c r="A18" i="141"/>
  <c r="A17" i="141"/>
  <c r="A16" i="141"/>
  <c r="A71" i="143"/>
  <c r="A69" i="143"/>
  <c r="A68" i="143"/>
  <c r="A67" i="143"/>
  <c r="A66" i="143"/>
  <c r="A65" i="143"/>
  <c r="A64" i="143"/>
  <c r="A63" i="143"/>
  <c r="A62" i="143"/>
  <c r="A61" i="143"/>
  <c r="A60" i="143"/>
  <c r="A59" i="143"/>
  <c r="A58" i="143"/>
  <c r="A57" i="143"/>
  <c r="A56" i="143"/>
  <c r="A55" i="143"/>
  <c r="A54" i="143"/>
  <c r="A53" i="143"/>
  <c r="A52" i="143"/>
  <c r="A51" i="143"/>
  <c r="A50" i="143"/>
  <c r="A49" i="143"/>
  <c r="A48" i="143"/>
  <c r="A47" i="143"/>
  <c r="A46" i="143"/>
  <c r="A45" i="143"/>
  <c r="A44" i="143"/>
  <c r="A41" i="143"/>
  <c r="A39" i="143"/>
  <c r="A38" i="143"/>
  <c r="A37" i="143"/>
  <c r="A36" i="143"/>
  <c r="A35" i="143"/>
  <c r="A34" i="143"/>
  <c r="A33" i="143"/>
  <c r="A32" i="143"/>
  <c r="A31" i="143"/>
  <c r="A30" i="143"/>
  <c r="A29" i="143"/>
  <c r="A28" i="143"/>
  <c r="A27" i="143"/>
  <c r="A26" i="143"/>
  <c r="A25" i="143"/>
  <c r="A24" i="143"/>
  <c r="A23" i="143"/>
  <c r="A22" i="143"/>
  <c r="A21" i="143"/>
  <c r="A20" i="143"/>
  <c r="A19" i="143"/>
  <c r="A18" i="143"/>
  <c r="A17" i="143"/>
  <c r="A16" i="143"/>
  <c r="A15" i="143"/>
  <c r="A14" i="143"/>
  <c r="A43" i="142"/>
  <c r="A41" i="142"/>
  <c r="A40" i="142"/>
  <c r="A39" i="142"/>
  <c r="A38" i="142"/>
  <c r="A37" i="142"/>
  <c r="A36" i="142"/>
  <c r="A35" i="142"/>
  <c r="A34" i="142"/>
  <c r="A33" i="142"/>
  <c r="A32" i="142"/>
  <c r="A31" i="142"/>
  <c r="A30" i="142"/>
  <c r="A29" i="142"/>
  <c r="A28" i="142"/>
  <c r="A27" i="142"/>
  <c r="A26" i="142"/>
  <c r="A25" i="142"/>
  <c r="A24" i="142"/>
  <c r="A23" i="142"/>
  <c r="A22" i="142"/>
  <c r="A21" i="142"/>
  <c r="A20" i="142"/>
  <c r="A19" i="142"/>
  <c r="A18" i="142"/>
  <c r="A17" i="142"/>
  <c r="A16" i="142"/>
  <c r="A71"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1"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7" i="95"/>
  <c r="H44" i="97"/>
  <c r="F32" i="20"/>
  <c r="F64" i="20" s="1"/>
  <c r="D18" i="20"/>
  <c r="D50" i="20" s="1"/>
  <c r="D22" i="20"/>
  <c r="D54" i="20" s="1"/>
  <c r="F21" i="20"/>
  <c r="F53" i="20" s="1"/>
  <c r="Z5" i="145"/>
  <c r="O8" i="20"/>
  <c r="N8" i="20"/>
  <c r="M8" i="20"/>
  <c r="L8" i="20"/>
  <c r="H34" i="22"/>
  <c r="F24" i="22"/>
  <c r="B32" i="13"/>
  <c r="B60" i="13"/>
  <c r="A27" i="153" l="1"/>
  <c r="A14" i="154"/>
  <c r="A30" i="153"/>
  <c r="A23" i="153"/>
  <c r="L11" i="95"/>
  <c r="A13" i="148"/>
  <c r="A9" i="24"/>
  <c r="A34" i="153"/>
  <c r="A18" i="153"/>
  <c r="G10" i="95"/>
  <c r="A11" i="153"/>
  <c r="A11" i="143"/>
  <c r="G11" i="95"/>
  <c r="A36" i="153"/>
  <c r="A19" i="153"/>
  <c r="B34" i="22"/>
  <c r="E42" i="49"/>
  <c r="E42" i="95"/>
  <c r="D21" i="54"/>
  <c r="L21" i="54"/>
  <c r="H21" i="97"/>
  <c r="J43" i="95"/>
  <c r="E16" i="95"/>
  <c r="D23" i="97"/>
  <c r="J45" i="49"/>
  <c r="J45" i="95"/>
  <c r="E46" i="49"/>
  <c r="E46" i="95"/>
  <c r="D25" i="54"/>
  <c r="L25" i="54"/>
  <c r="H25" i="97"/>
  <c r="J19" i="49"/>
  <c r="J19" i="95"/>
  <c r="E20" i="49"/>
  <c r="H27" i="54"/>
  <c r="L27" i="97"/>
  <c r="J49" i="49"/>
  <c r="J49" i="95"/>
  <c r="J22" i="49"/>
  <c r="J22" i="95"/>
  <c r="H30" i="54"/>
  <c r="D30" i="97"/>
  <c r="J52" i="49"/>
  <c r="J52" i="95"/>
  <c r="E53" i="49"/>
  <c r="E53" i="95"/>
  <c r="D32" i="54"/>
  <c r="L32" i="54"/>
  <c r="H32" i="97"/>
  <c r="J26" i="49"/>
  <c r="J26" i="95"/>
  <c r="E27" i="49"/>
  <c r="J56" i="49"/>
  <c r="J56" i="95"/>
  <c r="E57" i="49"/>
  <c r="E57" i="95"/>
  <c r="D36" i="54"/>
  <c r="L36" i="54"/>
  <c r="H36" i="97"/>
  <c r="E59" i="49"/>
  <c r="E59" i="95"/>
  <c r="D38" i="54"/>
  <c r="L38" i="54"/>
  <c r="H38" i="97"/>
  <c r="E32" i="49"/>
  <c r="E32" i="95"/>
  <c r="H39" i="54"/>
  <c r="L39" i="97"/>
  <c r="J61" i="49"/>
  <c r="J61" i="95"/>
  <c r="E62" i="49"/>
  <c r="E62" i="95"/>
  <c r="D41" i="54"/>
  <c r="L41" i="54"/>
  <c r="H41" i="97"/>
  <c r="J35" i="49"/>
  <c r="J35" i="95"/>
  <c r="E36" i="49"/>
  <c r="E36" i="95"/>
  <c r="L43" i="97"/>
  <c r="J65" i="49"/>
  <c r="J65" i="95"/>
  <c r="E67" i="49"/>
  <c r="E67" i="95"/>
  <c r="D46" i="54"/>
  <c r="L46" i="54"/>
  <c r="H46" i="97"/>
  <c r="J66" i="49"/>
  <c r="J38" i="95"/>
  <c r="J66" i="95"/>
  <c r="E31" i="10"/>
  <c r="D31" i="13"/>
  <c r="D61" i="13" s="1"/>
  <c r="E35" i="10"/>
  <c r="B37" i="10"/>
  <c r="E35" i="13"/>
  <c r="E65" i="13" s="1"/>
  <c r="D35" i="13"/>
  <c r="D65" i="13" s="1"/>
  <c r="D39" i="10"/>
  <c r="F37" i="13"/>
  <c r="F67" i="13" s="1"/>
  <c r="B62" i="13"/>
  <c r="E34" i="10"/>
  <c r="D41" i="10"/>
  <c r="E16" i="74"/>
  <c r="G20" i="74"/>
  <c r="C23" i="74"/>
  <c r="D28" i="74"/>
  <c r="C29" i="74"/>
  <c r="G29" i="74"/>
  <c r="F30" i="10"/>
  <c r="B30" i="74"/>
  <c r="F30" i="74"/>
  <c r="C33" i="74"/>
  <c r="G33" i="74"/>
  <c r="F34" i="10"/>
  <c r="B34" i="74"/>
  <c r="E35" i="74"/>
  <c r="D36" i="74"/>
  <c r="C37" i="74"/>
  <c r="G37" i="74"/>
  <c r="F38" i="10"/>
  <c r="B38" i="74"/>
  <c r="F38" i="74"/>
  <c r="H34" i="97"/>
  <c r="J28" i="95"/>
  <c r="E64" i="49"/>
  <c r="G34" i="74"/>
  <c r="F21" i="13"/>
  <c r="B32" i="10"/>
  <c r="B36" i="10"/>
  <c r="C38" i="10"/>
  <c r="L27" i="54"/>
  <c r="E60" i="49"/>
  <c r="D39" i="54"/>
  <c r="J37" i="49"/>
  <c r="B16" i="10"/>
  <c r="F24" i="13"/>
  <c r="F54" i="13" s="1"/>
  <c r="D34" i="22"/>
  <c r="G23" i="74"/>
  <c r="D18" i="13"/>
  <c r="D48" i="13" s="1"/>
  <c r="F15" i="13"/>
  <c r="F45" i="13" s="1"/>
  <c r="B18" i="13"/>
  <c r="B48" i="13" s="1"/>
  <c r="B22" i="13"/>
  <c r="B52" i="13" s="1"/>
  <c r="H35" i="22"/>
  <c r="D41" i="13"/>
  <c r="D71" i="13" s="1"/>
  <c r="B16" i="74"/>
  <c r="F30" i="160"/>
  <c r="E17" i="10"/>
  <c r="D17" i="74"/>
  <c r="C19" i="74"/>
  <c r="G19" i="74"/>
  <c r="D20" i="74"/>
  <c r="D21" i="74"/>
  <c r="D23" i="10"/>
  <c r="D23" i="74"/>
  <c r="C24" i="10"/>
  <c r="D24" i="10"/>
  <c r="D25" i="74"/>
  <c r="B26" i="10"/>
  <c r="D26" i="74"/>
  <c r="B25" i="13"/>
  <c r="F20" i="10"/>
  <c r="C20" i="74"/>
  <c r="F21" i="10"/>
  <c r="F22" i="10"/>
  <c r="B21" i="13"/>
  <c r="B51" i="13" s="1"/>
  <c r="G24" i="74"/>
  <c r="B24" i="13"/>
  <c r="B54" i="13" s="1"/>
  <c r="C27" i="74"/>
  <c r="G27" i="74"/>
  <c r="G28" i="74"/>
  <c r="F29" i="74"/>
  <c r="B33" i="74"/>
  <c r="E32" i="13"/>
  <c r="E62" i="13" s="1"/>
  <c r="D34" i="13"/>
  <c r="D64" i="13" s="1"/>
  <c r="F37" i="74"/>
  <c r="E36" i="13"/>
  <c r="E66" i="13" s="1"/>
  <c r="B41" i="74"/>
  <c r="L22" i="97"/>
  <c r="D23" i="54"/>
  <c r="J17" i="95"/>
  <c r="H26" i="97"/>
  <c r="J23" i="49"/>
  <c r="E51" i="49"/>
  <c r="D30" i="54"/>
  <c r="L30" i="54"/>
  <c r="D31" i="97"/>
  <c r="E54" i="95"/>
  <c r="L34" i="54"/>
  <c r="E29" i="95"/>
  <c r="L38" i="97"/>
  <c r="J32" i="95"/>
  <c r="H39" i="97"/>
  <c r="J63" i="49"/>
  <c r="D43" i="54"/>
  <c r="D45" i="54"/>
  <c r="J38" i="49"/>
  <c r="F45" i="160"/>
  <c r="B52" i="163"/>
  <c r="E26" i="74"/>
  <c r="C16" i="10"/>
  <c r="G38" i="74"/>
  <c r="D16" i="74"/>
  <c r="B17" i="74"/>
  <c r="F20" i="74"/>
  <c r="F22" i="74"/>
  <c r="B23" i="74"/>
  <c r="F36" i="10"/>
  <c r="B36" i="74"/>
  <c r="C39" i="74"/>
  <c r="D13" i="22"/>
  <c r="D21" i="22"/>
  <c r="C20" i="10"/>
  <c r="C16" i="74"/>
  <c r="B63" i="13"/>
  <c r="B71" i="13"/>
  <c r="D31" i="20"/>
  <c r="D63" i="20" s="1"/>
  <c r="F34" i="74"/>
  <c r="B41" i="13"/>
  <c r="B34" i="20"/>
  <c r="B66" i="20" s="1"/>
  <c r="E16" i="10"/>
  <c r="B25" i="74"/>
  <c r="C28" i="13"/>
  <c r="C58" i="13" s="1"/>
  <c r="D30" i="10"/>
  <c r="B30" i="13"/>
  <c r="F30" i="13"/>
  <c r="F60" i="13" s="1"/>
  <c r="D34" i="10"/>
  <c r="C36" i="13"/>
  <c r="C66" i="13" s="1"/>
  <c r="D38" i="10"/>
  <c r="C31" i="13"/>
  <c r="C61" i="13" s="1"/>
  <c r="C37" i="10"/>
  <c r="H36" i="22"/>
  <c r="B30" i="20"/>
  <c r="B62" i="20" s="1"/>
  <c r="C33" i="10"/>
  <c r="D39" i="13"/>
  <c r="D69" i="13" s="1"/>
  <c r="D33" i="13"/>
  <c r="D63" i="13" s="1"/>
  <c r="C65" i="13"/>
  <c r="D19" i="74"/>
  <c r="C17" i="74"/>
  <c r="G17" i="74"/>
  <c r="B17" i="13"/>
  <c r="B47" i="13" s="1"/>
  <c r="D17" i="13"/>
  <c r="D47" i="13" s="1"/>
  <c r="F19" i="10"/>
  <c r="B19" i="74"/>
  <c r="B19" i="13"/>
  <c r="B49" i="13" s="1"/>
  <c r="D19" i="13"/>
  <c r="D49" i="13" s="1"/>
  <c r="G21" i="74"/>
  <c r="C22" i="74"/>
  <c r="G22" i="74"/>
  <c r="D21" i="13"/>
  <c r="D51" i="13" s="1"/>
  <c r="F23" i="10"/>
  <c r="B24" i="10"/>
  <c r="D22" i="13"/>
  <c r="D52" i="13" s="1"/>
  <c r="F22" i="13"/>
  <c r="F52" i="13" s="1"/>
  <c r="B25" i="10"/>
  <c r="D23" i="13"/>
  <c r="D53" i="13" s="1"/>
  <c r="F23" i="13"/>
  <c r="F53" i="13" s="1"/>
  <c r="F26" i="10"/>
  <c r="F27" i="10"/>
  <c r="E28" i="10"/>
  <c r="B29" i="74"/>
  <c r="E30" i="74"/>
  <c r="D31" i="10"/>
  <c r="C32" i="74"/>
  <c r="G32" i="74"/>
  <c r="D33" i="10"/>
  <c r="F33" i="74"/>
  <c r="C35" i="10"/>
  <c r="D35" i="10"/>
  <c r="C36" i="74"/>
  <c r="B35" i="13"/>
  <c r="D37" i="10"/>
  <c r="E37" i="10"/>
  <c r="B37" i="74"/>
  <c r="C39" i="10"/>
  <c r="E37" i="13"/>
  <c r="E67" i="13" s="1"/>
  <c r="F41" i="74"/>
  <c r="E14" i="95"/>
  <c r="H21" i="54"/>
  <c r="E43" i="49"/>
  <c r="J43" i="49"/>
  <c r="E44" i="49"/>
  <c r="E44" i="95"/>
  <c r="H23" i="97"/>
  <c r="J17" i="49"/>
  <c r="E45" i="49"/>
  <c r="E45" i="95"/>
  <c r="D24" i="54"/>
  <c r="H24" i="97"/>
  <c r="E18" i="49"/>
  <c r="J18" i="49"/>
  <c r="J18" i="95"/>
  <c r="E19" i="49"/>
  <c r="J47" i="49"/>
  <c r="E19" i="95"/>
  <c r="J47" i="95"/>
  <c r="H26" i="54"/>
  <c r="D26" i="97"/>
  <c r="L26" i="97"/>
  <c r="E48" i="49"/>
  <c r="E48" i="95"/>
  <c r="D27" i="54"/>
  <c r="H27" i="97"/>
  <c r="J21" i="49"/>
  <c r="E49" i="49"/>
  <c r="J21" i="95"/>
  <c r="D28" i="54"/>
  <c r="L28" i="54"/>
  <c r="D37" i="54"/>
  <c r="L37" i="54"/>
  <c r="E22" i="49"/>
  <c r="J50" i="49"/>
  <c r="E22" i="95"/>
  <c r="H29" i="54"/>
  <c r="D29" i="97"/>
  <c r="L29" i="97"/>
  <c r="E51" i="95"/>
  <c r="H30" i="97"/>
  <c r="E52" i="49"/>
  <c r="E52" i="95"/>
  <c r="L31" i="54"/>
  <c r="H31" i="97"/>
  <c r="J25" i="49"/>
  <c r="E25" i="95"/>
  <c r="H32" i="54"/>
  <c r="J54" i="49"/>
  <c r="E26" i="95"/>
  <c r="J54" i="95"/>
  <c r="D33" i="97"/>
  <c r="E55" i="49"/>
  <c r="E55" i="95"/>
  <c r="J55" i="95"/>
  <c r="D34" i="54"/>
  <c r="J28" i="49"/>
  <c r="E56" i="95"/>
  <c r="D35" i="54"/>
  <c r="L35" i="54"/>
  <c r="H35" i="97"/>
  <c r="J29" i="49"/>
  <c r="J29" i="95"/>
  <c r="H36" i="54"/>
  <c r="D36" i="97"/>
  <c r="L36" i="97"/>
  <c r="E31" i="49"/>
  <c r="J31" i="49"/>
  <c r="E31" i="95"/>
  <c r="J31" i="95"/>
  <c r="E60" i="95"/>
  <c r="L39" i="54"/>
  <c r="D40" i="54"/>
  <c r="E34" i="49"/>
  <c r="J34" i="49"/>
  <c r="J34" i="95"/>
  <c r="H41" i="54"/>
  <c r="D41" i="97"/>
  <c r="L41" i="97"/>
  <c r="E35" i="49"/>
  <c r="E35" i="95"/>
  <c r="J63" i="95"/>
  <c r="H42" i="54"/>
  <c r="L42" i="97"/>
  <c r="E64" i="95"/>
  <c r="L43" i="54"/>
  <c r="H43" i="97"/>
  <c r="E65" i="49"/>
  <c r="J37" i="95"/>
  <c r="E65" i="95"/>
  <c r="D44" i="54"/>
  <c r="L44" i="54"/>
  <c r="E39" i="49"/>
  <c r="J39" i="49"/>
  <c r="E39" i="95"/>
  <c r="J39" i="95"/>
  <c r="L46" i="97"/>
  <c r="H45" i="54"/>
  <c r="L45" i="97"/>
  <c r="C18" i="13"/>
  <c r="C48" i="13" s="1"/>
  <c r="E21" i="74"/>
  <c r="E27" i="74"/>
  <c r="E28" i="74"/>
  <c r="D29" i="74"/>
  <c r="B28" i="13"/>
  <c r="B58" i="13" s="1"/>
  <c r="C30" i="74"/>
  <c r="G30" i="74"/>
  <c r="F31" i="10"/>
  <c r="B31" i="74"/>
  <c r="F31" i="74"/>
  <c r="C30" i="13"/>
  <c r="C60" i="13" s="1"/>
  <c r="D33" i="74"/>
  <c r="C34" i="74"/>
  <c r="F35" i="10"/>
  <c r="B35" i="74"/>
  <c r="F35" i="74"/>
  <c r="E34" i="13"/>
  <c r="E64" i="13" s="1"/>
  <c r="E36" i="74"/>
  <c r="D37" i="74"/>
  <c r="B36" i="13"/>
  <c r="B66" i="13" s="1"/>
  <c r="D36" i="13"/>
  <c r="D66" i="13" s="1"/>
  <c r="F36" i="13"/>
  <c r="F66" i="13" s="1"/>
  <c r="C38" i="74"/>
  <c r="F39" i="10"/>
  <c r="E40" i="74"/>
  <c r="J15" i="49"/>
  <c r="E15" i="95"/>
  <c r="E16" i="49"/>
  <c r="E23" i="49"/>
  <c r="E23" i="95"/>
  <c r="E27" i="95"/>
  <c r="H43" i="54"/>
  <c r="D43" i="97"/>
  <c r="E38" i="49"/>
  <c r="E66" i="49"/>
  <c r="E38" i="95"/>
  <c r="E66" i="95"/>
  <c r="E36" i="10"/>
  <c r="B29" i="22"/>
  <c r="D32" i="13"/>
  <c r="D62" i="13" s="1"/>
  <c r="B34" i="10"/>
  <c r="B38" i="10"/>
  <c r="D35" i="22"/>
  <c r="D33" i="20"/>
  <c r="D65" i="20" s="1"/>
  <c r="E33" i="74"/>
  <c r="G16" i="74"/>
  <c r="F30" i="158"/>
  <c r="B43" i="163"/>
  <c r="C17" i="13"/>
  <c r="C47" i="13" s="1"/>
  <c r="E19" i="13"/>
  <c r="E49" i="13" s="1"/>
  <c r="E20" i="13"/>
  <c r="E50" i="13" s="1"/>
  <c r="E22" i="74"/>
  <c r="E23" i="13"/>
  <c r="E53" i="13" s="1"/>
  <c r="E25" i="74"/>
  <c r="C24" i="13"/>
  <c r="C54" i="13" s="1"/>
  <c r="E32" i="74"/>
  <c r="H13" i="22"/>
  <c r="C32" i="10"/>
  <c r="B30" i="10"/>
  <c r="D28" i="13"/>
  <c r="D58" i="13" s="1"/>
  <c r="D32" i="10"/>
  <c r="D30" i="13"/>
  <c r="D60" i="13" s="1"/>
  <c r="B39" i="74"/>
  <c r="C32" i="13"/>
  <c r="C34" i="10"/>
  <c r="E38" i="10"/>
  <c r="E43" i="10"/>
  <c r="F35" i="20"/>
  <c r="F67" i="20" s="1"/>
  <c r="E30" i="10"/>
  <c r="E28" i="13"/>
  <c r="E58" i="13" s="1"/>
  <c r="E32" i="10"/>
  <c r="G35" i="74"/>
  <c r="C62" i="13"/>
  <c r="F32" i="13"/>
  <c r="F62" i="13" s="1"/>
  <c r="F16" i="10"/>
  <c r="F30" i="159"/>
  <c r="F28" i="162"/>
  <c r="E19" i="74"/>
  <c r="B20" i="74"/>
  <c r="B21" i="74"/>
  <c r="C22" i="10"/>
  <c r="F23" i="74"/>
  <c r="F25" i="74"/>
  <c r="B26" i="74"/>
  <c r="F26" i="74"/>
  <c r="B27" i="74"/>
  <c r="F27" i="74"/>
  <c r="B28" i="74"/>
  <c r="B29" i="13"/>
  <c r="B59" i="13" s="1"/>
  <c r="C31" i="74"/>
  <c r="G31" i="74"/>
  <c r="F32" i="10"/>
  <c r="D34" i="74"/>
  <c r="B33" i="13"/>
  <c r="C35" i="74"/>
  <c r="C35" i="13"/>
  <c r="B37" i="13"/>
  <c r="B67" i="13" s="1"/>
  <c r="D37" i="13"/>
  <c r="D67" i="13" s="1"/>
  <c r="G39" i="74"/>
  <c r="B40" i="74"/>
  <c r="F40" i="74"/>
  <c r="C39" i="13"/>
  <c r="C69" i="13" s="1"/>
  <c r="F28" i="20"/>
  <c r="F60" i="20" s="1"/>
  <c r="F29" i="13"/>
  <c r="F59" i="13" s="1"/>
  <c r="E24" i="10"/>
  <c r="H21" i="22"/>
  <c r="H18" i="22"/>
  <c r="B19" i="10"/>
  <c r="E31" i="13"/>
  <c r="E61" i="13" s="1"/>
  <c r="F21" i="74"/>
  <c r="F32" i="74"/>
  <c r="G40" i="74"/>
  <c r="F35" i="13"/>
  <c r="F65" i="13" s="1"/>
  <c r="C33" i="13"/>
  <c r="C63" i="13" s="1"/>
  <c r="F51" i="13"/>
  <c r="F25" i="10"/>
  <c r="F37" i="10"/>
  <c r="E39" i="10"/>
  <c r="B24" i="22"/>
  <c r="F28" i="10"/>
  <c r="B56" i="13"/>
  <c r="B22" i="74"/>
  <c r="F19" i="74"/>
  <c r="F36" i="161"/>
  <c r="F26" i="165"/>
  <c r="F28" i="165" s="1"/>
  <c r="B31" i="13"/>
  <c r="B33" i="10"/>
  <c r="F31" i="13"/>
  <c r="F61" i="13" s="1"/>
  <c r="F33" i="10"/>
  <c r="D32" i="22"/>
  <c r="B35" i="10"/>
  <c r="D20" i="13"/>
  <c r="D50" i="13" s="1"/>
  <c r="F24" i="10"/>
  <c r="D21" i="10"/>
  <c r="B16" i="22"/>
  <c r="E33" i="10"/>
  <c r="B61" i="13"/>
  <c r="D31" i="74"/>
  <c r="B23" i="13"/>
  <c r="B53" i="13" s="1"/>
  <c r="B15" i="13"/>
  <c r="B45" i="13" s="1"/>
  <c r="B27" i="10"/>
  <c r="H20" i="22"/>
  <c r="B36" i="20"/>
  <c r="B68" i="20" s="1"/>
  <c r="C28" i="74"/>
  <c r="E41" i="74"/>
  <c r="C22" i="13"/>
  <c r="C52" i="13" s="1"/>
  <c r="E22" i="13"/>
  <c r="E52" i="13" s="1"/>
  <c r="B24" i="74"/>
  <c r="E24" i="74"/>
  <c r="E15" i="49"/>
  <c r="D22" i="54"/>
  <c r="L22" i="54"/>
  <c r="H22" i="97"/>
  <c r="J44" i="49"/>
  <c r="J44" i="95"/>
  <c r="H23" i="54"/>
  <c r="L23" i="97"/>
  <c r="J48" i="49"/>
  <c r="E20" i="95"/>
  <c r="D27" i="97"/>
  <c r="J51" i="95"/>
  <c r="L30" i="97"/>
  <c r="E26" i="49"/>
  <c r="H33" i="54"/>
  <c r="L33" i="97"/>
  <c r="J55" i="49"/>
  <c r="H34" i="54"/>
  <c r="D34" i="97"/>
  <c r="L34" i="97"/>
  <c r="J60" i="49"/>
  <c r="J60" i="95"/>
  <c r="D39" i="97"/>
  <c r="J64" i="49"/>
  <c r="J64" i="95"/>
  <c r="F43" i="158"/>
  <c r="F44" i="158"/>
  <c r="F46" i="160"/>
  <c r="B17" i="10"/>
  <c r="D17" i="10"/>
  <c r="E19" i="10"/>
  <c r="B20" i="10"/>
  <c r="E20" i="10"/>
  <c r="B22" i="10"/>
  <c r="C23" i="10"/>
  <c r="C25" i="10"/>
  <c r="E26" i="10"/>
  <c r="C27" i="10"/>
  <c r="D27" i="10"/>
  <c r="D28" i="10"/>
  <c r="B41" i="10"/>
  <c r="E41" i="10"/>
  <c r="B39" i="13"/>
  <c r="B69" i="13" s="1"/>
  <c r="F48" i="161"/>
  <c r="F45" i="162"/>
  <c r="F46" i="162"/>
  <c r="F33" i="165"/>
  <c r="F17" i="10"/>
  <c r="D15" i="13"/>
  <c r="D45" i="13" s="1"/>
  <c r="G25" i="74"/>
  <c r="E31" i="74"/>
  <c r="D35" i="74"/>
  <c r="C34" i="13"/>
  <c r="C64" i="13" s="1"/>
  <c r="D36" i="10"/>
  <c r="B34" i="13"/>
  <c r="B64" i="13" s="1"/>
  <c r="F34" i="13"/>
  <c r="F64" i="13" s="1"/>
  <c r="G36" i="74"/>
  <c r="E39" i="74"/>
  <c r="E14" i="49"/>
  <c r="J42" i="49"/>
  <c r="J42" i="95"/>
  <c r="D21" i="97"/>
  <c r="L21" i="97"/>
  <c r="E18" i="95"/>
  <c r="J46" i="95"/>
  <c r="H25" i="54"/>
  <c r="L25" i="97"/>
  <c r="E24" i="49"/>
  <c r="J24" i="49"/>
  <c r="J24" i="95"/>
  <c r="L31" i="97"/>
  <c r="E25" i="49"/>
  <c r="J53" i="49"/>
  <c r="J53" i="95"/>
  <c r="D32" i="97"/>
  <c r="L32" i="97"/>
  <c r="E29" i="49"/>
  <c r="J57" i="49"/>
  <c r="J59" i="49"/>
  <c r="J59" i="95"/>
  <c r="H38" i="54"/>
  <c r="D38" i="97"/>
  <c r="J33" i="49"/>
  <c r="J33" i="95"/>
  <c r="D40" i="97"/>
  <c r="L40" i="97"/>
  <c r="J62" i="49"/>
  <c r="E34" i="95"/>
  <c r="J62" i="95"/>
  <c r="J67" i="49"/>
  <c r="J67" i="95"/>
  <c r="D46" i="97"/>
  <c r="A11" i="13"/>
  <c r="A7" i="145"/>
  <c r="Z7" i="145" s="1"/>
  <c r="A7" i="20"/>
  <c r="P7" i="20" s="1"/>
  <c r="A7" i="30"/>
  <c r="Y7" i="30" s="1"/>
  <c r="R10" i="95"/>
  <c r="A20" i="154"/>
  <c r="A12" i="154"/>
  <c r="A7" i="14"/>
  <c r="Z7" i="14" s="1"/>
  <c r="A7" i="22"/>
  <c r="P7" i="22" s="1"/>
  <c r="A13" i="150"/>
  <c r="A13" i="74"/>
  <c r="H10" i="95"/>
  <c r="Z7" i="11"/>
  <c r="A7" i="137"/>
  <c r="W7" i="137" s="1"/>
  <c r="D43" i="10"/>
  <c r="C41" i="13"/>
  <c r="D42" i="22"/>
  <c r="C43" i="10"/>
  <c r="C41" i="10"/>
  <c r="C37" i="13"/>
  <c r="C67" i="13" s="1"/>
  <c r="B39" i="10"/>
  <c r="D36" i="22"/>
  <c r="E37" i="74"/>
  <c r="C36" i="10"/>
  <c r="D33" i="22"/>
  <c r="B31" i="10"/>
  <c r="C29" i="13"/>
  <c r="C59" i="13" s="1"/>
  <c r="C31" i="10"/>
  <c r="C30" i="10"/>
  <c r="D27" i="22"/>
  <c r="F28" i="13"/>
  <c r="F58" i="13" s="1"/>
  <c r="C28" i="10"/>
  <c r="D25" i="22"/>
  <c r="B28" i="10"/>
  <c r="C26" i="13"/>
  <c r="E27" i="10"/>
  <c r="D24" i="22"/>
  <c r="C25" i="13"/>
  <c r="C26" i="10"/>
  <c r="D23" i="22"/>
  <c r="D26" i="10"/>
  <c r="E25" i="10"/>
  <c r="D25" i="10"/>
  <c r="D22" i="22"/>
  <c r="C23" i="13"/>
  <c r="C53" i="13" s="1"/>
  <c r="C21" i="13"/>
  <c r="E21" i="13"/>
  <c r="E51" i="13" s="1"/>
  <c r="E23" i="10"/>
  <c r="D20" i="22"/>
  <c r="C51" i="13"/>
  <c r="B23" i="10"/>
  <c r="C20" i="13"/>
  <c r="C50" i="13" s="1"/>
  <c r="D19" i="22"/>
  <c r="E21" i="10"/>
  <c r="C19" i="13"/>
  <c r="C49" i="13" s="1"/>
  <c r="B21" i="10"/>
  <c r="C21" i="10"/>
  <c r="D20" i="10"/>
  <c r="C19" i="10"/>
  <c r="D16" i="22"/>
  <c r="D19" i="10"/>
  <c r="C17" i="10"/>
  <c r="B14" i="20"/>
  <c r="B46" i="20" s="1"/>
  <c r="C15" i="13"/>
  <c r="C45" i="13" s="1"/>
  <c r="F16" i="74"/>
  <c r="D24" i="20"/>
  <c r="D56" i="20" s="1"/>
  <c r="E25" i="13"/>
  <c r="E55" i="13" s="1"/>
  <c r="B25" i="20"/>
  <c r="B57" i="20" s="1"/>
  <c r="D26" i="13"/>
  <c r="D56" i="13" s="1"/>
  <c r="M8" i="22"/>
  <c r="E8" i="22"/>
  <c r="K8" i="22"/>
  <c r="I8" i="22"/>
  <c r="O8" i="22"/>
  <c r="G8" i="22"/>
  <c r="A24" i="154"/>
  <c r="A24" i="153"/>
  <c r="A15" i="154"/>
  <c r="A15" i="153"/>
  <c r="A3" i="22"/>
  <c r="J3" i="22" s="1"/>
  <c r="A3" i="14"/>
  <c r="N3" i="14" s="1"/>
  <c r="A3" i="20"/>
  <c r="J3" i="20" s="1"/>
  <c r="A3" i="147"/>
  <c r="A3" i="17"/>
  <c r="N3" i="17" s="1"/>
  <c r="A3" i="145"/>
  <c r="N3" i="145" s="1"/>
  <c r="A3" i="32"/>
  <c r="N3" i="32" s="1"/>
  <c r="N3" i="11"/>
  <c r="F18" i="13"/>
  <c r="F48" i="13" s="1"/>
  <c r="F17" i="20"/>
  <c r="F49" i="20" s="1"/>
  <c r="C24" i="74"/>
  <c r="D24" i="74"/>
  <c r="D25" i="13"/>
  <c r="D55" i="13" s="1"/>
  <c r="B24" i="20"/>
  <c r="B56" i="20" s="1"/>
  <c r="F25" i="13"/>
  <c r="F55" i="13" s="1"/>
  <c r="F24" i="20"/>
  <c r="F56" i="20" s="1"/>
  <c r="D25" i="20"/>
  <c r="D57" i="20" s="1"/>
  <c r="E26" i="13"/>
  <c r="E56" i="13" s="1"/>
  <c r="E18" i="13"/>
  <c r="E48" i="13" s="1"/>
  <c r="E23" i="74"/>
  <c r="F39" i="74"/>
  <c r="D41" i="74"/>
  <c r="E39" i="13"/>
  <c r="E69" i="13" s="1"/>
  <c r="D22" i="10"/>
  <c r="F20" i="13"/>
  <c r="F50" i="13" s="1"/>
  <c r="B20" i="13"/>
  <c r="B50" i="13" s="1"/>
  <c r="B13" i="22"/>
  <c r="F44" i="13"/>
  <c r="B14" i="13"/>
  <c r="B44" i="13" s="1"/>
  <c r="D24" i="13"/>
  <c r="D54" i="13" s="1"/>
  <c r="F19" i="13"/>
  <c r="F49" i="13" s="1"/>
  <c r="E17" i="13"/>
  <c r="E47" i="13" s="1"/>
  <c r="D29" i="13"/>
  <c r="D59" i="13" s="1"/>
  <c r="E20" i="74"/>
  <c r="E17" i="74"/>
  <c r="C21" i="74"/>
  <c r="C26" i="74"/>
  <c r="D32" i="74"/>
  <c r="F36" i="74"/>
  <c r="E29" i="74"/>
  <c r="D38" i="74"/>
  <c r="E33" i="13"/>
  <c r="E63" i="13" s="1"/>
  <c r="D22" i="74"/>
  <c r="A33" i="153"/>
  <c r="F25" i="20"/>
  <c r="F57" i="20" s="1"/>
  <c r="F26" i="13"/>
  <c r="F56" i="13" s="1"/>
  <c r="D29" i="20"/>
  <c r="D61" i="20" s="1"/>
  <c r="E30" i="13"/>
  <c r="E60" i="13" s="1"/>
  <c r="R9" i="95"/>
  <c r="H9" i="95"/>
  <c r="M9" i="95"/>
  <c r="G26" i="74"/>
  <c r="E34" i="74"/>
  <c r="F28" i="74"/>
  <c r="E22" i="10"/>
  <c r="D16" i="10"/>
  <c r="E24" i="13"/>
  <c r="E54" i="13" s="1"/>
  <c r="F17" i="13"/>
  <c r="F47" i="13" s="1"/>
  <c r="E29" i="13"/>
  <c r="E59" i="13" s="1"/>
  <c r="C25" i="74"/>
  <c r="D27" i="74"/>
  <c r="D30" i="74"/>
  <c r="B32" i="74"/>
  <c r="D39" i="74"/>
  <c r="G41" i="74"/>
  <c r="F39" i="13"/>
  <c r="F69" i="13" s="1"/>
  <c r="F33" i="13"/>
  <c r="F63" i="13" s="1"/>
  <c r="F24" i="74"/>
  <c r="A5" i="13"/>
  <c r="A7" i="143" s="1"/>
  <c r="S10" i="95"/>
  <c r="N10" i="95"/>
  <c r="A35" i="154"/>
  <c r="A35" i="153"/>
  <c r="A26" i="154"/>
  <c r="A26" i="153"/>
  <c r="A17" i="154"/>
  <c r="A17" i="153"/>
  <c r="G8" i="95"/>
  <c r="Q8" i="95"/>
  <c r="E15" i="13"/>
  <c r="E45" i="13" s="1"/>
  <c r="R11" i="95"/>
  <c r="H11" i="95"/>
  <c r="A31" i="154"/>
  <c r="A31" i="153"/>
  <c r="A22" i="154"/>
  <c r="A22" i="153"/>
  <c r="A13" i="154"/>
  <c r="A13" i="153"/>
  <c r="F43" i="159"/>
  <c r="F49" i="159" s="1"/>
  <c r="F32" i="165"/>
  <c r="Q10" i="95"/>
  <c r="F46" i="164"/>
  <c r="F36" i="164"/>
  <c r="F51" i="160" l="1"/>
  <c r="F49" i="158"/>
  <c r="B58" i="163"/>
  <c r="F53" i="161"/>
  <c r="F50" i="162"/>
  <c r="F52" i="164"/>
  <c r="F38" i="165"/>
  <c r="B18" i="74" l="1"/>
  <c r="D18" i="74"/>
  <c r="C18" i="74"/>
  <c r="B15" i="22" l="1"/>
  <c r="F15" i="22"/>
  <c r="H15" i="22"/>
  <c r="B15" i="20"/>
  <c r="B47" i="20" s="1"/>
  <c r="D15" i="20"/>
  <c r="D47" i="20" s="1"/>
  <c r="F15" i="20"/>
  <c r="F47" i="20" s="1"/>
  <c r="H15" i="20"/>
  <c r="H47" i="20" s="1"/>
  <c r="D15" i="22"/>
  <c r="E18" i="74"/>
  <c r="F16" i="13" l="1"/>
  <c r="F46" i="13" s="1"/>
  <c r="F18" i="74"/>
  <c r="E16" i="13"/>
  <c r="E46" i="13" s="1"/>
  <c r="G18" i="74"/>
  <c r="F18" i="10"/>
  <c r="C16" i="13"/>
  <c r="C46" i="13" s="1"/>
  <c r="C18" i="10"/>
  <c r="B16" i="13"/>
  <c r="B46" i="13" s="1"/>
  <c r="D18" i="10"/>
  <c r="E18" i="10"/>
  <c r="D16" i="13"/>
  <c r="D46" i="13" s="1"/>
  <c r="B18" i="10"/>
  <c r="B40" i="10" l="1"/>
  <c r="D38" i="13"/>
  <c r="F40" i="10"/>
  <c r="B37" i="20"/>
  <c r="B69" i="20" s="1"/>
  <c r="D37" i="20"/>
  <c r="D69" i="20" s="1"/>
  <c r="F37" i="20"/>
  <c r="F69" i="20" s="1"/>
  <c r="H37" i="20"/>
  <c r="H69" i="20" s="1"/>
  <c r="F37" i="22"/>
  <c r="C40" i="10" l="1"/>
  <c r="E38" i="13"/>
  <c r="E68" i="13" s="1"/>
  <c r="B37" i="22"/>
  <c r="D40" i="10"/>
  <c r="D68" i="13"/>
  <c r="F38" i="13"/>
  <c r="F68" i="13" s="1"/>
  <c r="B38" i="13"/>
  <c r="B68" i="13" s="1"/>
  <c r="E40" i="10"/>
  <c r="C38" i="13"/>
  <c r="C68" i="13" s="1"/>
  <c r="H37" i="22"/>
  <c r="D37" i="22"/>
  <c r="H37" i="97" l="1"/>
  <c r="L37" i="97"/>
  <c r="E30" i="49"/>
  <c r="J30" i="49"/>
  <c r="E58" i="49"/>
  <c r="J58" i="49"/>
  <c r="E30" i="95"/>
  <c r="J30" i="95"/>
  <c r="E58" i="95"/>
  <c r="J58" i="95"/>
  <c r="C27" i="13" l="1"/>
  <c r="C57" i="13" s="1"/>
  <c r="E27" i="13"/>
  <c r="E57" i="13" s="1"/>
  <c r="B29" i="10"/>
  <c r="D29" i="10"/>
  <c r="B27" i="13"/>
  <c r="F27" i="13"/>
  <c r="F29" i="10"/>
  <c r="H26" i="20"/>
  <c r="H58" i="20" s="1"/>
  <c r="B26" i="20"/>
  <c r="B58" i="20" s="1"/>
  <c r="D26" i="20"/>
  <c r="D58" i="20" s="1"/>
  <c r="F26" i="20"/>
  <c r="F58" i="20" s="1"/>
  <c r="B26" i="22"/>
  <c r="D26" i="22"/>
  <c r="F26" i="22"/>
  <c r="H26" i="22"/>
  <c r="C29" i="10" l="1"/>
  <c r="F57" i="13"/>
  <c r="B57" i="13"/>
  <c r="D27" i="13"/>
  <c r="D57" i="13" s="1"/>
  <c r="E29" i="10"/>
</calcChain>
</file>

<file path=xl/sharedStrings.xml><?xml version="1.0" encoding="utf-8"?>
<sst xmlns="http://schemas.openxmlformats.org/spreadsheetml/2006/main" count="1582" uniqueCount="401">
  <si>
    <t>Gemeinden/Communes</t>
  </si>
  <si>
    <t>%</t>
  </si>
  <si>
    <t>Concubinage</t>
  </si>
  <si>
    <t>Fribourg</t>
  </si>
  <si>
    <t>fr.</t>
  </si>
  <si>
    <t>Aarau</t>
  </si>
  <si>
    <t>Solothurn</t>
  </si>
  <si>
    <t>Frauenfeld</t>
  </si>
  <si>
    <t>Basel</t>
  </si>
  <si>
    <t>Bellinzona</t>
  </si>
  <si>
    <t>Altdorf</t>
  </si>
  <si>
    <t>Liestal</t>
  </si>
  <si>
    <t>Lausanne</t>
  </si>
  <si>
    <t>Schwyz</t>
  </si>
  <si>
    <t>Schaffhausen</t>
  </si>
  <si>
    <t>Sion</t>
  </si>
  <si>
    <t>Sarnen</t>
  </si>
  <si>
    <t>Herisau</t>
  </si>
  <si>
    <t>Neuchâtel</t>
  </si>
  <si>
    <t>Stans</t>
  </si>
  <si>
    <t>Appenzell</t>
  </si>
  <si>
    <t>Glarus</t>
  </si>
  <si>
    <t>Delémont</t>
  </si>
  <si>
    <t>Zug</t>
  </si>
  <si>
    <t>Chur</t>
  </si>
  <si>
    <t>20'</t>
  </si>
  <si>
    <t>25'</t>
  </si>
  <si>
    <t>30'</t>
  </si>
  <si>
    <t>35'</t>
  </si>
  <si>
    <t>40'</t>
  </si>
  <si>
    <t>45'</t>
  </si>
  <si>
    <t>50'</t>
  </si>
  <si>
    <t>60'</t>
  </si>
  <si>
    <t>70'</t>
  </si>
  <si>
    <t>80'</t>
  </si>
  <si>
    <t>90'</t>
  </si>
  <si>
    <t>100'</t>
  </si>
  <si>
    <t>150'</t>
  </si>
  <si>
    <t>200'</t>
  </si>
  <si>
    <t>300'</t>
  </si>
  <si>
    <t>400'</t>
  </si>
  <si>
    <t>500'</t>
  </si>
  <si>
    <t>15'</t>
  </si>
  <si>
    <t>17.5'</t>
  </si>
  <si>
    <t>Canton</t>
  </si>
  <si>
    <t>Appenzell I.Rh.</t>
  </si>
  <si>
    <t>Total</t>
  </si>
  <si>
    <t>20'000 Fr.</t>
  </si>
  <si>
    <t>50'000 Fr.</t>
  </si>
  <si>
    <t>100'000 Fr.</t>
  </si>
  <si>
    <t>500'000 Fr.</t>
  </si>
  <si>
    <t>20'000 fr.</t>
  </si>
  <si>
    <t>50'000 fr.</t>
  </si>
  <si>
    <t>100'000 fr.</t>
  </si>
  <si>
    <t>500'000 fr.</t>
  </si>
  <si>
    <t>Vaud</t>
  </si>
  <si>
    <t>Valais</t>
  </si>
  <si>
    <t>Aargau</t>
  </si>
  <si>
    <t>Thurgau</t>
  </si>
  <si>
    <t>Tessin</t>
  </si>
  <si>
    <t>Jura</t>
  </si>
  <si>
    <t>Cantons</t>
  </si>
  <si>
    <t>Appenzell A.Rh.</t>
  </si>
  <si>
    <t>Fr.</t>
  </si>
  <si>
    <t>1'000'000 Fr.</t>
  </si>
  <si>
    <t>5'000'000 Fr.</t>
  </si>
  <si>
    <t>Zurich</t>
  </si>
  <si>
    <t>Berne</t>
  </si>
  <si>
    <t>Lucerne</t>
  </si>
  <si>
    <t>Single person</t>
  </si>
  <si>
    <t>Marginal tax burden in the cantonal capitals</t>
  </si>
  <si>
    <t>to</t>
  </si>
  <si>
    <t>Cantonal capitals</t>
  </si>
  <si>
    <t>St. Gall</t>
  </si>
  <si>
    <t>Geneva</t>
  </si>
  <si>
    <t>Direct federal tax</t>
  </si>
  <si>
    <t>Basel-City</t>
  </si>
  <si>
    <t>Basel-Country</t>
  </si>
  <si>
    <t>Children</t>
  </si>
  <si>
    <t>Inheritance</t>
  </si>
  <si>
    <t>Confederation</t>
  </si>
  <si>
    <t xml:space="preserve">Gross earned income in Swiss francs </t>
  </si>
  <si>
    <t xml:space="preserve">Tax burden in Swiss francs </t>
  </si>
  <si>
    <t>Gross earned income in 1'000 SFr.</t>
  </si>
  <si>
    <t xml:space="preserve">Marginal tax burden in o/o </t>
  </si>
  <si>
    <t>Married sole earner without children</t>
  </si>
  <si>
    <t>Tax relief in Swiss francs</t>
  </si>
  <si>
    <t>Tax relief in percent</t>
  </si>
  <si>
    <t>Married sole earner with 2 children</t>
  </si>
  <si>
    <t>Single person with 2 children</t>
  </si>
  <si>
    <t>Indexed tax burden</t>
  </si>
  <si>
    <t>Income distribution 50 : 50</t>
  </si>
  <si>
    <t>Income distribution 70 : 30</t>
  </si>
  <si>
    <t xml:space="preserve">(concubinage = 100) </t>
  </si>
  <si>
    <t>(sole earner = 100)</t>
  </si>
  <si>
    <t>Dual-income married couple versus married sole earner</t>
  </si>
  <si>
    <t>Dual-income married couple versus concubinage</t>
  </si>
  <si>
    <t>Married sole earner - dual-income married couple</t>
  </si>
  <si>
    <t>Sole earner</t>
  </si>
  <si>
    <t>Dual-income</t>
  </si>
  <si>
    <t>Income distribution  50 : 50</t>
  </si>
  <si>
    <t>Income distribution  70 : 30</t>
  </si>
  <si>
    <t>Concubinage - Dual-income married couple</t>
  </si>
  <si>
    <t>Single retired person</t>
  </si>
  <si>
    <t>Social security and retirement income in 1'000 SFr.</t>
  </si>
  <si>
    <t>Tax burden in percent of the social security and retirement income</t>
  </si>
  <si>
    <t>Income in Swiss francs</t>
  </si>
  <si>
    <t>Married retired person</t>
  </si>
  <si>
    <t>Social security and retirement income in Swiss francs</t>
  </si>
  <si>
    <t>Tax burden in percent</t>
  </si>
  <si>
    <t>Years</t>
  </si>
  <si>
    <t>for a married employee without children</t>
  </si>
  <si>
    <t xml:space="preserve">Inflation adjusted gross earned income in Swiss francs </t>
  </si>
  <si>
    <t>Net wealth in 1'000 Swiss francs</t>
  </si>
  <si>
    <t>Tax burden in per mill of the net wealth</t>
  </si>
  <si>
    <t>Net wealth in Swiss francs</t>
  </si>
  <si>
    <t>Married person without children</t>
  </si>
  <si>
    <t xml:space="preserve">Corporations 1) </t>
  </si>
  <si>
    <t>Rate of return in percent</t>
  </si>
  <si>
    <t>Capital and reserves 100'000 Swiss francs</t>
  </si>
  <si>
    <t>Capital and reserves 2'000'000 Swiss francs</t>
  </si>
  <si>
    <t>Corporations 1)</t>
  </si>
  <si>
    <t>Net profit</t>
  </si>
  <si>
    <t>and</t>
  </si>
  <si>
    <t>Municipal 2)</t>
  </si>
  <si>
    <t>Net profit  4'000 Swiss francs 3)</t>
  </si>
  <si>
    <t>Net profit 20'000 Swiss francs 3)</t>
  </si>
  <si>
    <t>Net profit 30'000 Swiss francs 3)</t>
  </si>
  <si>
    <t>Net profit 40'000 Swiss francs 3)</t>
  </si>
  <si>
    <t>Net profit 50'000 Swiss francs 3)</t>
  </si>
  <si>
    <t>Net profit 16'000 Swiss francs 3)</t>
  </si>
  <si>
    <t>Net profit 12'000 Swiss francs 3)</t>
  </si>
  <si>
    <t>Net profit  8'000 Swiss francs 3)</t>
  </si>
  <si>
    <t>The amount of tax due in Swiss francs</t>
  </si>
  <si>
    <t>Geneva 4)</t>
  </si>
  <si>
    <t>3)  Net profit before deducting the taxes paid during the business year</t>
  </si>
  <si>
    <t>4)  Without commercial tax</t>
  </si>
  <si>
    <t>2)  Including church tax</t>
  </si>
  <si>
    <t>Net profit  80'000 Swiss francs 3)</t>
  </si>
  <si>
    <t>Net profit 160'000 Swiss francs 3)</t>
  </si>
  <si>
    <t>Net profit 240'000 Swiss francs 3)</t>
  </si>
  <si>
    <t>Net profit 320'000 Swiss francs 3)</t>
  </si>
  <si>
    <t>Net profit 400'000 Swiss francs 3)</t>
  </si>
  <si>
    <t>Net profit  600'000 Swiss francs 3)</t>
  </si>
  <si>
    <t>Net profit 800'000 Swiss francs 3)</t>
  </si>
  <si>
    <t>Net profit 1'000'000 Swiss francs 3)</t>
  </si>
  <si>
    <t>1)  Commercial, industrial, or bank corporations</t>
  </si>
  <si>
    <t>1)  Commercial, industrial, or bank corporations, without shareholding</t>
  </si>
  <si>
    <t>Taxable capital in Swiss francs</t>
  </si>
  <si>
    <t>Holding company</t>
  </si>
  <si>
    <t>Assumptions</t>
  </si>
  <si>
    <t>Tax object:</t>
  </si>
  <si>
    <t xml:space="preserve">and </t>
  </si>
  <si>
    <t>municipal</t>
  </si>
  <si>
    <t>Amount of tax in Swiss francs</t>
  </si>
  <si>
    <t>0 Swiss francs</t>
  </si>
  <si>
    <t>80'000 Swiss francs</t>
  </si>
  <si>
    <t>160'000 Swiss francs</t>
  </si>
  <si>
    <t>2) Without commercial tax</t>
  </si>
  <si>
    <t xml:space="preserve">1) Net profit before deducting the taxes paid during the business year </t>
  </si>
  <si>
    <t>Management companies</t>
  </si>
  <si>
    <r>
      <t>Confederation</t>
    </r>
    <r>
      <rPr>
        <b/>
        <vertAlign val="superscript"/>
        <sz val="12"/>
        <rFont val="Helvetica"/>
        <family val="2"/>
      </rPr>
      <t xml:space="preserve"> 2)</t>
    </r>
  </si>
  <si>
    <r>
      <t xml:space="preserve">Net profit </t>
    </r>
    <r>
      <rPr>
        <b/>
        <vertAlign val="superscript"/>
        <sz val="12"/>
        <rFont val="Helvetica"/>
        <family val="2"/>
      </rPr>
      <t>1)</t>
    </r>
  </si>
  <si>
    <r>
      <t>Geneva</t>
    </r>
    <r>
      <rPr>
        <sz val="14"/>
        <rFont val="Helvetica"/>
        <family val="2"/>
      </rPr>
      <t xml:space="preserve"> </t>
    </r>
    <r>
      <rPr>
        <vertAlign val="superscript"/>
        <sz val="14"/>
        <rFont val="Helvetica"/>
        <family val="2"/>
      </rPr>
      <t>2)</t>
    </r>
  </si>
  <si>
    <t>2) Same taxation as corporations</t>
  </si>
  <si>
    <t>Municipalities</t>
  </si>
  <si>
    <t>Luzern (City)</t>
  </si>
  <si>
    <t>Freiburg (City)</t>
  </si>
  <si>
    <r>
      <t xml:space="preserve">Solothurn </t>
    </r>
    <r>
      <rPr>
        <b/>
        <vertAlign val="superscript"/>
        <sz val="12"/>
        <rFont val="Helvetica"/>
        <family val="2"/>
      </rPr>
      <t>1)</t>
    </r>
  </si>
  <si>
    <r>
      <t>Grisons</t>
    </r>
    <r>
      <rPr>
        <b/>
        <vertAlign val="superscript"/>
        <sz val="12"/>
        <rFont val="Helvetica"/>
        <family val="2"/>
      </rPr>
      <t xml:space="preserve"> 1)</t>
    </r>
  </si>
  <si>
    <t>Inheritance received by children</t>
  </si>
  <si>
    <t xml:space="preserve">1) Cantons that collect estate tax </t>
  </si>
  <si>
    <r>
      <t xml:space="preserve">Lausanne </t>
    </r>
    <r>
      <rPr>
        <b/>
        <vertAlign val="superscript"/>
        <sz val="12"/>
        <rFont val="Helvetica"/>
        <family val="2"/>
      </rPr>
      <t>2)</t>
    </r>
  </si>
  <si>
    <t>Spouses with children</t>
  </si>
  <si>
    <t>Inheritance received by spouses with children</t>
  </si>
  <si>
    <r>
      <t>Lausanne</t>
    </r>
    <r>
      <rPr>
        <b/>
        <vertAlign val="superscript"/>
        <sz val="12"/>
        <rFont val="Helvetica"/>
        <family val="2"/>
      </rPr>
      <t xml:space="preserve"> 2)</t>
    </r>
  </si>
  <si>
    <r>
      <t>Solothurn</t>
    </r>
    <r>
      <rPr>
        <b/>
        <vertAlign val="superscript"/>
        <sz val="12"/>
        <rFont val="Helvetica"/>
        <family val="2"/>
      </rPr>
      <t xml:space="preserve"> 1)</t>
    </r>
  </si>
  <si>
    <t>Siblings</t>
  </si>
  <si>
    <t>Inheritance received by siblings</t>
  </si>
  <si>
    <t>Nephews and nieces</t>
  </si>
  <si>
    <t>Inheritance received by nephews and nieces</t>
  </si>
  <si>
    <t>Uncles and aunts</t>
  </si>
  <si>
    <t>Inheritance received by uncles and aunts</t>
  </si>
  <si>
    <t>Inheritance received by non-relatives</t>
  </si>
  <si>
    <t xml:space="preserve">Non-relatives </t>
  </si>
  <si>
    <t>Tax burden in percent of gross earned income</t>
  </si>
  <si>
    <t xml:space="preserve">Effects of social deductions </t>
  </si>
  <si>
    <t>Taxable</t>
  </si>
  <si>
    <t>in</t>
  </si>
  <si>
    <t>Swiss francs</t>
  </si>
  <si>
    <t>profit</t>
  </si>
  <si>
    <r>
      <t>Taxpayer</t>
    </r>
    <r>
      <rPr>
        <b/>
        <sz val="12"/>
        <color indexed="10"/>
        <rFont val="Helvetica"/>
        <family val="2"/>
      </rPr>
      <t>:</t>
    </r>
  </si>
  <si>
    <t>municipality</t>
  </si>
  <si>
    <t>Inheritance tax</t>
  </si>
  <si>
    <t>Tax relief for a married sole earner without children compared with a single person</t>
  </si>
  <si>
    <t>Cantonal, municipal and church tax burden on gross earned income</t>
  </si>
  <si>
    <t>Tax relief for a married sole earner with 2 children (including child benefits) compared with a married sole earner without children</t>
  </si>
  <si>
    <t xml:space="preserve">Cantonal, municipal and church tax burden on social security and retirement income </t>
  </si>
  <si>
    <t>Tax relief for a married retired person compared with a married sole earner without children</t>
  </si>
  <si>
    <t>Change of the cantonal, municipal, and church tax burden on gross earned income, in percent</t>
  </si>
  <si>
    <t>Consumer price index as of December (September 1977 = 100)</t>
  </si>
  <si>
    <t>Tax burden in percent on gross earned income</t>
  </si>
  <si>
    <t>Cantonal, municipal and church tax burden on net wealth</t>
  </si>
  <si>
    <t>2)  Net profit before deduction of taxes paid during the business year</t>
  </si>
  <si>
    <t>3)  Without trade tax</t>
  </si>
  <si>
    <t>Federal, cantonal, municipal, and church tax burden on net profit and equity (paid-up capital and reserves) in percent of net profit 2)</t>
  </si>
  <si>
    <t>Net profit and equity tax burden</t>
  </si>
  <si>
    <t>Equity (paid-up capital and reserves) 100'000 Swiss francs</t>
  </si>
  <si>
    <t>Equity (paid-up capital and reserves) 2'000'000 Swiss francs</t>
  </si>
  <si>
    <r>
      <t xml:space="preserve">Cantonal, municipal, and church tax burden on </t>
    </r>
    <r>
      <rPr>
        <b/>
        <u/>
        <sz val="12"/>
        <color indexed="8"/>
        <rFont val="Helvetica"/>
        <family val="2"/>
      </rPr>
      <t>equity (paid-up capital and reserves)</t>
    </r>
  </si>
  <si>
    <t>Equity (paid-up capital and reserves) 2'000'000 francs</t>
  </si>
  <si>
    <t>Pure holding company with only ownership interests in other companies</t>
  </si>
  <si>
    <t>1'000'000 CHF equity, 500'000 CHF disclosed reserves and 500'000 CHF after-tax undisclosed reserves combined with different rates of return (hidden reserves)</t>
  </si>
  <si>
    <t>Company has its head office in the canton,  but does not engage in business activities (carry on business operations)</t>
  </si>
  <si>
    <t>2) Municipalities may collect a maximum surcharge of 100 % of the amount of cantonal tax.</t>
  </si>
  <si>
    <t>Taxing authority</t>
  </si>
  <si>
    <t>5.00 %</t>
  </si>
  <si>
    <t xml:space="preserve"> </t>
  </si>
  <si>
    <t>Zürich</t>
  </si>
  <si>
    <t>Explanatory notes on pages 9 - 11:</t>
  </si>
  <si>
    <t>Assumptions:</t>
  </si>
  <si>
    <t>Gross earned income</t>
  </si>
  <si>
    <t>Deductions</t>
  </si>
  <si>
    <t>Taxable Income</t>
  </si>
  <si>
    <t>Basic Tax amount</t>
  </si>
  <si>
    <t>Municipal tax</t>
  </si>
  <si>
    <t>Church tax, catholic</t>
  </si>
  <si>
    <t>Poll tax</t>
  </si>
  <si>
    <t xml:space="preserve">The following overview presents the gross earned income at which </t>
  </si>
  <si>
    <t xml:space="preserve">excluded in the calculations. </t>
  </si>
  <si>
    <t>Beginning of tax liability</t>
  </si>
  <si>
    <t>Deduction for professional expenses</t>
  </si>
  <si>
    <t>Unemployment insurance premium</t>
  </si>
  <si>
    <t>Pension fund contribution</t>
  </si>
  <si>
    <t>and interest on savings</t>
  </si>
  <si>
    <t xml:space="preserve">Health insurance premiums </t>
  </si>
  <si>
    <t xml:space="preserve">the beginning of tax liability starts for a single person in own </t>
  </si>
  <si>
    <t xml:space="preserve">household. </t>
  </si>
  <si>
    <t>Assumptions the same as above</t>
  </si>
  <si>
    <r>
      <t xml:space="preserve">Tax subject: </t>
    </r>
    <r>
      <rPr>
        <b/>
        <sz val="12"/>
        <rFont val="Helvetica"/>
        <family val="2"/>
      </rPr>
      <t>single</t>
    </r>
    <r>
      <rPr>
        <sz val="12"/>
        <rFont val="Helvetica"/>
        <family val="2"/>
      </rPr>
      <t>, gainfully employed, in own household</t>
    </r>
  </si>
  <si>
    <t>Calculation example (Municipality of Zürich):</t>
  </si>
  <si>
    <t xml:space="preserve">(3 % of net earned income, </t>
  </si>
  <si>
    <t>minimum 2'000 Fr., maximum 4'000 Fr.)</t>
  </si>
  <si>
    <t xml:space="preserve">Tax object:   Gross earned income according to the </t>
  </si>
  <si>
    <t>wage statement</t>
  </si>
  <si>
    <t>Old age and disability contributions</t>
  </si>
  <si>
    <t>Cantonal tax</t>
  </si>
  <si>
    <t>The minimum and poll taxes collected in some cantons have been</t>
  </si>
  <si>
    <t>70:30</t>
  </si>
  <si>
    <t>50:50 / 70:30</t>
  </si>
  <si>
    <t>200'000 Fr.</t>
  </si>
  <si>
    <t>Explanatory notes on pages 13 - 16:</t>
  </si>
  <si>
    <t>without children</t>
  </si>
  <si>
    <t xml:space="preserve">the beginning of tax liability starts for a married person without </t>
  </si>
  <si>
    <t>children.</t>
  </si>
  <si>
    <t>Explanatory notes on pages 18 - 21:</t>
  </si>
  <si>
    <t>with two children.</t>
  </si>
  <si>
    <t>Child deduction</t>
  </si>
  <si>
    <t>the beginning of tax liability starts for a married person with two</t>
  </si>
  <si>
    <t xml:space="preserve">Tax object: Gross earned income according to the </t>
  </si>
  <si>
    <t>Explanatory notes on pages 23 - 25:</t>
  </si>
  <si>
    <t>Tax subject:</t>
  </si>
  <si>
    <t xml:space="preserve">   without children</t>
  </si>
  <si>
    <t>Gross earned income husband</t>
  </si>
  <si>
    <t>Gross earned income wife</t>
  </si>
  <si>
    <t>Gross earned income total</t>
  </si>
  <si>
    <t xml:space="preserve">   Husband</t>
  </si>
  <si>
    <t xml:space="preserve">   Wife</t>
  </si>
  <si>
    <t>5,00% Pension fund contributions</t>
  </si>
  <si>
    <t>./. Health insurance premium reduction</t>
  </si>
  <si>
    <t>Deduction for professional expenses 3% of net earned income</t>
  </si>
  <si>
    <t>(minimum 2'000 Fr., maximum 4'000 Fr.)</t>
  </si>
  <si>
    <t>Dual earner deduction for the lower income</t>
  </si>
  <si>
    <r>
      <t xml:space="preserve">Tax subject: </t>
    </r>
    <r>
      <rPr>
        <b/>
        <sz val="12"/>
        <rFont val="Helvetica"/>
        <family val="2"/>
      </rPr>
      <t>Married</t>
    </r>
    <r>
      <rPr>
        <sz val="12"/>
        <rFont val="Helvetica"/>
        <family val="2"/>
      </rPr>
      <t>, gainfully employed person</t>
    </r>
  </si>
  <si>
    <t>Explanatory notes on pages 27 - 29:</t>
  </si>
  <si>
    <t>with 2 children</t>
  </si>
  <si>
    <r>
      <t xml:space="preserve">Tax subject: </t>
    </r>
    <r>
      <rPr>
        <b/>
        <sz val="12"/>
        <rFont val="Helvetica"/>
        <family val="2"/>
      </rPr>
      <t>single</t>
    </r>
    <r>
      <rPr>
        <sz val="12"/>
        <rFont val="Helvetica"/>
        <family val="2"/>
      </rPr>
      <t>, gainfully employed person,</t>
    </r>
  </si>
  <si>
    <t>Child care deductions</t>
  </si>
  <si>
    <t>the beginning of tax liability starts for a single person with two</t>
  </si>
  <si>
    <t>children</t>
  </si>
  <si>
    <t>Sole earner / Dual-income</t>
  </si>
  <si>
    <t>Concubinage / Dual-income</t>
  </si>
  <si>
    <r>
      <t>Sole earner:</t>
    </r>
    <r>
      <rPr>
        <sz val="10"/>
        <rFont val="Arial"/>
        <family val="2"/>
      </rPr>
      <t xml:space="preserve"> Gainfully employed married person without children. Spouse not employed.</t>
    </r>
  </si>
  <si>
    <r>
      <t>Dual-income: Married couple without children</t>
    </r>
    <r>
      <rPr>
        <sz val="10"/>
        <rFont val="Arial"/>
        <family val="2"/>
      </rPr>
      <t>, both gainfully employed.</t>
    </r>
  </si>
  <si>
    <t>Health insurance premiums and interest on savings</t>
  </si>
  <si>
    <t>Deduction for professional expenses 3% of net earned income (minimum 2'000 Fr., maximum 4'000 Fr.)</t>
  </si>
  <si>
    <r>
      <t>Concubinage:</t>
    </r>
    <r>
      <rPr>
        <sz val="10"/>
        <rFont val="Arial"/>
        <family val="2"/>
      </rPr>
      <t xml:space="preserve"> 2 Single persons in a joint household, both gainfully employed.</t>
    </r>
  </si>
  <si>
    <t xml:space="preserve">Tax objects: Gross earned income according to the </t>
  </si>
  <si>
    <t>Tax subject: Single retired person</t>
  </si>
  <si>
    <t>over 65 years old, in own household;</t>
  </si>
  <si>
    <t>retirement after 01.01.2002</t>
  </si>
  <si>
    <t>Old age and survivors' insurance income and pension income</t>
  </si>
  <si>
    <t>Tax object: Old age and survivors' insurance and pension income</t>
  </si>
  <si>
    <t>Total income</t>
  </si>
  <si>
    <t>Total tax burden</t>
  </si>
  <si>
    <t>Tax subject: Married retired person</t>
  </si>
  <si>
    <t>both spouses over 65 years old;</t>
  </si>
  <si>
    <t>the beginning of tax liability starts for a married retired person.</t>
  </si>
  <si>
    <t>Explanatory notes on pages 51 - 53:</t>
  </si>
  <si>
    <t>Net wealth</t>
  </si>
  <si>
    <r>
      <t>Tax subject: Married person without children, capable of working.</t>
    </r>
    <r>
      <rPr>
        <b/>
        <sz val="12"/>
        <rFont val="Arial"/>
        <family val="2"/>
      </rPr>
      <t xml:space="preserve"> </t>
    </r>
  </si>
  <si>
    <t>Taxable wealth</t>
  </si>
  <si>
    <t>Basic tax amount</t>
  </si>
  <si>
    <t>Married person</t>
  </si>
  <si>
    <t>without</t>
  </si>
  <si>
    <t>1)  Deductions for persons with low income have not been taken into account.</t>
  </si>
  <si>
    <r>
      <t>Person capable of working</t>
    </r>
    <r>
      <rPr>
        <vertAlign val="superscript"/>
        <sz val="12"/>
        <rFont val="Arial"/>
        <family val="2"/>
      </rPr>
      <t>1</t>
    </r>
    <r>
      <rPr>
        <sz val="12"/>
        <rFont val="Arial"/>
        <family val="2"/>
      </rPr>
      <t xml:space="preserve"> </t>
    </r>
  </si>
  <si>
    <r>
      <t xml:space="preserve">Married retired person </t>
    </r>
    <r>
      <rPr>
        <vertAlign val="superscript"/>
        <sz val="12"/>
        <rFont val="Arial"/>
        <family val="2"/>
      </rPr>
      <t>1</t>
    </r>
  </si>
  <si>
    <t>with two</t>
  </si>
  <si>
    <t>Tax subject: Married, gainfully employed person</t>
  </si>
  <si>
    <t xml:space="preserve">Gross earned income </t>
  </si>
  <si>
    <t>Cantonal tax                            100%</t>
  </si>
  <si>
    <t>Municipal tax                           119%</t>
  </si>
  <si>
    <t>1)   For an example of calculation for a single, respectively married sole earner without children see pages 8 and 12.</t>
  </si>
  <si>
    <t>Minimum and poll taxes collected in some cantons have been</t>
  </si>
  <si>
    <t>Income split between partners:</t>
  </si>
  <si>
    <t>Income split between partners</t>
  </si>
  <si>
    <r>
      <t xml:space="preserve">Example of calculation for a dual-income married couple </t>
    </r>
    <r>
      <rPr>
        <vertAlign val="superscript"/>
        <sz val="10"/>
        <rFont val="Arial"/>
        <family val="2"/>
      </rPr>
      <t>(1</t>
    </r>
    <r>
      <rPr>
        <sz val="10"/>
        <rFont val="Arial"/>
        <family val="2"/>
      </rPr>
      <t xml:space="preserve"> (Municipality of Zürich):</t>
    </r>
  </si>
  <si>
    <t>Total retirement income</t>
  </si>
  <si>
    <t>Tax burden on net wealth alone</t>
  </si>
  <si>
    <t>(Persons incapable of working enjoy tax breaks in some cantons.)</t>
  </si>
  <si>
    <t>(The table presents the level of net wealth at which tax liability begins.)</t>
  </si>
  <si>
    <t>5.15 %</t>
  </si>
  <si>
    <t>1.10 %</t>
  </si>
  <si>
    <t>5,15% Old age and disability contributions</t>
  </si>
  <si>
    <t>1,10% Unemployment insurance premiums</t>
  </si>
  <si>
    <t>Cantonal tax              100 %</t>
  </si>
  <si>
    <t>Municipal tax              119 %</t>
  </si>
  <si>
    <t>Cantonal tax               100 %</t>
  </si>
  <si>
    <t>Municipal tax               119 %</t>
  </si>
  <si>
    <t>Cantonal tax                                  100 %</t>
  </si>
  <si>
    <t>Municipal tax                                 119 %</t>
  </si>
  <si>
    <t>Additional burden or relief (-) in swiss francs</t>
  </si>
  <si>
    <t>Additional burden or relief (-) in percent</t>
  </si>
  <si>
    <t>I</t>
  </si>
  <si>
    <t>II</t>
  </si>
  <si>
    <t>Contents</t>
  </si>
  <si>
    <t>Tax burden in the cantonal capitals</t>
  </si>
  <si>
    <t xml:space="preserve">Individual income and wealth tax </t>
  </si>
  <si>
    <t xml:space="preserve">Development of the tax burden </t>
  </si>
  <si>
    <t>Tax burden on net profit and equity</t>
  </si>
  <si>
    <t>Corporations</t>
  </si>
  <si>
    <t>Net profit and equity</t>
  </si>
  <si>
    <t>Equity</t>
  </si>
  <si>
    <t>Tax on Inheritance</t>
  </si>
  <si>
    <t>page</t>
  </si>
  <si>
    <t>Sole earner / Double-income and 
Concubinage / Double-income</t>
  </si>
  <si>
    <r>
      <t xml:space="preserve">   Gainfully employed </t>
    </r>
    <r>
      <rPr>
        <b/>
        <sz val="12"/>
        <rFont val="Arial"/>
        <family val="2"/>
      </rPr>
      <t>double-income married</t>
    </r>
    <r>
      <rPr>
        <sz val="12"/>
        <rFont val="Arial"/>
        <family val="2"/>
      </rPr>
      <t xml:space="preserve"> couple</t>
    </r>
  </si>
  <si>
    <t xml:space="preserve">the beginning of tax liability starts for a double income couple. </t>
  </si>
  <si>
    <t>23..-- Fr.</t>
  </si>
  <si>
    <t>23.00 Fr.</t>
  </si>
  <si>
    <t>27.35 Fr.</t>
  </si>
  <si>
    <t>Church tax, catholic                         10 %</t>
  </si>
  <si>
    <t>Church tax, catholic     10 %</t>
  </si>
  <si>
    <t>Index December 2012:  198,5  (-0.45%)</t>
  </si>
  <si>
    <t>2013:  50'076 Fr.  (-0.45%)</t>
  </si>
  <si>
    <t>Church tax, catholic                   10%</t>
  </si>
  <si>
    <t>Calculation example for 2013 (Municipality of Zürich):</t>
  </si>
  <si>
    <t>2.30 Fr.</t>
  </si>
  <si>
    <t>52.65 Fr.</t>
  </si>
  <si>
    <t>Double-income married couple without children</t>
  </si>
  <si>
    <t>Double-income married couple with 2 children</t>
  </si>
  <si>
    <t>Explanatory notes on pages 55 - 57:</t>
  </si>
  <si>
    <t>Index December 2013:  198,7  (+0.10%)</t>
  </si>
  <si>
    <t>2014:  50'126 Fr.  (+0.10%)</t>
  </si>
  <si>
    <t>Explanatory notes on pages 45 - 48:</t>
  </si>
  <si>
    <t>Explanatory notes on pages 41 - 43:</t>
  </si>
  <si>
    <t>Explanatory notes on pages 35 - 39:</t>
  </si>
  <si>
    <t>Explanatory notes on pages 31 - 33:</t>
  </si>
  <si>
    <t xml:space="preserve">   with 2 children</t>
  </si>
  <si>
    <t xml:space="preserve">the beginning of tax liability starts for a double income couple with </t>
  </si>
  <si>
    <t>two children.</t>
  </si>
  <si>
    <t>III</t>
  </si>
  <si>
    <t>Development of the tax burden on inflation adjusted income since 2004</t>
  </si>
  <si>
    <t>Development of the tax burden on inflation adjusted gross earned income since 2004. Gross earned income is calculated based on the development of the consumer price index (base 1977) in the following manner:</t>
  </si>
  <si>
    <t>Index December 2011:  199,4</t>
  </si>
  <si>
    <t>2015:  49'950 Fr.  (-0.35%)</t>
  </si>
  <si>
    <t>2012:  50'303 Fr.</t>
  </si>
  <si>
    <t>Index December 2014:  198,0  (-0.35%)</t>
  </si>
  <si>
    <t xml:space="preserve">The tax burdens 2015 are calculated for a gross earned income of 49'950 Swiss francs for the cantons as well as for the federal direct tax. </t>
  </si>
  <si>
    <t>Development of the tax burden on inflation adjusted income 2015 versus 2005 and 2010, respectively</t>
  </si>
  <si>
    <t>Gross earned income 2015 Swiss francs</t>
  </si>
  <si>
    <t>Gross earned income 2005 Swiss francs</t>
  </si>
  <si>
    <t>Gross earned income 2010 Swiss francs</t>
  </si>
  <si>
    <t>Additional burden or relief (-); 2015 versus 2010 in %</t>
  </si>
  <si>
    <t>Additional burden or relief (-); 2015 versus 2005 in %</t>
  </si>
  <si>
    <t>Tax subject: Net wealth</t>
  </si>
  <si>
    <t>49'950 Fr.</t>
  </si>
  <si>
    <t>2'572 Fr.</t>
  </si>
  <si>
    <t>549 Fr.</t>
  </si>
  <si>
    <t>2'497 Fr.</t>
  </si>
  <si>
    <t>5'200 Fr.</t>
  </si>
  <si>
    <t>2'352 Fr.</t>
  </si>
  <si>
    <t>2'848 Fr.</t>
  </si>
  <si>
    <t>2'000 Fr.</t>
  </si>
  <si>
    <t>39'482 Fr.</t>
  </si>
  <si>
    <t>863.00 Fr.</t>
  </si>
  <si>
    <t>1'026.95 Fr.</t>
  </si>
  <si>
    <t>86.30 Fr.</t>
  </si>
  <si>
    <t xml:space="preserve">     48.00 Fr. </t>
  </si>
  <si>
    <t>2'024.25 Fr.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</si>
</sst>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 #,##0.00_ ;_ * \-#,##0.00_ ;_ * &quot;-&quot;??_ ;_ @_ "/>
    <numFmt numFmtId="164" formatCode="0.0"/>
    <numFmt numFmtId="165" formatCode="#,##0\ \ \ "/>
    <numFmt numFmtId="166" formatCode="0.00\ \ \ "/>
    <numFmt numFmtId="167" formatCode="#,##0\ \ \ \ "/>
    <numFmt numFmtId="168" formatCode="#,##0\ "/>
    <numFmt numFmtId="169" formatCode="0.00\ "/>
    <numFmt numFmtId="170" formatCode="#,##0\ \ "/>
    <numFmt numFmtId="171" formatCode="0.0\ "/>
    <numFmt numFmtId="172" formatCode="0.00\ \ \ \ \ \ \ \ \ \ \ \ "/>
    <numFmt numFmtId="173" formatCode="#,##0\ \ \ \ \ \ \ \ \ \ \ \ "/>
    <numFmt numFmtId="174" formatCode="_ * #,##0.0_ ;_ * \-#,##0.0_ ;_ * &quot;-&quot;??_ ;_ @_ "/>
    <numFmt numFmtId="175" formatCode="_ * #,##0_ ;_ * \-#,##0_ ;_ * &quot;-&quot;??_ ;_ @_ "/>
  </numFmts>
  <fonts count="88">
    <font>
      <sz val="10"/>
      <name val="Arial"/>
    </font>
    <font>
      <sz val="10"/>
      <name val="Arial"/>
      <family val="2"/>
    </font>
    <font>
      <b/>
      <sz val="12"/>
      <name val="Helvetica"/>
      <family val="2"/>
    </font>
    <font>
      <b/>
      <sz val="14"/>
      <name val="Helvetica"/>
      <family val="2"/>
    </font>
    <font>
      <b/>
      <sz val="10"/>
      <name val="Helvetica"/>
    </font>
    <font>
      <b/>
      <sz val="11"/>
      <name val="Helvetica"/>
      <family val="2"/>
    </font>
    <font>
      <sz val="10"/>
      <name val="Helvetica"/>
    </font>
    <font>
      <sz val="10"/>
      <name val="Times"/>
    </font>
    <font>
      <b/>
      <sz val="10"/>
      <name val="Helvetica"/>
      <family val="2"/>
    </font>
    <font>
      <sz val="11"/>
      <name val="Helvetica"/>
    </font>
    <font>
      <sz val="10"/>
      <name val="Helvetica"/>
      <family val="2"/>
    </font>
    <font>
      <b/>
      <sz val="13"/>
      <name val="Helvetica"/>
      <family val="2"/>
    </font>
    <font>
      <b/>
      <sz val="14"/>
      <name val="Helvetica"/>
    </font>
    <font>
      <sz val="14"/>
      <name val="Helvetica"/>
      <family val="2"/>
    </font>
    <font>
      <sz val="12"/>
      <name val="Helvetica"/>
      <family val="2"/>
    </font>
    <font>
      <b/>
      <sz val="12"/>
      <name val="Helvetica"/>
    </font>
    <font>
      <sz val="12"/>
      <name val="Helvetica"/>
    </font>
    <font>
      <b/>
      <sz val="11"/>
      <name val="Helvetica"/>
    </font>
    <font>
      <b/>
      <sz val="16"/>
      <name val="Helvetica"/>
    </font>
    <font>
      <sz val="14"/>
      <name val="Helvetica"/>
    </font>
    <font>
      <b/>
      <sz val="15"/>
      <name val="Helvetica"/>
    </font>
    <font>
      <b/>
      <sz val="8"/>
      <name val="Helvetica"/>
    </font>
    <font>
      <b/>
      <sz val="14"/>
      <color indexed="48"/>
      <name val="Helvetica"/>
      <family val="2"/>
    </font>
    <font>
      <sz val="15"/>
      <name val="Helvetica"/>
      <family val="2"/>
    </font>
    <font>
      <sz val="11"/>
      <name val="Helvetica"/>
      <family val="2"/>
    </font>
    <font>
      <b/>
      <u/>
      <sz val="12"/>
      <name val="Helvetica"/>
      <family val="2"/>
    </font>
    <font>
      <b/>
      <vertAlign val="superscript"/>
      <sz val="12"/>
      <name val="Helvetica"/>
      <family val="2"/>
    </font>
    <font>
      <b/>
      <u/>
      <sz val="12"/>
      <name val="Helvetica"/>
    </font>
    <font>
      <b/>
      <sz val="13"/>
      <name val="Helvetica"/>
    </font>
    <font>
      <b/>
      <sz val="14"/>
      <color indexed="10"/>
      <name val="Helvetica"/>
      <family val="2"/>
    </font>
    <font>
      <b/>
      <sz val="14"/>
      <color indexed="23"/>
      <name val="Helvetica"/>
      <family val="2"/>
    </font>
    <font>
      <b/>
      <sz val="12"/>
      <color indexed="23"/>
      <name val="Helvetica"/>
      <family val="2"/>
    </font>
    <font>
      <b/>
      <sz val="14"/>
      <color indexed="57"/>
      <name val="Helvetica"/>
      <family val="2"/>
    </font>
    <font>
      <sz val="12"/>
      <color indexed="57"/>
      <name val="Helvetica"/>
      <family val="2"/>
    </font>
    <font>
      <sz val="10"/>
      <color indexed="57"/>
      <name val="Helvetica"/>
      <family val="2"/>
    </font>
    <font>
      <vertAlign val="superscript"/>
      <sz val="14"/>
      <name val="Helvetica"/>
      <family val="2"/>
    </font>
    <font>
      <b/>
      <sz val="14"/>
      <color indexed="8"/>
      <name val="Helvetica"/>
      <family val="2"/>
    </font>
    <font>
      <b/>
      <sz val="12"/>
      <color indexed="10"/>
      <name val="Helvetica"/>
      <family val="2"/>
    </font>
    <font>
      <b/>
      <sz val="12"/>
      <color indexed="8"/>
      <name val="Helvetica"/>
      <family val="2"/>
    </font>
    <font>
      <b/>
      <sz val="14"/>
      <color indexed="8"/>
      <name val="Helvetica"/>
    </font>
    <font>
      <b/>
      <sz val="10"/>
      <color indexed="8"/>
      <name val="Helvetica"/>
      <family val="2"/>
    </font>
    <font>
      <b/>
      <sz val="12"/>
      <color indexed="8"/>
      <name val="Helvetica"/>
    </font>
    <font>
      <b/>
      <u/>
      <sz val="12"/>
      <color indexed="8"/>
      <name val="Helvetica"/>
      <family val="2"/>
    </font>
    <font>
      <b/>
      <sz val="10"/>
      <color indexed="8"/>
      <name val="Helvetica"/>
    </font>
    <font>
      <sz val="8"/>
      <name val="Arial"/>
      <family val="2"/>
    </font>
    <font>
      <b/>
      <i/>
      <sz val="14"/>
      <name val="Helvetica"/>
      <family val="2"/>
    </font>
    <font>
      <i/>
      <sz val="12"/>
      <name val="Helvetica"/>
    </font>
    <font>
      <i/>
      <sz val="12"/>
      <name val="Helvetica"/>
      <family val="2"/>
    </font>
    <font>
      <sz val="12"/>
      <name val="Helv"/>
    </font>
    <font>
      <i/>
      <sz val="12"/>
      <color indexed="10"/>
      <name val="Helvetica"/>
      <family val="2"/>
    </font>
    <font>
      <sz val="12"/>
      <name val="Times"/>
    </font>
    <font>
      <sz val="12"/>
      <color indexed="12"/>
      <name val="Helvetica"/>
      <family val="2"/>
    </font>
    <font>
      <b/>
      <sz val="12"/>
      <name val="Helv"/>
    </font>
    <font>
      <b/>
      <i/>
      <sz val="12"/>
      <name val="Helvetica"/>
    </font>
    <font>
      <sz val="12"/>
      <name val="Helvetica-Condensed"/>
    </font>
    <font>
      <i/>
      <sz val="12"/>
      <name val="Helvetica-Condensed"/>
    </font>
    <font>
      <i/>
      <sz val="10"/>
      <name val="Helvetica"/>
      <family val="2"/>
    </font>
    <font>
      <i/>
      <sz val="10"/>
      <name val="Helvetica"/>
    </font>
    <font>
      <b/>
      <i/>
      <sz val="10"/>
      <name val="Helvetica"/>
    </font>
    <font>
      <b/>
      <i/>
      <sz val="10"/>
      <color indexed="10"/>
      <name val="Helvetica"/>
      <family val="2"/>
    </font>
    <font>
      <b/>
      <sz val="12"/>
      <name val="Helvetica-Condensed"/>
    </font>
    <font>
      <sz val="6"/>
      <name val="Helvetica"/>
    </font>
    <font>
      <i/>
      <sz val="6"/>
      <name val="Helvetica"/>
    </font>
    <font>
      <sz val="6"/>
      <name val="Helvetica"/>
      <family val="2"/>
    </font>
    <font>
      <i/>
      <sz val="6"/>
      <name val="Helvetica"/>
      <family val="2"/>
    </font>
    <font>
      <b/>
      <i/>
      <sz val="10"/>
      <name val="Helvetica"/>
      <family val="2"/>
    </font>
    <font>
      <sz val="8"/>
      <name val="Helvetica"/>
      <family val="2"/>
    </font>
    <font>
      <i/>
      <sz val="8"/>
      <name val="Helvetica"/>
      <family val="2"/>
    </font>
    <font>
      <sz val="12"/>
      <color indexed="8"/>
      <name val="Arial"/>
      <family val="2"/>
    </font>
    <font>
      <sz val="10"/>
      <color indexed="8"/>
      <name val="Arial"/>
      <family val="2"/>
    </font>
    <font>
      <sz val="10"/>
      <name val="Arial"/>
      <family val="2"/>
    </font>
    <font>
      <sz val="12"/>
      <name val="Arial"/>
      <family val="2"/>
    </font>
    <font>
      <b/>
      <sz val="12"/>
      <name val="Arial"/>
      <family val="2"/>
    </font>
    <font>
      <sz val="12"/>
      <name val="Arial"/>
      <family val="2"/>
    </font>
    <font>
      <b/>
      <sz val="10"/>
      <name val="Arial"/>
      <family val="2"/>
    </font>
    <font>
      <sz val="10"/>
      <color indexed="12"/>
      <name val="Helvetica"/>
      <family val="2"/>
    </font>
    <font>
      <i/>
      <sz val="8"/>
      <name val="Helvetica"/>
    </font>
    <font>
      <i/>
      <sz val="6"/>
      <name val="Helvetica-Condensed"/>
    </font>
    <font>
      <b/>
      <sz val="10"/>
      <name val="Arial"/>
      <family val="2"/>
    </font>
    <font>
      <vertAlign val="superscript"/>
      <sz val="10"/>
      <name val="Arial"/>
      <family val="2"/>
    </font>
    <font>
      <sz val="12"/>
      <color indexed="8"/>
      <name val="Helvetica"/>
      <family val="2"/>
    </font>
    <font>
      <i/>
      <sz val="12"/>
      <name val="Arial"/>
      <family val="2"/>
    </font>
    <font>
      <vertAlign val="superscript"/>
      <sz val="12"/>
      <name val="Arial"/>
      <family val="2"/>
    </font>
    <font>
      <sz val="11"/>
      <name val="Arial"/>
      <family val="2"/>
    </font>
    <font>
      <b/>
      <sz val="14"/>
      <color theme="1"/>
      <name val="Helvetica"/>
      <family val="2"/>
    </font>
    <font>
      <sz val="11"/>
      <color indexed="8"/>
      <name val="Helvetica"/>
      <family val="2"/>
    </font>
    <font>
      <sz val="12"/>
      <color theme="1"/>
      <name val="Arial"/>
      <family val="2"/>
    </font>
    <font>
      <sz val="10"/>
      <color theme="1"/>
      <name val="Helvetica"/>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54">
    <border>
      <left/>
      <right/>
      <top/>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right/>
      <top style="hair">
        <color indexed="64"/>
      </top>
      <bottom/>
      <diagonal/>
    </border>
    <border>
      <left/>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hair">
        <color indexed="64"/>
      </bottom>
      <diagonal/>
    </border>
  </borders>
  <cellStyleXfs count="19">
    <xf numFmtId="0" fontId="0" fillId="0" borderId="0"/>
    <xf numFmtId="43" fontId="1" fillId="0" borderId="0" applyFont="0" applyFill="0" applyBorder="0" applyAlignment="0" applyProtection="0"/>
    <xf numFmtId="0" fontId="4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cellStyleXfs>
  <cellXfs count="1038">
    <xf numFmtId="0" fontId="0" fillId="0" borderId="0" xfId="0"/>
    <xf numFmtId="0" fontId="2" fillId="2" borderId="0" xfId="9" applyNumberFormat="1" applyFont="1" applyFill="1" applyBorder="1" applyProtection="1">
      <protection locked="0"/>
    </xf>
    <xf numFmtId="168" fontId="3" fillId="2" borderId="0" xfId="9" applyNumberFormat="1" applyFont="1" applyFill="1" applyBorder="1" applyAlignment="1">
      <alignment horizontal="right"/>
    </xf>
    <xf numFmtId="0" fontId="3" fillId="2" borderId="0" xfId="9" applyFont="1" applyFill="1" applyBorder="1"/>
    <xf numFmtId="0" fontId="8" fillId="2" borderId="0" xfId="9" applyFont="1" applyFill="1" applyBorder="1"/>
    <xf numFmtId="0" fontId="10" fillId="2" borderId="0" xfId="9" applyFont="1" applyFill="1" applyBorder="1"/>
    <xf numFmtId="0" fontId="2" fillId="2" borderId="0" xfId="9" applyFont="1" applyFill="1" applyBorder="1" applyAlignment="1">
      <alignment horizontal="left"/>
    </xf>
    <xf numFmtId="0" fontId="2" fillId="2" borderId="0" xfId="9" applyFont="1" applyFill="1" applyBorder="1"/>
    <xf numFmtId="170" fontId="3" fillId="2" borderId="0" xfId="9" applyNumberFormat="1" applyFont="1" applyFill="1" applyBorder="1" applyAlignment="1">
      <alignment horizontal="right"/>
    </xf>
    <xf numFmtId="0" fontId="3" fillId="2" borderId="0" xfId="9" applyNumberFormat="1" applyFont="1" applyFill="1" applyBorder="1" applyProtection="1">
      <protection locked="0"/>
    </xf>
    <xf numFmtId="43" fontId="13" fillId="2" borderId="0" xfId="1" applyFont="1" applyFill="1" applyBorder="1" applyAlignment="1">
      <alignment horizontal="right"/>
    </xf>
    <xf numFmtId="43" fontId="3" fillId="2" borderId="0" xfId="1" applyFont="1" applyFill="1" applyBorder="1" applyAlignment="1">
      <alignment horizontal="right"/>
    </xf>
    <xf numFmtId="3" fontId="8" fillId="2" borderId="0" xfId="9" applyNumberFormat="1" applyFont="1" applyFill="1" applyBorder="1"/>
    <xf numFmtId="3" fontId="10" fillId="2" borderId="0" xfId="9" applyNumberFormat="1" applyFont="1" applyFill="1" applyBorder="1"/>
    <xf numFmtId="175" fontId="13" fillId="2" borderId="0" xfId="1" applyNumberFormat="1" applyFont="1" applyFill="1" applyBorder="1" applyAlignment="1">
      <alignment horizontal="right"/>
    </xf>
    <xf numFmtId="175" fontId="3" fillId="2" borderId="0" xfId="1" applyNumberFormat="1" applyFont="1" applyFill="1" applyBorder="1" applyAlignment="1">
      <alignment horizontal="right"/>
    </xf>
    <xf numFmtId="170" fontId="3" fillId="2" borderId="1" xfId="9" applyNumberFormat="1" applyFont="1" applyFill="1" applyBorder="1" applyAlignment="1">
      <alignment horizontal="right"/>
    </xf>
    <xf numFmtId="0" fontId="3" fillId="2" borderId="0" xfId="3" applyFont="1" applyFill="1" applyBorder="1"/>
    <xf numFmtId="0" fontId="3" fillId="2" borderId="0" xfId="3" quotePrefix="1" applyFont="1" applyFill="1" applyBorder="1" applyAlignment="1">
      <alignment horizontal="right"/>
    </xf>
    <xf numFmtId="0" fontId="13" fillId="2" borderId="0" xfId="3" applyFont="1" applyFill="1" applyBorder="1"/>
    <xf numFmtId="0" fontId="3" fillId="2" borderId="0" xfId="3" applyFont="1" applyFill="1" applyBorder="1" applyAlignment="1">
      <alignment horizontal="left"/>
    </xf>
    <xf numFmtId="0" fontId="22" fillId="2" borderId="0" xfId="3" applyFont="1" applyFill="1" applyBorder="1"/>
    <xf numFmtId="0" fontId="2" fillId="2" borderId="0" xfId="3" applyFont="1" applyFill="1" applyBorder="1" applyAlignment="1">
      <alignment horizontal="left"/>
    </xf>
    <xf numFmtId="0" fontId="2" fillId="2" borderId="0" xfId="3" applyFont="1" applyFill="1" applyBorder="1"/>
    <xf numFmtId="3" fontId="3" fillId="2" borderId="0" xfId="3" applyNumberFormat="1" applyFont="1" applyFill="1" applyBorder="1" applyProtection="1">
      <protection locked="0"/>
    </xf>
    <xf numFmtId="174" fontId="13" fillId="2" borderId="0" xfId="1" applyNumberFormat="1" applyFont="1" applyFill="1" applyBorder="1"/>
    <xf numFmtId="174" fontId="13" fillId="2" borderId="0" xfId="1" applyNumberFormat="1" applyFont="1" applyFill="1" applyBorder="1" applyAlignment="1">
      <alignment horizontal="right"/>
    </xf>
    <xf numFmtId="3" fontId="3" fillId="2" borderId="0" xfId="3" applyNumberFormat="1" applyFont="1" applyFill="1" applyBorder="1" applyAlignment="1" applyProtection="1">
      <alignment vertical="center"/>
      <protection locked="0"/>
    </xf>
    <xf numFmtId="0" fontId="3" fillId="2" borderId="0" xfId="3" applyNumberFormat="1" applyFont="1" applyFill="1" applyBorder="1" applyAlignment="1" applyProtection="1">
      <alignment vertical="top"/>
      <protection locked="0"/>
    </xf>
    <xf numFmtId="0" fontId="3" fillId="2" borderId="2" xfId="3" applyFont="1" applyFill="1" applyBorder="1" applyAlignment="1">
      <alignment horizontal="centerContinuous"/>
    </xf>
    <xf numFmtId="0" fontId="3" fillId="2" borderId="3" xfId="3" applyFont="1" applyFill="1" applyBorder="1" applyAlignment="1">
      <alignment horizontal="centerContinuous"/>
    </xf>
    <xf numFmtId="0" fontId="3" fillId="2" borderId="1" xfId="3" applyFont="1" applyFill="1" applyBorder="1" applyAlignment="1">
      <alignment horizontal="centerContinuous"/>
    </xf>
    <xf numFmtId="3" fontId="3" fillId="2" borderId="1" xfId="3" applyNumberFormat="1" applyFont="1" applyFill="1" applyBorder="1" applyAlignment="1">
      <alignment horizontal="centerContinuous"/>
    </xf>
    <xf numFmtId="170" fontId="3" fillId="2" borderId="0" xfId="3" applyNumberFormat="1" applyFont="1" applyFill="1" applyBorder="1" applyAlignment="1">
      <alignment horizontal="right"/>
    </xf>
    <xf numFmtId="0" fontId="3" fillId="2" borderId="0" xfId="3" applyNumberFormat="1" applyFont="1" applyFill="1" applyBorder="1" applyProtection="1">
      <protection locked="0"/>
    </xf>
    <xf numFmtId="43" fontId="13" fillId="2" borderId="0" xfId="1" applyNumberFormat="1" applyFont="1" applyFill="1" applyBorder="1" applyAlignment="1">
      <alignment horizontal="right"/>
    </xf>
    <xf numFmtId="3" fontId="13" fillId="2" borderId="0" xfId="3" applyNumberFormat="1" applyFont="1" applyFill="1" applyBorder="1"/>
    <xf numFmtId="170" fontId="3" fillId="2" borderId="1" xfId="3" applyNumberFormat="1" applyFont="1" applyFill="1" applyBorder="1" applyAlignment="1">
      <alignment horizontal="right"/>
    </xf>
    <xf numFmtId="0" fontId="3" fillId="2" borderId="0" xfId="4" applyFont="1" applyFill="1" applyBorder="1"/>
    <xf numFmtId="0" fontId="8" fillId="2" borderId="0" xfId="4" applyFont="1" applyFill="1" applyBorder="1"/>
    <xf numFmtId="0" fontId="10" fillId="2" borderId="0" xfId="4" applyFont="1" applyFill="1" applyBorder="1"/>
    <xf numFmtId="0" fontId="2" fillId="2" borderId="0" xfId="4" applyFont="1" applyFill="1" applyBorder="1"/>
    <xf numFmtId="0" fontId="2" fillId="2" borderId="0" xfId="4" applyFont="1" applyFill="1" applyBorder="1" applyAlignment="1">
      <alignment horizontal="left"/>
    </xf>
    <xf numFmtId="0" fontId="8" fillId="2" borderId="0" xfId="4" applyFont="1" applyFill="1" applyBorder="1" applyAlignment="1">
      <alignment horizontal="centerContinuous"/>
    </xf>
    <xf numFmtId="168" fontId="3" fillId="2" borderId="0" xfId="4" applyNumberFormat="1" applyFont="1" applyFill="1" applyBorder="1" applyAlignment="1">
      <alignment horizontal="right"/>
    </xf>
    <xf numFmtId="0" fontId="10" fillId="2" borderId="0" xfId="4" applyFont="1" applyFill="1" applyBorder="1" applyAlignment="1">
      <alignment horizontal="centerContinuous"/>
    </xf>
    <xf numFmtId="0" fontId="3" fillId="2" borderId="0" xfId="4" applyNumberFormat="1" applyFont="1" applyFill="1" applyBorder="1" applyProtection="1">
      <protection locked="0"/>
    </xf>
    <xf numFmtId="3" fontId="13" fillId="2" borderId="0" xfId="4" applyNumberFormat="1" applyFont="1" applyFill="1" applyBorder="1" applyAlignment="1">
      <alignment horizontal="right"/>
    </xf>
    <xf numFmtId="174" fontId="14" fillId="2" borderId="0" xfId="1" applyNumberFormat="1" applyFont="1" applyFill="1" applyBorder="1" applyAlignment="1">
      <alignment horizontal="right"/>
    </xf>
    <xf numFmtId="3" fontId="8" fillId="2" borderId="0" xfId="4" applyNumberFormat="1" applyFont="1" applyFill="1" applyBorder="1"/>
    <xf numFmtId="3" fontId="10" fillId="2" borderId="0" xfId="4" applyNumberFormat="1" applyFont="1" applyFill="1" applyBorder="1"/>
    <xf numFmtId="168" fontId="3" fillId="2" borderId="1" xfId="4" applyNumberFormat="1" applyFont="1" applyFill="1" applyBorder="1" applyAlignment="1">
      <alignment horizontal="right"/>
    </xf>
    <xf numFmtId="0" fontId="13" fillId="2" borderId="0" xfId="4" applyFont="1" applyFill="1" applyBorder="1"/>
    <xf numFmtId="170" fontId="3" fillId="2" borderId="0" xfId="4" applyNumberFormat="1" applyFont="1" applyFill="1" applyBorder="1" applyAlignment="1">
      <alignment horizontal="right"/>
    </xf>
    <xf numFmtId="0" fontId="11" fillId="2" borderId="0" xfId="4" applyNumberFormat="1" applyFont="1" applyFill="1" applyBorder="1" applyProtection="1">
      <protection locked="0"/>
    </xf>
    <xf numFmtId="170" fontId="13" fillId="2" borderId="0" xfId="4" applyNumberFormat="1" applyFont="1" applyFill="1" applyBorder="1" applyAlignment="1">
      <alignment horizontal="center"/>
    </xf>
    <xf numFmtId="170" fontId="13" fillId="2" borderId="0" xfId="4" applyNumberFormat="1" applyFont="1" applyFill="1" applyBorder="1" applyAlignment="1">
      <alignment horizontal="right"/>
    </xf>
    <xf numFmtId="0" fontId="2" fillId="2" borderId="0" xfId="4" applyFont="1" applyFill="1" applyBorder="1" applyAlignment="1">
      <alignment horizontal="right"/>
    </xf>
    <xf numFmtId="0" fontId="10" fillId="2" borderId="0" xfId="4" applyFont="1" applyFill="1" applyBorder="1" applyAlignment="1">
      <alignment horizontal="right"/>
    </xf>
    <xf numFmtId="3" fontId="8" fillId="2" borderId="0" xfId="4" applyNumberFormat="1" applyFont="1" applyFill="1" applyBorder="1" applyAlignment="1">
      <alignment horizontal="centerContinuous"/>
    </xf>
    <xf numFmtId="170" fontId="3" fillId="2" borderId="1" xfId="4" applyNumberFormat="1" applyFont="1" applyFill="1" applyBorder="1" applyAlignment="1">
      <alignment horizontal="right"/>
    </xf>
    <xf numFmtId="0" fontId="3" fillId="2" borderId="0" xfId="5" applyFont="1" applyFill="1" applyBorder="1"/>
    <xf numFmtId="0" fontId="8" fillId="2" borderId="0" xfId="5" applyFont="1" applyFill="1" applyBorder="1"/>
    <xf numFmtId="0" fontId="10" fillId="2" borderId="0" xfId="5" applyFont="1" applyFill="1" applyBorder="1"/>
    <xf numFmtId="0" fontId="2" fillId="2" borderId="0" xfId="5" applyFont="1" applyFill="1" applyBorder="1"/>
    <xf numFmtId="0" fontId="2" fillId="2" borderId="0" xfId="5" applyFont="1" applyFill="1" applyBorder="1" applyAlignment="1">
      <alignment horizontal="left"/>
    </xf>
    <xf numFmtId="0" fontId="8" fillId="2" borderId="0" xfId="5" applyFont="1" applyFill="1" applyBorder="1" applyAlignment="1">
      <alignment horizontal="centerContinuous"/>
    </xf>
    <xf numFmtId="3" fontId="5" fillId="2" borderId="0" xfId="5" applyNumberFormat="1" applyFont="1" applyFill="1" applyBorder="1" applyAlignment="1">
      <alignment horizontal="right"/>
    </xf>
    <xf numFmtId="175" fontId="5" fillId="2" borderId="0" xfId="1" applyNumberFormat="1" applyFont="1" applyFill="1" applyBorder="1" applyAlignment="1">
      <alignment horizontal="right"/>
    </xf>
    <xf numFmtId="0" fontId="3" fillId="2" borderId="0" xfId="5" applyNumberFormat="1" applyFont="1" applyFill="1" applyBorder="1" applyProtection="1">
      <protection locked="0"/>
    </xf>
    <xf numFmtId="3" fontId="10" fillId="2" borderId="0" xfId="5" applyNumberFormat="1" applyFont="1" applyFill="1" applyBorder="1" applyAlignment="1">
      <alignment horizontal="right"/>
    </xf>
    <xf numFmtId="175" fontId="10" fillId="2" borderId="0" xfId="1" applyNumberFormat="1" applyFont="1" applyFill="1" applyBorder="1" applyAlignment="1">
      <alignment horizontal="right"/>
    </xf>
    <xf numFmtId="174" fontId="24" fillId="2" borderId="0" xfId="1" applyNumberFormat="1" applyFont="1" applyFill="1" applyBorder="1" applyAlignment="1">
      <alignment horizontal="right"/>
    </xf>
    <xf numFmtId="2" fontId="10" fillId="2" borderId="0" xfId="5" applyNumberFormat="1" applyFont="1" applyFill="1" applyBorder="1" applyAlignment="1">
      <alignment horizontal="right"/>
    </xf>
    <xf numFmtId="3" fontId="10" fillId="2" borderId="0" xfId="5" applyNumberFormat="1" applyFont="1" applyFill="1" applyBorder="1"/>
    <xf numFmtId="3" fontId="5" fillId="2" borderId="1" xfId="5" applyNumberFormat="1" applyFont="1" applyFill="1" applyBorder="1" applyAlignment="1">
      <alignment horizontal="right"/>
    </xf>
    <xf numFmtId="0" fontId="3" fillId="2" borderId="0" xfId="6" applyFont="1" applyFill="1" applyBorder="1"/>
    <xf numFmtId="0" fontId="8" fillId="2" borderId="0" xfId="6" applyFont="1" applyFill="1" applyBorder="1"/>
    <xf numFmtId="0" fontId="10" fillId="2" borderId="0" xfId="6" applyFont="1" applyFill="1" applyBorder="1"/>
    <xf numFmtId="0" fontId="2" fillId="2" borderId="0" xfId="6" applyFont="1" applyFill="1" applyBorder="1" applyAlignment="1">
      <alignment horizontal="left"/>
    </xf>
    <xf numFmtId="0" fontId="2" fillId="2" borderId="0" xfId="6" applyFont="1" applyFill="1" applyBorder="1"/>
    <xf numFmtId="170" fontId="3" fillId="2" borderId="0" xfId="6" applyNumberFormat="1" applyFont="1" applyFill="1" applyBorder="1" applyAlignment="1">
      <alignment horizontal="right"/>
    </xf>
    <xf numFmtId="0" fontId="3" fillId="2" borderId="0" xfId="6" applyNumberFormat="1" applyFont="1" applyFill="1" applyBorder="1" applyProtection="1">
      <protection locked="0"/>
    </xf>
    <xf numFmtId="168" fontId="13" fillId="2" borderId="0" xfId="6" applyNumberFormat="1" applyFont="1" applyFill="1" applyBorder="1" applyAlignment="1">
      <alignment horizontal="right"/>
    </xf>
    <xf numFmtId="170" fontId="13" fillId="2" borderId="0" xfId="6" applyNumberFormat="1" applyFont="1" applyFill="1" applyBorder="1" applyAlignment="1">
      <alignment horizontal="right"/>
    </xf>
    <xf numFmtId="3" fontId="10" fillId="2" borderId="0" xfId="6" applyNumberFormat="1" applyFont="1" applyFill="1" applyBorder="1"/>
    <xf numFmtId="170" fontId="3" fillId="2" borderId="1" xfId="6" applyNumberFormat="1" applyFont="1" applyFill="1" applyBorder="1" applyAlignment="1">
      <alignment horizontal="right"/>
    </xf>
    <xf numFmtId="0" fontId="3" fillId="2" borderId="0" xfId="7" applyFont="1" applyFill="1" applyBorder="1"/>
    <xf numFmtId="0" fontId="8" fillId="2" borderId="0" xfId="7" applyFont="1" applyFill="1" applyBorder="1"/>
    <xf numFmtId="0" fontId="10" fillId="2" borderId="0" xfId="7" applyFont="1" applyFill="1" applyBorder="1"/>
    <xf numFmtId="0" fontId="2" fillId="2" borderId="0" xfId="7" applyFont="1" applyFill="1" applyBorder="1"/>
    <xf numFmtId="0" fontId="2" fillId="2" borderId="0" xfId="7" applyFont="1" applyFill="1" applyBorder="1" applyAlignment="1">
      <alignment horizontal="left"/>
    </xf>
    <xf numFmtId="0" fontId="8" fillId="2" borderId="0" xfId="7" applyFont="1" applyFill="1" applyBorder="1" applyAlignment="1">
      <alignment horizontal="centerContinuous"/>
    </xf>
    <xf numFmtId="0" fontId="8" fillId="2" borderId="0" xfId="7" applyFont="1" applyFill="1" applyBorder="1" applyAlignment="1"/>
    <xf numFmtId="0" fontId="2" fillId="2" borderId="0" xfId="7" applyFont="1" applyFill="1" applyBorder="1" applyAlignment="1">
      <alignment vertical="top"/>
    </xf>
    <xf numFmtId="0" fontId="2" fillId="2" borderId="0" xfId="7" applyFont="1" applyFill="1" applyBorder="1" applyAlignment="1">
      <alignment horizontal="left" vertical="center"/>
    </xf>
    <xf numFmtId="3" fontId="2" fillId="2" borderId="0" xfId="7" applyNumberFormat="1" applyFont="1" applyFill="1" applyBorder="1" applyAlignment="1">
      <alignment horizontal="left" vertical="center"/>
    </xf>
    <xf numFmtId="3" fontId="3" fillId="2" borderId="0" xfId="7" applyNumberFormat="1" applyFont="1" applyFill="1" applyBorder="1" applyProtection="1">
      <protection locked="0"/>
    </xf>
    <xf numFmtId="171" fontId="13" fillId="2" borderId="0" xfId="7" applyNumberFormat="1" applyFont="1" applyFill="1" applyBorder="1" applyAlignment="1">
      <alignment horizontal="right"/>
    </xf>
    <xf numFmtId="0" fontId="10" fillId="2" borderId="0" xfId="7" applyFont="1" applyFill="1" applyBorder="1" applyAlignment="1">
      <alignment horizontal="centerContinuous"/>
    </xf>
    <xf numFmtId="3" fontId="2" fillId="2" borderId="0" xfId="7" applyNumberFormat="1" applyFont="1" applyFill="1" applyBorder="1" applyProtection="1">
      <protection locked="0"/>
    </xf>
    <xf numFmtId="174" fontId="3" fillId="2" borderId="0" xfId="1" applyNumberFormat="1" applyFont="1" applyFill="1" applyBorder="1" applyAlignment="1">
      <alignment horizontal="right"/>
    </xf>
    <xf numFmtId="171" fontId="3" fillId="2" borderId="0" xfId="7" applyNumberFormat="1" applyFont="1" applyFill="1" applyBorder="1" applyAlignment="1">
      <alignment horizontal="right"/>
    </xf>
    <xf numFmtId="0" fontId="3" fillId="2" borderId="0" xfId="7" applyNumberFormat="1" applyFont="1" applyFill="1" applyBorder="1" applyProtection="1">
      <protection locked="0"/>
    </xf>
    <xf numFmtId="0" fontId="3" fillId="2" borderId="0" xfId="7" applyNumberFormat="1" applyFont="1" applyFill="1" applyBorder="1" applyAlignment="1" applyProtection="1">
      <alignment vertical="top"/>
      <protection locked="0"/>
    </xf>
    <xf numFmtId="0" fontId="3" fillId="2" borderId="0" xfId="7" applyFont="1" applyFill="1" applyBorder="1" applyAlignment="1">
      <alignment vertical="top"/>
    </xf>
    <xf numFmtId="3" fontId="3" fillId="2" borderId="0" xfId="7" applyNumberFormat="1" applyFont="1" applyFill="1" applyBorder="1"/>
    <xf numFmtId="3" fontId="8" fillId="2" borderId="0" xfId="7" applyNumberFormat="1" applyFont="1" applyFill="1" applyBorder="1"/>
    <xf numFmtId="3" fontId="8" fillId="2" borderId="0" xfId="7" quotePrefix="1" applyNumberFormat="1" applyFont="1" applyFill="1" applyBorder="1"/>
    <xf numFmtId="3" fontId="10" fillId="2" borderId="0" xfId="7" applyNumberFormat="1" applyFont="1" applyFill="1" applyBorder="1"/>
    <xf numFmtId="0" fontId="2" fillId="3" borderId="4" xfId="7" applyFont="1" applyFill="1" applyBorder="1" applyAlignment="1"/>
    <xf numFmtId="0" fontId="2" fillId="3" borderId="5" xfId="7" applyFont="1" applyFill="1" applyBorder="1" applyAlignment="1"/>
    <xf numFmtId="0" fontId="2" fillId="3" borderId="6" xfId="7" applyFont="1" applyFill="1" applyBorder="1" applyAlignment="1">
      <alignment horizontal="left" vertical="top"/>
    </xf>
    <xf numFmtId="0" fontId="2" fillId="3" borderId="7" xfId="7" applyFont="1" applyFill="1" applyBorder="1" applyAlignment="1">
      <alignment horizontal="left" vertical="center"/>
    </xf>
    <xf numFmtId="0" fontId="2" fillId="3" borderId="7" xfId="7" applyFont="1" applyFill="1" applyBorder="1" applyAlignment="1">
      <alignment horizontal="centerContinuous" vertical="center"/>
    </xf>
    <xf numFmtId="0" fontId="2" fillId="3" borderId="8" xfId="7" applyFont="1" applyFill="1" applyBorder="1" applyAlignment="1">
      <alignment horizontal="centerContinuous" vertical="center"/>
    </xf>
    <xf numFmtId="0" fontId="2" fillId="3" borderId="8" xfId="7" applyFont="1" applyFill="1" applyBorder="1" applyAlignment="1">
      <alignment horizontal="left" vertical="center"/>
    </xf>
    <xf numFmtId="0" fontId="2" fillId="3" borderId="9" xfId="7" applyFont="1" applyFill="1" applyBorder="1" applyAlignment="1"/>
    <xf numFmtId="0" fontId="2" fillId="3" borderId="6" xfId="7" applyFont="1" applyFill="1" applyBorder="1" applyAlignment="1">
      <alignment vertical="center"/>
    </xf>
    <xf numFmtId="168" fontId="2" fillId="2" borderId="3" xfId="7" applyNumberFormat="1" applyFont="1" applyFill="1" applyBorder="1" applyAlignment="1">
      <alignment horizontal="right" vertical="center"/>
    </xf>
    <xf numFmtId="0" fontId="3" fillId="2" borderId="0" xfId="7" applyFont="1" applyFill="1" applyBorder="1" applyAlignment="1">
      <alignment horizontal="center" vertical="center"/>
    </xf>
    <xf numFmtId="0" fontId="13" fillId="2" borderId="0" xfId="7" applyFont="1" applyFill="1" applyBorder="1"/>
    <xf numFmtId="0" fontId="24" fillId="2" borderId="0" xfId="7" applyFont="1" applyFill="1" applyBorder="1" applyAlignment="1">
      <alignment horizontal="centerContinuous" vertical="center"/>
    </xf>
    <xf numFmtId="167" fontId="3" fillId="2" borderId="0" xfId="7" applyNumberFormat="1" applyFont="1" applyFill="1" applyBorder="1" applyAlignment="1">
      <alignment horizontal="right"/>
    </xf>
    <xf numFmtId="170" fontId="3" fillId="2" borderId="0" xfId="7" applyNumberFormat="1" applyFont="1" applyFill="1" applyBorder="1" applyAlignment="1">
      <alignment horizontal="right"/>
    </xf>
    <xf numFmtId="0" fontId="24" fillId="2" borderId="10" xfId="7" applyFont="1" applyFill="1" applyBorder="1" applyAlignment="1">
      <alignment horizontal="centerContinuous" vertical="center"/>
    </xf>
    <xf numFmtId="3" fontId="3" fillId="2" borderId="1" xfId="7" applyNumberFormat="1" applyFont="1" applyFill="1" applyBorder="1" applyAlignment="1">
      <alignment horizontal="centerContinuous" vertical="center"/>
    </xf>
    <xf numFmtId="0" fontId="2" fillId="2" borderId="0" xfId="7" applyFont="1" applyFill="1" applyBorder="1" applyAlignment="1">
      <alignment horizontal="right"/>
    </xf>
    <xf numFmtId="0" fontId="3" fillId="2" borderId="0" xfId="7" applyNumberFormat="1" applyFont="1" applyFill="1" applyBorder="1" applyAlignment="1" applyProtection="1">
      <alignment horizontal="right"/>
      <protection locked="0"/>
    </xf>
    <xf numFmtId="0" fontId="3" fillId="2" borderId="0" xfId="8" applyFont="1" applyFill="1" applyBorder="1" applyAlignment="1">
      <alignment vertical="center"/>
    </xf>
    <xf numFmtId="0" fontId="3" fillId="2" borderId="0" xfId="8" applyFont="1" applyFill="1" applyBorder="1"/>
    <xf numFmtId="0" fontId="13" fillId="2" borderId="0" xfId="8" applyFont="1" applyFill="1" applyBorder="1"/>
    <xf numFmtId="0" fontId="6" fillId="2" borderId="0" xfId="8" applyFont="1" applyFill="1" applyBorder="1"/>
    <xf numFmtId="0" fontId="2" fillId="2" borderId="0" xfId="8" applyFont="1" applyFill="1" applyBorder="1"/>
    <xf numFmtId="0" fontId="14" fillId="2" borderId="0" xfId="8" applyFont="1" applyFill="1" applyBorder="1"/>
    <xf numFmtId="0" fontId="2" fillId="2" borderId="0" xfId="8" applyFont="1" applyFill="1" applyBorder="1" applyAlignment="1"/>
    <xf numFmtId="0" fontId="4" fillId="2" borderId="0" xfId="8" applyFont="1" applyFill="1" applyBorder="1"/>
    <xf numFmtId="0" fontId="2" fillId="2" borderId="0" xfId="8" applyFont="1" applyFill="1" applyBorder="1" applyAlignment="1">
      <alignment horizontal="left" vertical="center"/>
    </xf>
    <xf numFmtId="0" fontId="6" fillId="2" borderId="0" xfId="8" applyFont="1" applyFill="1" applyBorder="1" applyAlignment="1">
      <alignment vertical="center"/>
    </xf>
    <xf numFmtId="0" fontId="15" fillId="2" borderId="0" xfId="8" applyFont="1" applyFill="1" applyBorder="1" applyAlignment="1">
      <alignment vertical="center"/>
    </xf>
    <xf numFmtId="172" fontId="13" fillId="2" borderId="0" xfId="8" applyNumberFormat="1" applyFont="1" applyFill="1" applyBorder="1" applyAlignment="1" applyProtection="1">
      <alignment horizontal="right"/>
      <protection locked="0"/>
    </xf>
    <xf numFmtId="172" fontId="13" fillId="2" borderId="0" xfId="8" applyNumberFormat="1" applyFont="1" applyFill="1" applyBorder="1" applyProtection="1">
      <protection locked="0"/>
    </xf>
    <xf numFmtId="0" fontId="3" fillId="2" borderId="0" xfId="8" applyNumberFormat="1" applyFont="1" applyFill="1" applyBorder="1" applyAlignment="1" applyProtection="1">
      <alignment vertical="top"/>
      <protection locked="0"/>
    </xf>
    <xf numFmtId="172" fontId="3" fillId="2" borderId="0" xfId="8" applyNumberFormat="1" applyFont="1" applyFill="1" applyBorder="1" applyAlignment="1">
      <alignment horizontal="right"/>
    </xf>
    <xf numFmtId="172" fontId="3" fillId="2" borderId="0" xfId="8" applyNumberFormat="1" applyFont="1" applyFill="1" applyBorder="1"/>
    <xf numFmtId="0" fontId="15" fillId="2" borderId="0" xfId="8" applyNumberFormat="1" applyFont="1" applyFill="1" applyBorder="1" applyAlignment="1" applyProtection="1">
      <alignment vertical="top"/>
      <protection locked="0"/>
    </xf>
    <xf numFmtId="172" fontId="15" fillId="2" borderId="0" xfId="8" applyNumberFormat="1" applyFont="1" applyFill="1" applyBorder="1" applyAlignment="1">
      <alignment horizontal="right"/>
    </xf>
    <xf numFmtId="172" fontId="4" fillId="2" borderId="0" xfId="8" applyNumberFormat="1" applyFont="1" applyFill="1" applyBorder="1"/>
    <xf numFmtId="172" fontId="12" fillId="2" borderId="0" xfId="8" applyNumberFormat="1" applyFont="1" applyFill="1" applyBorder="1" applyAlignment="1" applyProtection="1">
      <alignment horizontal="right"/>
      <protection locked="0"/>
    </xf>
    <xf numFmtId="3" fontId="4" fillId="2" borderId="0" xfId="8" applyNumberFormat="1" applyFont="1" applyFill="1" applyBorder="1"/>
    <xf numFmtId="0" fontId="15" fillId="2" borderId="0" xfId="8" applyFont="1" applyFill="1" applyBorder="1"/>
    <xf numFmtId="3" fontId="6" fillId="2" borderId="0" xfId="8" applyNumberFormat="1" applyFont="1" applyFill="1" applyBorder="1"/>
    <xf numFmtId="173" fontId="12" fillId="2" borderId="3" xfId="8" applyNumberFormat="1" applyFont="1" applyFill="1" applyBorder="1" applyAlignment="1">
      <alignment horizontal="right" vertical="center"/>
    </xf>
    <xf numFmtId="173" fontId="12" fillId="2" borderId="3" xfId="8" applyNumberFormat="1" applyFont="1" applyFill="1" applyBorder="1" applyAlignment="1">
      <alignment vertical="center"/>
    </xf>
    <xf numFmtId="0" fontId="14" fillId="2" borderId="0" xfId="8" applyFont="1" applyFill="1" applyBorder="1" applyAlignment="1">
      <alignment vertical="center"/>
    </xf>
    <xf numFmtId="0" fontId="15" fillId="2" borderId="0" xfId="8" applyNumberFormat="1" applyFont="1" applyFill="1" applyBorder="1" applyProtection="1">
      <protection locked="0"/>
    </xf>
    <xf numFmtId="3" fontId="12" fillId="2" borderId="0" xfId="8" applyNumberFormat="1" applyFont="1" applyFill="1" applyBorder="1" applyAlignment="1">
      <alignment horizontal="right"/>
    </xf>
    <xf numFmtId="0" fontId="19" fillId="2" borderId="0" xfId="8" applyFont="1" applyFill="1" applyBorder="1"/>
    <xf numFmtId="0" fontId="3" fillId="2" borderId="3" xfId="8" applyFont="1" applyFill="1" applyBorder="1" applyAlignment="1">
      <alignment horizontal="centerContinuous" vertical="center"/>
    </xf>
    <xf numFmtId="0" fontId="12" fillId="2" borderId="0" xfId="8" applyNumberFormat="1" applyFont="1" applyFill="1" applyBorder="1" applyAlignment="1" applyProtection="1">
      <alignment horizontal="right"/>
      <protection locked="0"/>
    </xf>
    <xf numFmtId="0" fontId="8" fillId="2" borderId="0" xfId="9" applyFont="1" applyFill="1" applyBorder="1" applyAlignment="1">
      <alignment horizontal="centerContinuous"/>
    </xf>
    <xf numFmtId="0" fontId="2" fillId="2" borderId="0" xfId="9" applyFont="1" applyFill="1" applyBorder="1" applyAlignment="1">
      <alignment vertical="center"/>
    </xf>
    <xf numFmtId="168" fontId="3" fillId="2" borderId="0" xfId="9" applyNumberFormat="1" applyFont="1" applyFill="1" applyBorder="1" applyAlignment="1">
      <alignment horizontal="right" vertical="center"/>
    </xf>
    <xf numFmtId="0" fontId="8" fillId="2" borderId="0" xfId="9" applyFont="1" applyFill="1" applyBorder="1" applyAlignment="1">
      <alignment vertical="center"/>
    </xf>
    <xf numFmtId="170" fontId="3" fillId="2" borderId="0" xfId="9" applyNumberFormat="1" applyFont="1" applyFill="1" applyBorder="1"/>
    <xf numFmtId="0" fontId="3" fillId="2" borderId="0" xfId="9" applyFont="1" applyFill="1" applyBorder="1" applyAlignment="1">
      <alignment horizontal="centerContinuous" vertical="center"/>
    </xf>
    <xf numFmtId="2" fontId="2" fillId="2" borderId="0" xfId="9" applyNumberFormat="1" applyFont="1" applyFill="1" applyBorder="1" applyAlignment="1">
      <alignment horizontal="right"/>
    </xf>
    <xf numFmtId="170" fontId="2" fillId="2" borderId="0" xfId="9" applyNumberFormat="1" applyFont="1" applyFill="1" applyBorder="1" applyAlignment="1">
      <alignment horizontal="right"/>
    </xf>
    <xf numFmtId="168" fontId="3" fillId="2" borderId="1" xfId="9" applyNumberFormat="1" applyFont="1" applyFill="1" applyBorder="1" applyAlignment="1">
      <alignment horizontal="right" vertical="center"/>
    </xf>
    <xf numFmtId="175" fontId="3" fillId="2" borderId="0" xfId="1" applyNumberFormat="1" applyFont="1" applyFill="1" applyBorder="1"/>
    <xf numFmtId="0" fontId="13" fillId="2" borderId="0" xfId="9" applyFont="1" applyFill="1" applyBorder="1"/>
    <xf numFmtId="0" fontId="13" fillId="2" borderId="0" xfId="9" applyFont="1" applyFill="1" applyBorder="1" applyAlignment="1">
      <alignment vertical="center"/>
    </xf>
    <xf numFmtId="0" fontId="13" fillId="2" borderId="0" xfId="9" applyFont="1" applyFill="1" applyBorder="1" applyAlignment="1">
      <alignment horizontal="right"/>
    </xf>
    <xf numFmtId="0" fontId="13" fillId="2" borderId="0" xfId="9" applyFont="1" applyFill="1" applyBorder="1" applyAlignment="1">
      <alignment horizontal="right" vertical="center"/>
    </xf>
    <xf numFmtId="0" fontId="13" fillId="2" borderId="0" xfId="9" quotePrefix="1" applyFont="1" applyFill="1" applyBorder="1"/>
    <xf numFmtId="174" fontId="3" fillId="2" borderId="0" xfId="1" applyNumberFormat="1" applyFont="1" applyFill="1" applyBorder="1"/>
    <xf numFmtId="0" fontId="3" fillId="2" borderId="0" xfId="10" applyFont="1" applyFill="1" applyBorder="1"/>
    <xf numFmtId="0" fontId="8" fillId="2" borderId="0" xfId="10" applyFont="1" applyFill="1" applyBorder="1"/>
    <xf numFmtId="0" fontId="2" fillId="2" borderId="0" xfId="10" applyFont="1" applyFill="1" applyBorder="1"/>
    <xf numFmtId="0" fontId="2" fillId="2" borderId="0" xfId="10" applyFont="1" applyFill="1" applyBorder="1" applyAlignment="1">
      <alignment horizontal="left"/>
    </xf>
    <xf numFmtId="0" fontId="3" fillId="2" borderId="0" xfId="10" applyFont="1" applyFill="1" applyBorder="1" applyAlignment="1">
      <alignment horizontal="centerContinuous"/>
    </xf>
    <xf numFmtId="3" fontId="3" fillId="2" borderId="0" xfId="10" applyNumberFormat="1" applyFont="1" applyFill="1" applyBorder="1" applyAlignment="1">
      <alignment horizontal="centerContinuous"/>
    </xf>
    <xf numFmtId="164" fontId="3" fillId="2" borderId="0" xfId="10" applyNumberFormat="1" applyFont="1" applyFill="1" applyBorder="1"/>
    <xf numFmtId="164" fontId="3" fillId="2" borderId="0" xfId="10" applyNumberFormat="1" applyFont="1" applyFill="1" applyBorder="1" applyAlignment="1">
      <alignment horizontal="right"/>
    </xf>
    <xf numFmtId="0" fontId="2" fillId="2" borderId="3" xfId="10" applyFont="1" applyFill="1" applyBorder="1" applyAlignment="1">
      <alignment horizontal="centerContinuous"/>
    </xf>
    <xf numFmtId="0" fontId="3" fillId="2" borderId="1" xfId="10" applyFont="1" applyFill="1" applyBorder="1" applyAlignment="1">
      <alignment horizontal="centerContinuous"/>
    </xf>
    <xf numFmtId="3" fontId="3" fillId="2" borderId="1" xfId="10" applyNumberFormat="1" applyFont="1" applyFill="1" applyBorder="1" applyAlignment="1">
      <alignment horizontal="centerContinuous"/>
    </xf>
    <xf numFmtId="0" fontId="3" fillId="2" borderId="3" xfId="10" applyFont="1" applyFill="1" applyBorder="1" applyAlignment="1">
      <alignment horizontal="centerContinuous"/>
    </xf>
    <xf numFmtId="3" fontId="3" fillId="2" borderId="3" xfId="10" applyNumberFormat="1" applyFont="1" applyFill="1" applyBorder="1" applyAlignment="1">
      <alignment horizontal="centerContinuous"/>
    </xf>
    <xf numFmtId="0" fontId="2" fillId="2" borderId="0" xfId="10" applyFont="1" applyFill="1" applyBorder="1" applyAlignment="1">
      <alignment vertical="center"/>
    </xf>
    <xf numFmtId="165" fontId="3" fillId="2" borderId="0" xfId="10" applyNumberFormat="1" applyFont="1" applyFill="1" applyBorder="1" applyAlignment="1">
      <alignment horizontal="right" vertical="center"/>
    </xf>
    <xf numFmtId="0" fontId="8" fillId="2" borderId="0" xfId="10" applyFont="1" applyFill="1" applyBorder="1" applyAlignment="1">
      <alignment vertical="center"/>
    </xf>
    <xf numFmtId="167" fontId="3" fillId="2" borderId="0" xfId="10" applyNumberFormat="1" applyFont="1" applyFill="1" applyBorder="1" applyProtection="1">
      <protection locked="0"/>
    </xf>
    <xf numFmtId="175" fontId="13" fillId="2" borderId="0" xfId="1" quotePrefix="1" applyNumberFormat="1" applyFont="1" applyFill="1" applyBorder="1" applyAlignment="1">
      <alignment horizontal="right"/>
    </xf>
    <xf numFmtId="3" fontId="8" fillId="2" borderId="0" xfId="10" applyNumberFormat="1" applyFont="1" applyFill="1" applyBorder="1"/>
    <xf numFmtId="165" fontId="3" fillId="2" borderId="1" xfId="10" applyNumberFormat="1" applyFont="1" applyFill="1" applyBorder="1" applyAlignment="1">
      <alignment horizontal="right" vertical="center"/>
    </xf>
    <xf numFmtId="0" fontId="3" fillId="2" borderId="0" xfId="11" applyFont="1" applyFill="1" applyBorder="1"/>
    <xf numFmtId="0" fontId="8" fillId="2" borderId="0" xfId="11" applyFont="1" applyFill="1" applyBorder="1"/>
    <xf numFmtId="0" fontId="2" fillId="2" borderId="0" xfId="11" applyFont="1" applyFill="1" applyBorder="1" applyAlignment="1">
      <alignment horizontal="left"/>
    </xf>
    <xf numFmtId="0" fontId="2" fillId="2" borderId="0" xfId="11" applyFont="1" applyFill="1" applyBorder="1"/>
    <xf numFmtId="168" fontId="3" fillId="2" borderId="0" xfId="11" applyNumberFormat="1" applyFont="1" applyFill="1" applyBorder="1" applyAlignment="1">
      <alignment horizontal="right"/>
    </xf>
    <xf numFmtId="165" fontId="2" fillId="2" borderId="0" xfId="11" applyNumberFormat="1" applyFont="1" applyFill="1" applyBorder="1" applyAlignment="1">
      <alignment horizontal="centerContinuous"/>
    </xf>
    <xf numFmtId="170" fontId="2" fillId="2" borderId="0" xfId="11" applyNumberFormat="1" applyFont="1" applyFill="1" applyBorder="1" applyAlignment="1">
      <alignment horizontal="centerContinuous"/>
    </xf>
    <xf numFmtId="3" fontId="8" fillId="2" borderId="0" xfId="11" applyNumberFormat="1" applyFont="1" applyFill="1" applyBorder="1"/>
    <xf numFmtId="0" fontId="3" fillId="2" borderId="0" xfId="12" applyFont="1" applyFill="1" applyBorder="1"/>
    <xf numFmtId="0" fontId="4" fillId="2" borderId="0" xfId="12" applyFont="1" applyFill="1" applyBorder="1"/>
    <xf numFmtId="0" fontId="15" fillId="2" borderId="0" xfId="12" applyFont="1" applyFill="1" applyBorder="1" applyAlignment="1">
      <alignment horizontal="left"/>
    </xf>
    <xf numFmtId="0" fontId="15" fillId="2" borderId="0" xfId="12" applyFont="1" applyFill="1" applyBorder="1"/>
    <xf numFmtId="168" fontId="12" fillId="2" borderId="0" xfId="12" applyNumberFormat="1" applyFont="1" applyFill="1" applyBorder="1" applyAlignment="1">
      <alignment horizontal="right"/>
    </xf>
    <xf numFmtId="0" fontId="15" fillId="2" borderId="0" xfId="12" applyNumberFormat="1" applyFont="1" applyFill="1" applyBorder="1" applyProtection="1">
      <protection locked="0"/>
    </xf>
    <xf numFmtId="168" fontId="14" fillId="2" borderId="0" xfId="12" applyNumberFormat="1" applyFont="1" applyFill="1" applyBorder="1" applyAlignment="1">
      <alignment horizontal="right"/>
    </xf>
    <xf numFmtId="170" fontId="14" fillId="2" borderId="0" xfId="12" applyNumberFormat="1" applyFont="1" applyFill="1" applyBorder="1" applyAlignment="1">
      <alignment horizontal="right"/>
    </xf>
    <xf numFmtId="169" fontId="12" fillId="2" borderId="0" xfId="12" applyNumberFormat="1" applyFont="1" applyFill="1" applyBorder="1" applyAlignment="1">
      <alignment horizontal="right"/>
    </xf>
    <xf numFmtId="3" fontId="4" fillId="2" borderId="0" xfId="12" applyNumberFormat="1" applyFont="1" applyFill="1" applyBorder="1"/>
    <xf numFmtId="168" fontId="12" fillId="2" borderId="11" xfId="12" applyNumberFormat="1" applyFont="1" applyFill="1" applyBorder="1" applyAlignment="1">
      <alignment horizontal="right"/>
    </xf>
    <xf numFmtId="43" fontId="13" fillId="2" borderId="0" xfId="1" quotePrefix="1" applyFont="1" applyFill="1" applyBorder="1" applyAlignment="1">
      <alignment horizontal="right"/>
    </xf>
    <xf numFmtId="0" fontId="3" fillId="2" borderId="0" xfId="13" applyFont="1" applyFill="1" applyBorder="1"/>
    <xf numFmtId="0" fontId="4" fillId="2" borderId="0" xfId="13" applyFont="1" applyFill="1" applyBorder="1"/>
    <xf numFmtId="0" fontId="6" fillId="2" borderId="0" xfId="13" applyFont="1" applyFill="1" applyBorder="1"/>
    <xf numFmtId="0" fontId="15" fillId="2" borderId="0" xfId="13" applyFont="1" applyFill="1" applyBorder="1" applyAlignment="1">
      <alignment horizontal="left"/>
    </xf>
    <xf numFmtId="0" fontId="15" fillId="2" borderId="0" xfId="13" applyFont="1" applyFill="1" applyBorder="1" applyAlignment="1">
      <alignment vertical="center"/>
    </xf>
    <xf numFmtId="0" fontId="15" fillId="2" borderId="0" xfId="13" applyFont="1" applyFill="1" applyBorder="1"/>
    <xf numFmtId="0" fontId="17" fillId="2" borderId="0" xfId="13" applyFont="1" applyFill="1" applyBorder="1"/>
    <xf numFmtId="0" fontId="15" fillId="2" borderId="0" xfId="13" applyNumberFormat="1" applyFont="1" applyFill="1" applyBorder="1" applyProtection="1">
      <protection locked="0"/>
    </xf>
    <xf numFmtId="166" fontId="12" fillId="2" borderId="0" xfId="13" applyNumberFormat="1" applyFont="1" applyFill="1" applyBorder="1" applyAlignment="1">
      <alignment horizontal="right"/>
    </xf>
    <xf numFmtId="0" fontId="16" fillId="2" borderId="0" xfId="13" applyFont="1" applyFill="1" applyBorder="1"/>
    <xf numFmtId="0" fontId="4" fillId="2" borderId="0" xfId="13" applyNumberFormat="1" applyFont="1" applyFill="1" applyBorder="1" applyAlignment="1" applyProtection="1">
      <protection locked="0"/>
    </xf>
    <xf numFmtId="0" fontId="6" fillId="2" borderId="0" xfId="13" applyNumberFormat="1" applyFont="1" applyFill="1" applyBorder="1" applyAlignment="1" applyProtection="1">
      <protection locked="0"/>
    </xf>
    <xf numFmtId="0" fontId="6" fillId="2" borderId="0" xfId="13" applyNumberFormat="1" applyFont="1" applyFill="1" applyBorder="1" applyProtection="1">
      <protection locked="0"/>
    </xf>
    <xf numFmtId="3" fontId="4" fillId="2" borderId="0" xfId="13" applyNumberFormat="1" applyFont="1" applyFill="1" applyBorder="1" applyAlignment="1"/>
    <xf numFmtId="0" fontId="9" fillId="2" borderId="0" xfId="13" applyNumberFormat="1" applyFont="1" applyFill="1" applyBorder="1" applyAlignment="1" applyProtection="1">
      <protection locked="0"/>
    </xf>
    <xf numFmtId="3" fontId="6" fillId="2" borderId="0" xfId="13" applyNumberFormat="1" applyFont="1" applyFill="1" applyBorder="1"/>
    <xf numFmtId="3" fontId="15" fillId="2" borderId="11" xfId="13" applyNumberFormat="1" applyFont="1" applyFill="1" applyBorder="1" applyAlignment="1">
      <alignment horizontal="centerContinuous"/>
    </xf>
    <xf numFmtId="0" fontId="21" fillId="2" borderId="0" xfId="13" applyFont="1" applyFill="1" applyBorder="1" applyAlignment="1">
      <alignment horizontal="centerContinuous"/>
    </xf>
    <xf numFmtId="0" fontId="20" fillId="2" borderId="0" xfId="13" applyNumberFormat="1" applyFont="1" applyFill="1" applyBorder="1" applyAlignment="1" applyProtection="1">
      <alignment horizontal="left"/>
      <protection locked="0"/>
    </xf>
    <xf numFmtId="170" fontId="18" fillId="2" borderId="0" xfId="13" applyNumberFormat="1" applyFont="1" applyFill="1" applyBorder="1" applyAlignment="1">
      <alignment horizontal="right"/>
    </xf>
    <xf numFmtId="0" fontId="20" fillId="2" borderId="0" xfId="13" applyFont="1" applyFill="1" applyBorder="1" applyAlignment="1">
      <alignment horizontal="left"/>
    </xf>
    <xf numFmtId="3" fontId="4" fillId="2" borderId="0" xfId="13" applyNumberFormat="1" applyFont="1" applyFill="1" applyBorder="1"/>
    <xf numFmtId="0" fontId="15" fillId="2" borderId="0" xfId="13" applyNumberFormat="1" applyFont="1" applyFill="1" applyBorder="1" applyAlignment="1" applyProtection="1">
      <protection locked="0"/>
    </xf>
    <xf numFmtId="0" fontId="15" fillId="3" borderId="9" xfId="13" applyFont="1" applyFill="1" applyBorder="1" applyAlignment="1">
      <alignment horizontal="centerContinuous"/>
    </xf>
    <xf numFmtId="0" fontId="15" fillId="3" borderId="12" xfId="13" applyFont="1" applyFill="1" applyBorder="1" applyAlignment="1">
      <alignment horizontal="centerContinuous"/>
    </xf>
    <xf numFmtId="3" fontId="4" fillId="3" borderId="13" xfId="13" applyNumberFormat="1" applyFont="1" applyFill="1" applyBorder="1" applyAlignment="1">
      <alignment horizontal="centerContinuous"/>
    </xf>
    <xf numFmtId="0" fontId="4" fillId="3" borderId="13" xfId="13" applyFont="1" applyFill="1" applyBorder="1" applyAlignment="1"/>
    <xf numFmtId="0" fontId="15" fillId="3" borderId="13" xfId="13" applyFont="1" applyFill="1" applyBorder="1" applyAlignment="1">
      <alignment horizontal="centerContinuous"/>
    </xf>
    <xf numFmtId="3" fontId="15" fillId="3" borderId="6" xfId="13" applyNumberFormat="1" applyFont="1" applyFill="1" applyBorder="1" applyAlignment="1">
      <alignment horizontal="centerContinuous"/>
    </xf>
    <xf numFmtId="0" fontId="4" fillId="3" borderId="8" xfId="13" applyFont="1" applyFill="1" applyBorder="1" applyAlignment="1"/>
    <xf numFmtId="0" fontId="15" fillId="3" borderId="14" xfId="13" applyFont="1" applyFill="1" applyBorder="1" applyAlignment="1">
      <alignment horizontal="centerContinuous"/>
    </xf>
    <xf numFmtId="3" fontId="4" fillId="3" borderId="15" xfId="13" applyNumberFormat="1" applyFont="1" applyFill="1" applyBorder="1" applyAlignment="1">
      <alignment horizontal="centerContinuous"/>
    </xf>
    <xf numFmtId="0" fontId="4" fillId="3" borderId="16" xfId="13" applyFont="1" applyFill="1" applyBorder="1" applyAlignment="1"/>
    <xf numFmtId="0" fontId="15" fillId="3" borderId="16" xfId="13" applyFont="1" applyFill="1" applyBorder="1" applyAlignment="1">
      <alignment horizontal="centerContinuous"/>
    </xf>
    <xf numFmtId="0" fontId="4" fillId="3" borderId="17" xfId="13" applyFont="1" applyFill="1" applyBorder="1" applyAlignment="1"/>
    <xf numFmtId="3" fontId="4" fillId="2" borderId="0" xfId="13" applyNumberFormat="1" applyFont="1" applyFill="1" applyBorder="1" applyAlignment="1">
      <alignment horizontal="centerContinuous"/>
    </xf>
    <xf numFmtId="0" fontId="4" fillId="2" borderId="0" xfId="13" applyFont="1" applyFill="1" applyBorder="1" applyAlignment="1"/>
    <xf numFmtId="0" fontId="15" fillId="2" borderId="0" xfId="13" applyFont="1" applyFill="1" applyBorder="1" applyAlignment="1">
      <alignment horizontal="centerContinuous"/>
    </xf>
    <xf numFmtId="0" fontId="15" fillId="2" borderId="0" xfId="13" applyFont="1" applyFill="1" applyBorder="1" applyAlignment="1">
      <alignment horizontal="center" vertical="center"/>
    </xf>
    <xf numFmtId="0" fontId="12" fillId="2" borderId="0" xfId="13" applyFont="1" applyFill="1" applyBorder="1" applyAlignment="1">
      <alignment horizontal="center" vertical="center"/>
    </xf>
    <xf numFmtId="170" fontId="12" fillId="2" borderId="0" xfId="13" applyNumberFormat="1" applyFont="1" applyFill="1" applyBorder="1" applyAlignment="1">
      <alignment horizontal="center" vertical="center"/>
    </xf>
    <xf numFmtId="0" fontId="15" fillId="3" borderId="13" xfId="13" applyFont="1" applyFill="1" applyBorder="1" applyAlignment="1">
      <alignment horizontal="center"/>
    </xf>
    <xf numFmtId="0" fontId="12" fillId="2" borderId="0" xfId="13" applyFont="1" applyFill="1" applyBorder="1" applyAlignment="1">
      <alignment horizontal="right"/>
    </xf>
    <xf numFmtId="0" fontId="15" fillId="2" borderId="0" xfId="13" applyFont="1" applyFill="1" applyBorder="1" applyAlignment="1">
      <alignment horizontal="right" vertical="center"/>
    </xf>
    <xf numFmtId="0" fontId="12" fillId="2" borderId="0" xfId="13" applyFont="1" applyFill="1" applyBorder="1" applyAlignment="1">
      <alignment horizontal="right" vertical="center"/>
    </xf>
    <xf numFmtId="0" fontId="20" fillId="2" borderId="0" xfId="13" applyNumberFormat="1" applyFont="1" applyFill="1" applyBorder="1" applyAlignment="1" applyProtection="1">
      <alignment horizontal="right"/>
      <protection locked="0"/>
    </xf>
    <xf numFmtId="3" fontId="15" fillId="3" borderId="13" xfId="13" applyNumberFormat="1" applyFont="1" applyFill="1" applyBorder="1" applyAlignment="1">
      <alignment horizontal="centerContinuous"/>
    </xf>
    <xf numFmtId="3" fontId="15" fillId="2" borderId="13" xfId="13" applyNumberFormat="1" applyFont="1" applyFill="1" applyBorder="1" applyAlignment="1">
      <alignment horizontal="centerContinuous"/>
    </xf>
    <xf numFmtId="0" fontId="15" fillId="2" borderId="13" xfId="13" applyFont="1" applyFill="1" applyBorder="1" applyAlignment="1">
      <alignment horizontal="centerContinuous"/>
    </xf>
    <xf numFmtId="0" fontId="15" fillId="2" borderId="13" xfId="13" applyFont="1" applyFill="1" applyBorder="1" applyAlignment="1"/>
    <xf numFmtId="0" fontId="6" fillId="3" borderId="8" xfId="13" applyFont="1" applyFill="1" applyBorder="1"/>
    <xf numFmtId="3" fontId="15" fillId="3" borderId="16" xfId="13" applyNumberFormat="1" applyFont="1" applyFill="1" applyBorder="1" applyAlignment="1">
      <alignment horizontal="center"/>
    </xf>
    <xf numFmtId="0" fontId="15" fillId="3" borderId="16" xfId="13" applyFont="1" applyFill="1" applyBorder="1" applyAlignment="1">
      <alignment horizontal="center"/>
    </xf>
    <xf numFmtId="0" fontId="6" fillId="3" borderId="17" xfId="13" applyFont="1" applyFill="1" applyBorder="1" applyAlignment="1">
      <alignment horizontal="center"/>
    </xf>
    <xf numFmtId="0" fontId="15" fillId="2" borderId="13" xfId="13" applyFont="1" applyFill="1" applyBorder="1" applyAlignment="1">
      <alignment horizontal="centerContinuous" vertical="center"/>
    </xf>
    <xf numFmtId="3" fontId="15" fillId="3" borderId="15" xfId="13" applyNumberFormat="1" applyFont="1" applyFill="1" applyBorder="1" applyAlignment="1">
      <alignment horizontal="center"/>
    </xf>
    <xf numFmtId="3" fontId="15" fillId="3" borderId="13" xfId="13" applyNumberFormat="1" applyFont="1" applyFill="1" applyBorder="1" applyAlignment="1">
      <alignment horizontal="center"/>
    </xf>
    <xf numFmtId="0" fontId="6" fillId="3" borderId="8" xfId="13" applyFont="1" applyFill="1" applyBorder="1" applyAlignment="1">
      <alignment horizontal="center"/>
    </xf>
    <xf numFmtId="165" fontId="15" fillId="2" borderId="0" xfId="13" applyNumberFormat="1" applyFont="1" applyFill="1" applyBorder="1"/>
    <xf numFmtId="0" fontId="19" fillId="2" borderId="0" xfId="13" applyNumberFormat="1" applyFont="1" applyFill="1" applyBorder="1" applyAlignment="1" applyProtection="1">
      <alignment vertical="top"/>
      <protection locked="0"/>
    </xf>
    <xf numFmtId="0" fontId="17" fillId="2" borderId="0" xfId="13" applyNumberFormat="1" applyFont="1" applyFill="1" applyBorder="1" applyProtection="1">
      <protection locked="0"/>
    </xf>
    <xf numFmtId="168" fontId="3" fillId="2" borderId="11" xfId="13" applyNumberFormat="1" applyFont="1" applyFill="1" applyBorder="1" applyAlignment="1">
      <alignment horizontal="right"/>
    </xf>
    <xf numFmtId="0" fontId="3" fillId="2" borderId="0" xfId="14" applyFont="1" applyFill="1" applyBorder="1"/>
    <xf numFmtId="0" fontId="10" fillId="2" borderId="0" xfId="14" applyFont="1" applyFill="1" applyBorder="1"/>
    <xf numFmtId="0" fontId="2" fillId="2" borderId="0" xfId="14" applyFont="1" applyFill="1" applyBorder="1"/>
    <xf numFmtId="0" fontId="8" fillId="2" borderId="0" xfId="14" applyFont="1" applyFill="1" applyBorder="1"/>
    <xf numFmtId="0" fontId="2" fillId="2" borderId="0" xfId="14" applyFont="1" applyFill="1" applyBorder="1" applyAlignment="1">
      <alignment horizontal="left"/>
    </xf>
    <xf numFmtId="0" fontId="2" fillId="2" borderId="0" xfId="14" applyFont="1" applyFill="1" applyBorder="1" applyAlignment="1">
      <alignment horizontal="centerContinuous"/>
    </xf>
    <xf numFmtId="0" fontId="8" fillId="2" borderId="0" xfId="14" applyFont="1" applyFill="1" applyBorder="1" applyAlignment="1">
      <alignment vertical="center"/>
    </xf>
    <xf numFmtId="0" fontId="13" fillId="2" borderId="0" xfId="14" applyFont="1" applyFill="1" applyBorder="1"/>
    <xf numFmtId="3" fontId="13" fillId="2" borderId="0" xfId="14" applyNumberFormat="1" applyFont="1" applyFill="1" applyBorder="1"/>
    <xf numFmtId="3" fontId="13" fillId="2" borderId="0" xfId="14" applyNumberFormat="1" applyFont="1" applyFill="1" applyBorder="1" applyAlignment="1">
      <alignment horizontal="right"/>
    </xf>
    <xf numFmtId="0" fontId="2" fillId="2" borderId="0" xfId="14" applyNumberFormat="1" applyFont="1" applyFill="1" applyBorder="1" applyAlignment="1" applyProtection="1">
      <protection locked="0"/>
    </xf>
    <xf numFmtId="3" fontId="13" fillId="2" borderId="0" xfId="14" applyNumberFormat="1" applyFont="1" applyFill="1" applyBorder="1" applyAlignment="1" applyProtection="1">
      <alignment vertical="center"/>
      <protection locked="0"/>
    </xf>
    <xf numFmtId="0" fontId="2" fillId="2" borderId="0" xfId="14" applyNumberFormat="1" applyFont="1" applyFill="1" applyBorder="1" applyAlignment="1" applyProtection="1">
      <alignment vertical="top"/>
      <protection locked="0"/>
    </xf>
    <xf numFmtId="0" fontId="13" fillId="2" borderId="0" xfId="14" applyNumberFormat="1" applyFont="1" applyFill="1" applyBorder="1" applyAlignment="1" applyProtection="1">
      <alignment vertical="top"/>
      <protection locked="0"/>
    </xf>
    <xf numFmtId="0" fontId="14" fillId="2" borderId="0" xfId="14" applyFont="1" applyFill="1" applyBorder="1"/>
    <xf numFmtId="0" fontId="5" fillId="2" borderId="0" xfId="14" applyNumberFormat="1" applyFont="1" applyFill="1" applyBorder="1" applyProtection="1">
      <protection locked="0"/>
    </xf>
    <xf numFmtId="0" fontId="2" fillId="2" borderId="0" xfId="14" applyFont="1" applyFill="1" applyBorder="1" applyAlignment="1">
      <alignment horizontal="center" vertical="center"/>
    </xf>
    <xf numFmtId="0" fontId="2" fillId="3" borderId="16" xfId="14" applyFont="1" applyFill="1" applyBorder="1" applyAlignment="1">
      <alignment horizontal="center"/>
    </xf>
    <xf numFmtId="0" fontId="2" fillId="3" borderId="16" xfId="14" applyFont="1" applyFill="1" applyBorder="1" applyAlignment="1">
      <alignment horizontal="centerContinuous"/>
    </xf>
    <xf numFmtId="175" fontId="13" fillId="2" borderId="0" xfId="1" applyNumberFormat="1" applyFont="1" applyFill="1" applyBorder="1" applyProtection="1">
      <protection locked="0"/>
    </xf>
    <xf numFmtId="0" fontId="25" fillId="2" borderId="0" xfId="14" applyFont="1" applyFill="1" applyBorder="1"/>
    <xf numFmtId="0" fontId="2" fillId="2" borderId="0" xfId="14" applyFont="1" applyFill="1" applyBorder="1" applyAlignment="1">
      <alignment horizontal="left" vertical="top" wrapText="1"/>
    </xf>
    <xf numFmtId="0" fontId="2" fillId="3" borderId="18" xfId="14" applyFont="1" applyFill="1" applyBorder="1" applyAlignment="1">
      <alignment horizontal="center" vertical="center"/>
    </xf>
    <xf numFmtId="3" fontId="3" fillId="2" borderId="0" xfId="14" applyNumberFormat="1" applyFont="1" applyFill="1" applyBorder="1" applyProtection="1">
      <protection locked="0"/>
    </xf>
    <xf numFmtId="0" fontId="2" fillId="3" borderId="19" xfId="14" applyFont="1" applyFill="1" applyBorder="1" applyAlignment="1">
      <alignment horizontal="center"/>
    </xf>
    <xf numFmtId="0" fontId="2" fillId="3" borderId="15" xfId="14" applyFont="1" applyFill="1" applyBorder="1" applyAlignment="1">
      <alignment horizontal="center"/>
    </xf>
    <xf numFmtId="0" fontId="2" fillId="3" borderId="20" xfId="14" applyFont="1" applyFill="1" applyBorder="1"/>
    <xf numFmtId="0" fontId="2" fillId="3" borderId="21" xfId="14" applyFont="1" applyFill="1" applyBorder="1" applyAlignment="1">
      <alignment horizontal="center"/>
    </xf>
    <xf numFmtId="0" fontId="2" fillId="3" borderId="22" xfId="14" applyFont="1" applyFill="1" applyBorder="1" applyAlignment="1">
      <alignment horizontal="center"/>
    </xf>
    <xf numFmtId="0" fontId="8" fillId="3" borderId="23" xfId="14" applyFont="1" applyFill="1" applyBorder="1" applyAlignment="1">
      <alignment horizontal="center" vertical="center"/>
    </xf>
    <xf numFmtId="0" fontId="8" fillId="3" borderId="24" xfId="14" applyFont="1" applyFill="1" applyBorder="1" applyAlignment="1">
      <alignment vertical="center"/>
    </xf>
    <xf numFmtId="0" fontId="2" fillId="2" borderId="0" xfId="15" applyNumberFormat="1" applyFont="1" applyFill="1" applyBorder="1" applyAlignment="1" applyProtection="1">
      <alignment vertical="top"/>
      <protection locked="0"/>
    </xf>
    <xf numFmtId="0" fontId="2" fillId="2" borderId="0" xfId="16" applyFont="1" applyFill="1" applyBorder="1" applyAlignment="1">
      <alignment vertical="top"/>
    </xf>
    <xf numFmtId="0" fontId="3" fillId="2" borderId="0" xfId="17" applyFont="1" applyFill="1" applyBorder="1"/>
    <xf numFmtId="0" fontId="5" fillId="2" borderId="0" xfId="17" applyFont="1" applyFill="1" applyBorder="1"/>
    <xf numFmtId="3" fontId="3" fillId="2" borderId="0" xfId="17" applyNumberFormat="1" applyFont="1" applyFill="1" applyBorder="1" applyAlignment="1">
      <alignment horizontal="centerContinuous" vertical="center"/>
    </xf>
    <xf numFmtId="0" fontId="2" fillId="2" borderId="0" xfId="17" applyFont="1" applyFill="1" applyBorder="1"/>
    <xf numFmtId="0" fontId="10" fillId="2" borderId="0" xfId="17" applyFont="1" applyFill="1" applyBorder="1"/>
    <xf numFmtId="175" fontId="24" fillId="2" borderId="0" xfId="1" applyNumberFormat="1" applyFont="1" applyFill="1" applyBorder="1" applyAlignment="1">
      <alignment horizontal="right"/>
    </xf>
    <xf numFmtId="3" fontId="8" fillId="2" borderId="0" xfId="17" applyNumberFormat="1" applyFont="1" applyFill="1" applyBorder="1"/>
    <xf numFmtId="3" fontId="8" fillId="2" borderId="0" xfId="17" applyNumberFormat="1" applyFont="1" applyFill="1" applyBorder="1" applyAlignment="1">
      <alignment horizontal="centerContinuous"/>
    </xf>
    <xf numFmtId="0" fontId="8" fillId="2" borderId="0" xfId="17" applyFont="1" applyFill="1" applyBorder="1"/>
    <xf numFmtId="3" fontId="8" fillId="2" borderId="0" xfId="17" applyNumberFormat="1" applyFont="1" applyFill="1" applyBorder="1" applyAlignment="1">
      <alignment horizontal="right"/>
    </xf>
    <xf numFmtId="0" fontId="8" fillId="2" borderId="0" xfId="17" applyFont="1" applyFill="1" applyBorder="1" applyAlignment="1">
      <alignment horizontal="right"/>
    </xf>
    <xf numFmtId="0" fontId="2" fillId="2" borderId="0" xfId="17" applyFont="1" applyFill="1" applyBorder="1" applyAlignment="1">
      <alignment horizontal="right"/>
    </xf>
    <xf numFmtId="0" fontId="2" fillId="2" borderId="0" xfId="17" applyFont="1" applyFill="1" applyBorder="1" applyAlignment="1">
      <alignment horizontal="right" vertical="center"/>
    </xf>
    <xf numFmtId="0" fontId="2" fillId="2" borderId="26" xfId="17" applyFont="1" applyFill="1" applyBorder="1" applyAlignment="1">
      <alignment horizontal="centerContinuous" vertical="center"/>
    </xf>
    <xf numFmtId="43" fontId="3" fillId="2" borderId="0" xfId="1" applyFont="1" applyFill="1" applyBorder="1"/>
    <xf numFmtId="43" fontId="8" fillId="2" borderId="0" xfId="1" applyFont="1" applyFill="1" applyBorder="1"/>
    <xf numFmtId="43" fontId="3" fillId="2" borderId="0" xfId="1" applyFont="1" applyFill="1" applyBorder="1" applyAlignment="1">
      <alignment horizontal="centerContinuous" vertical="center"/>
    </xf>
    <xf numFmtId="43" fontId="2" fillId="2" borderId="27" xfId="1" applyFont="1" applyFill="1" applyBorder="1" applyAlignment="1">
      <alignment horizontal="centerContinuous" vertical="center"/>
    </xf>
    <xf numFmtId="43" fontId="8" fillId="2" borderId="0" xfId="1" quotePrefix="1" applyFont="1" applyFill="1" applyBorder="1" applyAlignment="1">
      <alignment horizontal="right"/>
    </xf>
    <xf numFmtId="43" fontId="2" fillId="2" borderId="27" xfId="1" applyFont="1" applyFill="1" applyBorder="1" applyAlignment="1">
      <alignment horizontal="center" vertical="center"/>
    </xf>
    <xf numFmtId="43" fontId="24" fillId="2" borderId="0" xfId="1" applyFont="1" applyFill="1" applyBorder="1" applyAlignment="1">
      <alignment horizontal="right"/>
    </xf>
    <xf numFmtId="0" fontId="2" fillId="2" borderId="0" xfId="17" applyFont="1" applyFill="1" applyBorder="1" applyAlignment="1">
      <alignment horizontal="left"/>
    </xf>
    <xf numFmtId="0" fontId="2" fillId="2" borderId="0" xfId="17" applyFont="1" applyFill="1" applyBorder="1" applyAlignment="1">
      <alignment vertical="top"/>
    </xf>
    <xf numFmtId="175" fontId="24" fillId="2" borderId="0" xfId="1" applyNumberFormat="1" applyFont="1" applyFill="1" applyBorder="1" applyAlignment="1"/>
    <xf numFmtId="43" fontId="24" fillId="2" borderId="0" xfId="1" applyFont="1" applyFill="1" applyBorder="1" applyAlignment="1"/>
    <xf numFmtId="175" fontId="24" fillId="2" borderId="0" xfId="1" applyNumberFormat="1" applyFont="1" applyFill="1" applyBorder="1" applyAlignment="1">
      <alignment vertical="center"/>
    </xf>
    <xf numFmtId="0" fontId="2" fillId="2" borderId="0" xfId="14" applyFont="1" applyFill="1" applyBorder="1" applyAlignment="1">
      <alignment horizontal="centerContinuous" vertical="center"/>
    </xf>
    <xf numFmtId="0" fontId="2" fillId="2" borderId="0" xfId="13" applyFont="1" applyFill="1" applyBorder="1"/>
    <xf numFmtId="0" fontId="2" fillId="2" borderId="0" xfId="0" applyFont="1" applyFill="1"/>
    <xf numFmtId="0" fontId="2" fillId="2" borderId="0" xfId="0" applyFont="1" applyFill="1" applyBorder="1" applyAlignment="1">
      <alignment horizontal="left"/>
    </xf>
    <xf numFmtId="0" fontId="2" fillId="2" borderId="0" xfId="0" applyFont="1" applyFill="1" applyAlignment="1">
      <alignment horizontal="left"/>
    </xf>
    <xf numFmtId="175" fontId="13" fillId="2" borderId="28" xfId="1" applyNumberFormat="1" applyFont="1" applyFill="1" applyBorder="1" applyAlignment="1">
      <alignment horizontal="right"/>
    </xf>
    <xf numFmtId="175" fontId="13" fillId="2" borderId="0" xfId="1" applyNumberFormat="1" applyFont="1" applyFill="1" applyBorder="1" applyAlignment="1">
      <alignment horizontal="center"/>
    </xf>
    <xf numFmtId="43" fontId="13" fillId="2" borderId="0" xfId="1" applyFont="1" applyFill="1" applyBorder="1" applyAlignment="1">
      <alignment horizontal="center"/>
    </xf>
    <xf numFmtId="3" fontId="24" fillId="2" borderId="0" xfId="5" applyNumberFormat="1" applyFont="1" applyFill="1" applyBorder="1" applyAlignment="1">
      <alignment horizontal="right"/>
    </xf>
    <xf numFmtId="175" fontId="24" fillId="2" borderId="0" xfId="1" applyNumberFormat="1" applyFont="1" applyFill="1" applyBorder="1"/>
    <xf numFmtId="169" fontId="13" fillId="2" borderId="0" xfId="8" applyNumberFormat="1" applyFont="1" applyFill="1" applyBorder="1" applyAlignment="1" applyProtection="1">
      <alignment horizontal="right"/>
      <protection locked="0"/>
    </xf>
    <xf numFmtId="169" fontId="13" fillId="2" borderId="0" xfId="8" applyNumberFormat="1" applyFont="1" applyFill="1" applyBorder="1" applyAlignment="1">
      <alignment horizontal="right"/>
    </xf>
    <xf numFmtId="43" fontId="13" fillId="2" borderId="0" xfId="1" applyFont="1" applyFill="1" applyBorder="1" applyAlignment="1">
      <alignment horizontal="right" vertical="center"/>
    </xf>
    <xf numFmtId="175" fontId="23" fillId="2" borderId="0" xfId="1" applyNumberFormat="1" applyFont="1" applyFill="1" applyBorder="1" applyAlignment="1">
      <alignment horizontal="right"/>
    </xf>
    <xf numFmtId="175" fontId="23" fillId="2" borderId="0" xfId="1" applyNumberFormat="1" applyFont="1" applyFill="1" applyBorder="1" applyAlignment="1">
      <alignment horizontal="right" vertical="center"/>
    </xf>
    <xf numFmtId="175" fontId="13" fillId="2" borderId="0" xfId="1" applyNumberFormat="1" applyFont="1" applyFill="1" applyBorder="1"/>
    <xf numFmtId="175" fontId="24" fillId="2" borderId="29" xfId="1" applyNumberFormat="1" applyFont="1" applyFill="1" applyBorder="1" applyAlignment="1"/>
    <xf numFmtId="43" fontId="24" fillId="2" borderId="30" xfId="1" applyFont="1" applyFill="1" applyBorder="1" applyAlignment="1"/>
    <xf numFmtId="175" fontId="24" fillId="2" borderId="31" xfId="1" applyNumberFormat="1" applyFont="1" applyFill="1" applyBorder="1" applyAlignment="1"/>
    <xf numFmtId="43" fontId="24" fillId="2" borderId="32" xfId="1" applyFont="1" applyFill="1" applyBorder="1" applyAlignment="1"/>
    <xf numFmtId="175" fontId="24" fillId="2" borderId="31" xfId="1" applyNumberFormat="1" applyFont="1" applyFill="1" applyBorder="1" applyAlignment="1">
      <alignment horizontal="right"/>
    </xf>
    <xf numFmtId="43" fontId="24" fillId="2" borderId="32" xfId="1" applyFont="1" applyFill="1" applyBorder="1" applyAlignment="1">
      <alignment horizontal="right"/>
    </xf>
    <xf numFmtId="175" fontId="24" fillId="2" borderId="33" xfId="1" applyNumberFormat="1" applyFont="1" applyFill="1" applyBorder="1" applyAlignment="1"/>
    <xf numFmtId="43" fontId="24" fillId="2" borderId="34" xfId="1" applyFont="1" applyFill="1" applyBorder="1" applyAlignment="1"/>
    <xf numFmtId="175" fontId="24" fillId="2" borderId="35" xfId="1" applyNumberFormat="1" applyFont="1" applyFill="1" applyBorder="1" applyAlignment="1">
      <alignment horizontal="right"/>
    </xf>
    <xf numFmtId="43" fontId="24" fillId="2" borderId="36" xfId="1" applyFont="1" applyFill="1" applyBorder="1" applyAlignment="1">
      <alignment horizontal="right"/>
    </xf>
    <xf numFmtId="0" fontId="13" fillId="2" borderId="0" xfId="9" applyFont="1" applyFill="1" applyBorder="1" applyAlignment="1">
      <alignment vertical="top"/>
    </xf>
    <xf numFmtId="0" fontId="13" fillId="2" borderId="0" xfId="9" applyFont="1" applyFill="1" applyBorder="1" applyAlignment="1">
      <alignment horizontal="right" vertical="top"/>
    </xf>
    <xf numFmtId="0" fontId="8" fillId="2" borderId="0" xfId="9" applyFont="1" applyFill="1" applyBorder="1" applyAlignment="1">
      <alignment vertical="top"/>
    </xf>
    <xf numFmtId="0" fontId="3" fillId="2" borderId="0" xfId="9" applyFont="1" applyFill="1" applyBorder="1" applyAlignment="1">
      <alignment horizontal="left" vertical="top"/>
    </xf>
    <xf numFmtId="0" fontId="27" fillId="2" borderId="0" xfId="17" applyFont="1" applyFill="1" applyBorder="1" applyAlignment="1">
      <alignment horizontal="right" vertical="center"/>
    </xf>
    <xf numFmtId="0" fontId="15" fillId="2" borderId="0" xfId="17" applyFont="1" applyFill="1" applyBorder="1" applyAlignment="1">
      <alignment horizontal="right"/>
    </xf>
    <xf numFmtId="3" fontId="15" fillId="2" borderId="0" xfId="17" applyNumberFormat="1" applyFont="1" applyFill="1" applyBorder="1" applyAlignment="1" applyProtection="1">
      <alignment horizontal="right"/>
      <protection locked="0"/>
    </xf>
    <xf numFmtId="0" fontId="15" fillId="2" borderId="0" xfId="17" applyFont="1" applyFill="1" applyBorder="1"/>
    <xf numFmtId="3" fontId="15" fillId="2" borderId="0" xfId="17" applyNumberFormat="1" applyFont="1" applyFill="1" applyBorder="1" applyProtection="1">
      <protection locked="0"/>
    </xf>
    <xf numFmtId="0" fontId="15" fillId="2" borderId="0" xfId="17" applyFont="1" applyFill="1" applyBorder="1" applyAlignment="1">
      <alignment vertical="center"/>
    </xf>
    <xf numFmtId="175" fontId="24" fillId="0" borderId="0" xfId="1" applyNumberFormat="1" applyFont="1" applyFill="1" applyBorder="1" applyAlignment="1">
      <alignment horizontal="right"/>
    </xf>
    <xf numFmtId="174" fontId="13" fillId="0" borderId="0" xfId="1" applyNumberFormat="1" applyFont="1" applyFill="1" applyBorder="1" applyAlignment="1">
      <alignment horizontal="right"/>
    </xf>
    <xf numFmtId="175" fontId="13" fillId="0" borderId="0" xfId="1" quotePrefix="1" applyNumberFormat="1" applyFont="1" applyFill="1" applyBorder="1" applyAlignment="1">
      <alignment horizontal="right"/>
    </xf>
    <xf numFmtId="43" fontId="13" fillId="0" borderId="0" xfId="1" quotePrefix="1" applyFont="1" applyFill="1" applyBorder="1" applyAlignment="1">
      <alignment horizontal="right"/>
    </xf>
    <xf numFmtId="0" fontId="24" fillId="2" borderId="0" xfId="7" applyFont="1" applyFill="1" applyBorder="1" applyAlignment="1">
      <alignment horizontal="left" vertical="center" wrapText="1"/>
    </xf>
    <xf numFmtId="0" fontId="24" fillId="2" borderId="10" xfId="7" applyFont="1" applyFill="1" applyBorder="1" applyAlignment="1">
      <alignment horizontal="center" vertical="center" wrapText="1"/>
    </xf>
    <xf numFmtId="0" fontId="2" fillId="2" borderId="0" xfId="17" applyFont="1" applyFill="1" applyBorder="1" applyAlignment="1">
      <alignment horizontal="left" vertical="center"/>
    </xf>
    <xf numFmtId="0" fontId="2" fillId="2" borderId="27" xfId="17" applyFont="1" applyFill="1" applyBorder="1" applyAlignment="1">
      <alignment horizontal="centerContinuous" vertical="center"/>
    </xf>
    <xf numFmtId="0" fontId="2" fillId="2" borderId="27" xfId="17" applyFont="1" applyFill="1" applyBorder="1" applyAlignment="1">
      <alignment horizontal="center" vertical="center"/>
    </xf>
    <xf numFmtId="3" fontId="5" fillId="2" borderId="0" xfId="17" applyNumberFormat="1" applyFont="1" applyFill="1" applyBorder="1"/>
    <xf numFmtId="3" fontId="5" fillId="2" borderId="0" xfId="17" applyNumberFormat="1" applyFont="1" applyFill="1" applyBorder="1" applyAlignment="1">
      <alignment horizontal="centerContinuous"/>
    </xf>
    <xf numFmtId="3" fontId="5" fillId="2" borderId="0" xfId="17" quotePrefix="1" applyNumberFormat="1" applyFont="1" applyFill="1" applyBorder="1" applyAlignment="1">
      <alignment horizontal="right"/>
    </xf>
    <xf numFmtId="3" fontId="5" fillId="2" borderId="0" xfId="17" applyNumberFormat="1" applyFont="1" applyFill="1" applyBorder="1" applyAlignment="1">
      <alignment horizontal="right"/>
    </xf>
    <xf numFmtId="43" fontId="5" fillId="2" borderId="0" xfId="17" applyNumberFormat="1" applyFont="1" applyFill="1" applyBorder="1"/>
    <xf numFmtId="0" fontId="5" fillId="2" borderId="0" xfId="17" applyFont="1" applyFill="1" applyBorder="1" applyAlignment="1">
      <alignment horizontal="right"/>
    </xf>
    <xf numFmtId="3" fontId="2" fillId="2" borderId="0" xfId="7" applyNumberFormat="1" applyFont="1" applyFill="1" applyBorder="1" applyAlignment="1">
      <alignment horizontal="right"/>
    </xf>
    <xf numFmtId="3" fontId="3" fillId="2" borderId="0" xfId="7" applyNumberFormat="1" applyFont="1" applyFill="1" applyBorder="1" applyAlignment="1" applyProtection="1">
      <alignment horizontal="right"/>
      <protection locked="0"/>
    </xf>
    <xf numFmtId="0" fontId="3" fillId="3" borderId="37" xfId="4" applyFont="1" applyFill="1" applyBorder="1" applyAlignment="1">
      <alignment horizontal="center"/>
    </xf>
    <xf numFmtId="0" fontId="12" fillId="3" borderId="38" xfId="12" applyFont="1" applyFill="1" applyBorder="1" applyAlignment="1">
      <alignment horizontal="center"/>
    </xf>
    <xf numFmtId="3" fontId="3" fillId="3" borderId="38" xfId="9" applyNumberFormat="1" applyFont="1" applyFill="1" applyBorder="1" applyAlignment="1">
      <alignment horizontal="center"/>
    </xf>
    <xf numFmtId="170" fontId="3" fillId="3" borderId="38" xfId="9" applyNumberFormat="1" applyFont="1" applyFill="1" applyBorder="1" applyAlignment="1">
      <alignment horizontal="center"/>
    </xf>
    <xf numFmtId="0" fontId="10" fillId="2" borderId="0" xfId="5" applyFont="1" applyFill="1" applyBorder="1" applyAlignment="1">
      <alignment horizontal="centerContinuous"/>
    </xf>
    <xf numFmtId="170" fontId="3" fillId="2" borderId="1" xfId="6" applyNumberFormat="1" applyFont="1" applyFill="1" applyBorder="1" applyAlignment="1">
      <alignment horizontal="center"/>
    </xf>
    <xf numFmtId="168" fontId="3" fillId="2" borderId="1" xfId="4" applyNumberFormat="1" applyFont="1" applyFill="1" applyBorder="1"/>
    <xf numFmtId="168" fontId="3" fillId="2" borderId="0" xfId="4" applyNumberFormat="1" applyFont="1" applyFill="1" applyBorder="1"/>
    <xf numFmtId="0" fontId="3" fillId="2" borderId="0" xfId="4" applyFont="1" applyFill="1" applyBorder="1" applyAlignment="1">
      <alignment horizontal="right"/>
    </xf>
    <xf numFmtId="3" fontId="3" fillId="2" borderId="0" xfId="4" applyNumberFormat="1" applyFont="1" applyFill="1" applyBorder="1" applyAlignment="1" applyProtection="1">
      <alignment horizontal="right"/>
      <protection locked="0"/>
    </xf>
    <xf numFmtId="170" fontId="13" fillId="2" borderId="0" xfId="4" applyNumberFormat="1" applyFont="1" applyFill="1" applyBorder="1"/>
    <xf numFmtId="3" fontId="11" fillId="2" borderId="0" xfId="4" applyNumberFormat="1" applyFont="1" applyFill="1" applyBorder="1" applyAlignment="1" applyProtection="1">
      <alignment horizontal="right"/>
      <protection locked="0"/>
    </xf>
    <xf numFmtId="168" fontId="12" fillId="2" borderId="39" xfId="12" applyNumberFormat="1" applyFont="1" applyFill="1" applyBorder="1" applyAlignment="1">
      <alignment horizontal="right"/>
    </xf>
    <xf numFmtId="175" fontId="3" fillId="2" borderId="1" xfId="1" applyNumberFormat="1" applyFont="1" applyFill="1" applyBorder="1" applyAlignment="1">
      <alignment horizontal="right"/>
    </xf>
    <xf numFmtId="174" fontId="13" fillId="0" borderId="0" xfId="1" applyNumberFormat="1" applyFont="1" applyFill="1" applyBorder="1"/>
    <xf numFmtId="170" fontId="3" fillId="2" borderId="33" xfId="9" applyNumberFormat="1" applyFont="1" applyFill="1" applyBorder="1" applyAlignment="1">
      <alignment horizontal="right"/>
    </xf>
    <xf numFmtId="0" fontId="3" fillId="2" borderId="2" xfId="3" applyFont="1" applyFill="1" applyBorder="1" applyAlignment="1">
      <alignment horizontal="center"/>
    </xf>
    <xf numFmtId="0" fontId="3" fillId="2" borderId="1" xfId="3" applyFont="1" applyFill="1" applyBorder="1" applyAlignment="1">
      <alignment horizontal="center"/>
    </xf>
    <xf numFmtId="165" fontId="2" fillId="2" borderId="0" xfId="10" applyNumberFormat="1" applyFont="1" applyFill="1" applyBorder="1" applyAlignment="1">
      <alignment horizontal="left"/>
    </xf>
    <xf numFmtId="0" fontId="15" fillId="2" borderId="0" xfId="13" applyNumberFormat="1" applyFont="1" applyFill="1" applyBorder="1" applyAlignment="1" applyProtection="1">
      <alignment horizontal="right"/>
      <protection locked="0"/>
    </xf>
    <xf numFmtId="3" fontId="28" fillId="2" borderId="3" xfId="8" applyNumberFormat="1" applyFont="1" applyFill="1" applyBorder="1" applyAlignment="1">
      <alignment horizontal="centerContinuous" vertical="center"/>
    </xf>
    <xf numFmtId="0" fontId="29" fillId="2" borderId="0" xfId="17" applyFont="1" applyFill="1" applyBorder="1"/>
    <xf numFmtId="0" fontId="24" fillId="2" borderId="0" xfId="17" applyFont="1" applyFill="1" applyBorder="1"/>
    <xf numFmtId="0" fontId="5" fillId="2" borderId="0" xfId="17" applyFont="1" applyFill="1" applyBorder="1" applyAlignment="1"/>
    <xf numFmtId="0" fontId="15" fillId="2" borderId="0" xfId="17" applyFont="1" applyFill="1" applyBorder="1" applyAlignment="1">
      <alignment horizontal="right" vertical="center"/>
    </xf>
    <xf numFmtId="175" fontId="24" fillId="2" borderId="35" xfId="1" applyNumberFormat="1" applyFont="1" applyFill="1" applyBorder="1" applyAlignment="1"/>
    <xf numFmtId="43" fontId="24" fillId="2" borderId="36" xfId="1" applyFont="1" applyFill="1" applyBorder="1" applyAlignment="1"/>
    <xf numFmtId="0" fontId="15" fillId="2" borderId="0" xfId="17" applyFont="1" applyFill="1" applyBorder="1" applyAlignment="1" applyProtection="1">
      <alignment horizontal="right"/>
      <protection locked="0"/>
    </xf>
    <xf numFmtId="0" fontId="3" fillId="2" borderId="0" xfId="17" applyFont="1" applyFill="1" applyBorder="1" applyAlignment="1"/>
    <xf numFmtId="0" fontId="3" fillId="2" borderId="0" xfId="17" applyFont="1" applyFill="1" applyBorder="1" applyAlignment="1">
      <alignment vertical="top" wrapText="1"/>
    </xf>
    <xf numFmtId="175" fontId="24" fillId="2" borderId="30" xfId="1" applyNumberFormat="1" applyFont="1" applyFill="1" applyBorder="1" applyAlignment="1"/>
    <xf numFmtId="175" fontId="24" fillId="2" borderId="32" xfId="1" applyNumberFormat="1" applyFont="1" applyFill="1" applyBorder="1" applyAlignment="1"/>
    <xf numFmtId="175" fontId="24" fillId="2" borderId="34" xfId="1" applyNumberFormat="1" applyFont="1" applyFill="1" applyBorder="1" applyAlignment="1"/>
    <xf numFmtId="175" fontId="24" fillId="2" borderId="33" xfId="1" applyNumberFormat="1" applyFont="1" applyFill="1" applyBorder="1" applyAlignment="1">
      <alignment horizontal="right"/>
    </xf>
    <xf numFmtId="43" fontId="24" fillId="2" borderId="34" xfId="1" applyFont="1" applyFill="1" applyBorder="1" applyAlignment="1">
      <alignment horizontal="right"/>
    </xf>
    <xf numFmtId="43" fontId="24" fillId="2" borderId="40" xfId="1" applyFont="1" applyFill="1" applyBorder="1" applyAlignment="1">
      <alignment horizontal="right"/>
    </xf>
    <xf numFmtId="175" fontId="24" fillId="2" borderId="40" xfId="1" applyNumberFormat="1" applyFont="1" applyFill="1" applyBorder="1" applyAlignment="1">
      <alignment horizontal="right"/>
    </xf>
    <xf numFmtId="43" fontId="24" fillId="2" borderId="41" xfId="1" applyFont="1" applyFill="1" applyBorder="1" applyAlignment="1">
      <alignment horizontal="right"/>
    </xf>
    <xf numFmtId="175" fontId="24" fillId="2" borderId="41" xfId="1" applyNumberFormat="1" applyFont="1" applyFill="1" applyBorder="1" applyAlignment="1">
      <alignment horizontal="right"/>
    </xf>
    <xf numFmtId="175" fontId="24" fillId="2" borderId="41" xfId="1" applyNumberFormat="1" applyFont="1" applyFill="1" applyBorder="1" applyAlignment="1"/>
    <xf numFmtId="43" fontId="24" fillId="2" borderId="41" xfId="1" applyFont="1" applyFill="1" applyBorder="1" applyAlignment="1"/>
    <xf numFmtId="43" fontId="24" fillId="2" borderId="36" xfId="1" applyNumberFormat="1" applyFont="1" applyFill="1" applyBorder="1" applyAlignment="1">
      <alignment horizontal="right"/>
    </xf>
    <xf numFmtId="43" fontId="24" fillId="2" borderId="32" xfId="1" applyNumberFormat="1" applyFont="1" applyFill="1" applyBorder="1" applyAlignment="1">
      <alignment horizontal="right"/>
    </xf>
    <xf numFmtId="43" fontId="24" fillId="2" borderId="34" xfId="1" applyNumberFormat="1" applyFont="1" applyFill="1" applyBorder="1" applyAlignment="1">
      <alignment horizontal="right"/>
    </xf>
    <xf numFmtId="43" fontId="24" fillId="2" borderId="30" xfId="1" applyNumberFormat="1" applyFont="1" applyFill="1" applyBorder="1" applyAlignment="1"/>
    <xf numFmtId="43" fontId="24" fillId="2" borderId="32" xfId="1" applyNumberFormat="1" applyFont="1" applyFill="1" applyBorder="1" applyAlignment="1"/>
    <xf numFmtId="43" fontId="24" fillId="2" borderId="34" xfId="1" applyNumberFormat="1" applyFont="1" applyFill="1" applyBorder="1" applyAlignment="1"/>
    <xf numFmtId="3" fontId="3" fillId="2" borderId="31" xfId="7" applyNumberFormat="1" applyFont="1" applyFill="1" applyBorder="1" applyAlignment="1">
      <alignment vertical="center"/>
    </xf>
    <xf numFmtId="3" fontId="3" fillId="2" borderId="0" xfId="7" applyNumberFormat="1" applyFont="1" applyFill="1" applyBorder="1" applyAlignment="1">
      <alignment vertical="center"/>
    </xf>
    <xf numFmtId="0" fontId="30" fillId="2" borderId="0" xfId="3" applyFont="1" applyFill="1" applyBorder="1" applyAlignment="1">
      <alignment horizontal="left"/>
    </xf>
    <xf numFmtId="0" fontId="30" fillId="2" borderId="0" xfId="4" applyFont="1" applyFill="1" applyBorder="1"/>
    <xf numFmtId="3" fontId="3" fillId="2" borderId="0" xfId="3" applyNumberFormat="1" applyFont="1" applyFill="1" applyBorder="1" applyAlignment="1" applyProtection="1">
      <alignment horizontal="right"/>
      <protection locked="0"/>
    </xf>
    <xf numFmtId="0" fontId="32" fillId="2" borderId="0" xfId="8" applyFont="1" applyFill="1" applyBorder="1" applyAlignment="1">
      <alignment vertical="center"/>
    </xf>
    <xf numFmtId="0" fontId="33" fillId="2" borderId="0" xfId="8" applyFont="1" applyFill="1" applyBorder="1"/>
    <xf numFmtId="0" fontId="34" fillId="2" borderId="0" xfId="8" applyFont="1" applyFill="1" applyBorder="1"/>
    <xf numFmtId="0" fontId="14" fillId="2" borderId="0" xfId="7" applyFont="1" applyFill="1" applyBorder="1"/>
    <xf numFmtId="3" fontId="12" fillId="2" borderId="0" xfId="8" applyNumberFormat="1" applyFont="1" applyFill="1" applyBorder="1" applyAlignment="1" applyProtection="1">
      <alignment horizontal="right"/>
      <protection locked="0"/>
    </xf>
    <xf numFmtId="0" fontId="15" fillId="2" borderId="0" xfId="8" applyNumberFormat="1" applyFont="1" applyFill="1" applyBorder="1" applyAlignment="1" applyProtection="1">
      <alignment horizontal="right"/>
      <protection locked="0"/>
    </xf>
    <xf numFmtId="3" fontId="4" fillId="3" borderId="0" xfId="13" applyNumberFormat="1" applyFont="1" applyFill="1" applyBorder="1" applyAlignment="1"/>
    <xf numFmtId="0" fontId="15" fillId="3" borderId="0" xfId="13" applyFont="1" applyFill="1" applyBorder="1" applyAlignment="1">
      <alignment horizontal="centerContinuous"/>
    </xf>
    <xf numFmtId="0" fontId="15" fillId="3" borderId="7" xfId="13" applyFont="1" applyFill="1" applyBorder="1" applyAlignment="1">
      <alignment horizontal="centerContinuous"/>
    </xf>
    <xf numFmtId="0" fontId="15" fillId="3" borderId="42" xfId="13" applyFont="1" applyFill="1" applyBorder="1" applyAlignment="1">
      <alignment horizontal="centerContinuous"/>
    </xf>
    <xf numFmtId="0" fontId="15" fillId="3" borderId="43" xfId="13" applyFont="1" applyFill="1" applyBorder="1" applyAlignment="1">
      <alignment horizontal="centerContinuous"/>
    </xf>
    <xf numFmtId="0" fontId="15" fillId="3" borderId="44" xfId="13" applyFont="1" applyFill="1" applyBorder="1" applyAlignment="1">
      <alignment horizontal="centerContinuous"/>
    </xf>
    <xf numFmtId="3" fontId="15" fillId="3" borderId="43" xfId="13" applyNumberFormat="1" applyFont="1" applyFill="1" applyBorder="1" applyAlignment="1">
      <alignment horizontal="centerContinuous"/>
    </xf>
    <xf numFmtId="3" fontId="15" fillId="3" borderId="44" xfId="13" applyNumberFormat="1" applyFont="1" applyFill="1" applyBorder="1" applyAlignment="1">
      <alignment horizontal="centerContinuous"/>
    </xf>
    <xf numFmtId="3" fontId="20" fillId="2" borderId="0" xfId="13" applyNumberFormat="1" applyFont="1" applyFill="1" applyBorder="1" applyAlignment="1" applyProtection="1">
      <alignment horizontal="right"/>
      <protection locked="0"/>
    </xf>
    <xf numFmtId="3" fontId="4" fillId="3" borderId="12" xfId="13" applyNumberFormat="1" applyFont="1" applyFill="1" applyBorder="1" applyAlignment="1"/>
    <xf numFmtId="0" fontId="15" fillId="3" borderId="6" xfId="13" applyFont="1" applyFill="1" applyBorder="1" applyAlignment="1">
      <alignment horizontal="centerContinuous"/>
    </xf>
    <xf numFmtId="0" fontId="2" fillId="3" borderId="20" xfId="14" applyFont="1" applyFill="1" applyBorder="1" applyAlignment="1">
      <alignment horizontal="center"/>
    </xf>
    <xf numFmtId="0" fontId="8" fillId="3" borderId="24" xfId="14" applyFont="1" applyFill="1" applyBorder="1" applyAlignment="1">
      <alignment horizontal="center" vertical="center"/>
    </xf>
    <xf numFmtId="0" fontId="2" fillId="3" borderId="15" xfId="14" applyFont="1" applyFill="1" applyBorder="1" applyAlignment="1">
      <alignment horizontal="centerContinuous"/>
    </xf>
    <xf numFmtId="0" fontId="2" fillId="3" borderId="23" xfId="14" applyFont="1" applyFill="1" applyBorder="1" applyAlignment="1">
      <alignment horizontal="centerContinuous"/>
    </xf>
    <xf numFmtId="0" fontId="2" fillId="3" borderId="20" xfId="14" applyFont="1" applyFill="1" applyBorder="1" applyAlignment="1"/>
    <xf numFmtId="0" fontId="2" fillId="3" borderId="22" xfId="14" applyFont="1" applyFill="1" applyBorder="1" applyAlignment="1">
      <alignment horizontal="centerContinuous"/>
    </xf>
    <xf numFmtId="3" fontId="15" fillId="2" borderId="0" xfId="17" applyNumberFormat="1" applyFont="1" applyFill="1" applyBorder="1" applyAlignment="1" applyProtection="1">
      <alignment horizontal="left"/>
      <protection locked="0"/>
    </xf>
    <xf numFmtId="0" fontId="15" fillId="2" borderId="0" xfId="17" applyFont="1" applyFill="1" applyBorder="1" applyAlignment="1" applyProtection="1">
      <alignment horizontal="left"/>
      <protection locked="0"/>
    </xf>
    <xf numFmtId="175" fontId="9" fillId="2" borderId="0" xfId="1" applyNumberFormat="1" applyFont="1" applyFill="1" applyBorder="1" applyAlignment="1">
      <alignment vertical="center"/>
    </xf>
    <xf numFmtId="43" fontId="9" fillId="2" borderId="0" xfId="1" applyFont="1" applyFill="1" applyBorder="1" applyAlignment="1"/>
    <xf numFmtId="175" fontId="9" fillId="2" borderId="0" xfId="1" applyNumberFormat="1" applyFont="1" applyFill="1" applyBorder="1" applyAlignment="1"/>
    <xf numFmtId="0" fontId="17" fillId="2" borderId="0" xfId="17" applyFont="1" applyFill="1" applyBorder="1"/>
    <xf numFmtId="3" fontId="15" fillId="2" borderId="0" xfId="17" applyNumberFormat="1" applyFont="1" applyFill="1" applyBorder="1" applyAlignment="1">
      <alignment vertical="center"/>
    </xf>
    <xf numFmtId="3" fontId="15" fillId="2" borderId="0" xfId="17" applyNumberFormat="1" applyFont="1" applyFill="1" applyBorder="1" applyAlignment="1">
      <alignment horizontal="right" vertical="center"/>
    </xf>
    <xf numFmtId="0" fontId="2" fillId="0" borderId="0" xfId="13" applyFont="1" applyFill="1" applyBorder="1"/>
    <xf numFmtId="0" fontId="2" fillId="2" borderId="0" xfId="3" applyFont="1" applyFill="1" applyBorder="1" applyAlignment="1">
      <alignment horizontal="right"/>
    </xf>
    <xf numFmtId="165" fontId="2" fillId="2" borderId="0" xfId="10" applyNumberFormat="1" applyFont="1" applyFill="1" applyBorder="1" applyAlignment="1">
      <alignment horizontal="right" vertical="center"/>
    </xf>
    <xf numFmtId="3" fontId="2" fillId="2" borderId="0" xfId="17" applyNumberFormat="1" applyFont="1" applyFill="1" applyBorder="1" applyAlignment="1"/>
    <xf numFmtId="0" fontId="36" fillId="2" borderId="0" xfId="4" applyFont="1" applyFill="1" applyBorder="1"/>
    <xf numFmtId="0" fontId="36" fillId="2" borderId="0" xfId="3" applyFont="1" applyFill="1" applyBorder="1" applyAlignment="1">
      <alignment horizontal="left"/>
    </xf>
    <xf numFmtId="0" fontId="36" fillId="2" borderId="0" xfId="5" applyFont="1" applyFill="1" applyBorder="1"/>
    <xf numFmtId="0" fontId="36" fillId="2" borderId="0" xfId="3" applyFont="1" applyFill="1" applyBorder="1"/>
    <xf numFmtId="0" fontId="36" fillId="2" borderId="0" xfId="9" applyFont="1" applyFill="1" applyBorder="1" applyAlignment="1">
      <alignment horizontal="left" vertical="top"/>
    </xf>
    <xf numFmtId="0" fontId="36" fillId="2" borderId="0" xfId="8" applyFont="1" applyFill="1" applyBorder="1" applyAlignment="1">
      <alignment vertical="center"/>
    </xf>
    <xf numFmtId="0" fontId="38" fillId="2" borderId="0" xfId="8" applyFont="1" applyFill="1" applyBorder="1"/>
    <xf numFmtId="0" fontId="36" fillId="2" borderId="0" xfId="10" applyFont="1" applyFill="1" applyBorder="1"/>
    <xf numFmtId="0" fontId="40" fillId="2" borderId="0" xfId="10" applyFont="1" applyFill="1" applyBorder="1"/>
    <xf numFmtId="0" fontId="41" fillId="2" borderId="0" xfId="13" applyNumberFormat="1" applyFont="1" applyFill="1" applyBorder="1" applyAlignment="1" applyProtection="1">
      <protection locked="0"/>
    </xf>
    <xf numFmtId="0" fontId="38" fillId="2" borderId="0" xfId="13" applyFont="1" applyFill="1" applyBorder="1"/>
    <xf numFmtId="0" fontId="38" fillId="0" borderId="0" xfId="13" applyFont="1" applyFill="1" applyBorder="1"/>
    <xf numFmtId="0" fontId="41" fillId="3" borderId="12" xfId="13" applyFont="1" applyFill="1" applyBorder="1" applyAlignment="1">
      <alignment horizontal="centerContinuous"/>
    </xf>
    <xf numFmtId="3" fontId="43" fillId="3" borderId="21" xfId="13" applyNumberFormat="1" applyFont="1" applyFill="1" applyBorder="1" applyAlignment="1"/>
    <xf numFmtId="3" fontId="43" fillId="3" borderId="15" xfId="13" applyNumberFormat="1" applyFont="1" applyFill="1" applyBorder="1" applyAlignment="1">
      <alignment horizontal="centerContinuous"/>
    </xf>
    <xf numFmtId="3" fontId="41" fillId="3" borderId="12" xfId="13" applyNumberFormat="1" applyFont="1" applyFill="1" applyBorder="1" applyAlignment="1">
      <alignment horizontal="centerContinuous"/>
    </xf>
    <xf numFmtId="0" fontId="41" fillId="3" borderId="21" xfId="13" applyFont="1" applyFill="1" applyBorder="1" applyAlignment="1">
      <alignment horizontal="centerContinuous"/>
    </xf>
    <xf numFmtId="0" fontId="43" fillId="3" borderId="16" xfId="13" applyFont="1" applyFill="1" applyBorder="1" applyAlignment="1"/>
    <xf numFmtId="0" fontId="41" fillId="3" borderId="16" xfId="13" applyFont="1" applyFill="1" applyBorder="1" applyAlignment="1">
      <alignment horizontal="centerContinuous"/>
    </xf>
    <xf numFmtId="0" fontId="38" fillId="2" borderId="0" xfId="14" applyFont="1" applyFill="1" applyBorder="1"/>
    <xf numFmtId="0" fontId="38" fillId="3" borderId="18" xfId="14" applyFont="1" applyFill="1" applyBorder="1" applyAlignment="1">
      <alignment horizontal="center" vertical="center"/>
    </xf>
    <xf numFmtId="1" fontId="3" fillId="3" borderId="0" xfId="0" applyNumberFormat="1" applyFont="1" applyFill="1" applyBorder="1" applyAlignment="1"/>
    <xf numFmtId="1" fontId="3" fillId="3" borderId="0" xfId="2" applyNumberFormat="1" applyFont="1" applyFill="1" applyBorder="1"/>
    <xf numFmtId="1" fontId="3" fillId="3" borderId="0" xfId="0" applyNumberFormat="1" applyFont="1" applyFill="1" applyBorder="1" applyAlignment="1">
      <alignment horizontal="left"/>
    </xf>
    <xf numFmtId="1" fontId="3" fillId="3" borderId="0" xfId="2" applyNumberFormat="1" applyFont="1" applyFill="1" applyBorder="1" applyAlignment="1"/>
    <xf numFmtId="1" fontId="3" fillId="2" borderId="0" xfId="2" applyNumberFormat="1" applyFont="1" applyFill="1" applyBorder="1"/>
    <xf numFmtId="1" fontId="45" fillId="2" borderId="0" xfId="2" applyNumberFormat="1" applyFont="1" applyFill="1" applyBorder="1"/>
    <xf numFmtId="1" fontId="16" fillId="2" borderId="0" xfId="2" applyNumberFormat="1" applyFont="1" applyFill="1" applyBorder="1" applyAlignment="1"/>
    <xf numFmtId="1" fontId="16" fillId="2" borderId="0" xfId="2" applyNumberFormat="1" applyFont="1" applyFill="1" applyBorder="1"/>
    <xf numFmtId="1" fontId="46" fillId="2" borderId="0" xfId="2" applyNumberFormat="1" applyFont="1" applyFill="1" applyBorder="1"/>
    <xf numFmtId="1" fontId="14" fillId="2" borderId="0" xfId="2" applyNumberFormat="1" applyFont="1" applyFill="1" applyBorder="1" applyAlignment="1"/>
    <xf numFmtId="1" fontId="14" fillId="2" borderId="0" xfId="2" applyNumberFormat="1" applyFont="1" applyFill="1" applyBorder="1"/>
    <xf numFmtId="1" fontId="47" fillId="2" borderId="0" xfId="2" applyNumberFormat="1" applyFont="1" applyFill="1" applyBorder="1"/>
    <xf numFmtId="1" fontId="48" fillId="2" borderId="0" xfId="2" applyNumberFormat="1" applyFont="1" applyFill="1" applyBorder="1" applyAlignment="1"/>
    <xf numFmtId="1" fontId="14" fillId="2" borderId="0" xfId="2" applyNumberFormat="1" applyFont="1" applyFill="1" applyBorder="1" applyAlignment="1">
      <alignment vertical="center"/>
    </xf>
    <xf numFmtId="1" fontId="14" fillId="2" borderId="0" xfId="2" applyNumberFormat="1" applyFont="1" applyFill="1" applyBorder="1" applyAlignment="1">
      <alignment horizontal="left"/>
    </xf>
    <xf numFmtId="0" fontId="14" fillId="2" borderId="0" xfId="2" applyFont="1" applyFill="1"/>
    <xf numFmtId="1" fontId="46" fillId="2" borderId="0" xfId="2" applyNumberFormat="1" applyFont="1" applyFill="1" applyBorder="1" applyAlignment="1">
      <alignment horizontal="center"/>
    </xf>
    <xf numFmtId="3" fontId="14" fillId="2" borderId="0" xfId="2" applyNumberFormat="1" applyFont="1" applyFill="1" applyBorder="1" applyAlignment="1"/>
    <xf numFmtId="2" fontId="14" fillId="2" borderId="0" xfId="2" quotePrefix="1" applyNumberFormat="1" applyFont="1" applyFill="1" applyBorder="1" applyAlignment="1">
      <alignment horizontal="right"/>
    </xf>
    <xf numFmtId="2" fontId="16" fillId="2" borderId="0" xfId="2" applyNumberFormat="1" applyFont="1" applyFill="1" applyBorder="1"/>
    <xf numFmtId="3" fontId="14" fillId="2" borderId="19" xfId="2" applyNumberFormat="1" applyFont="1" applyFill="1" applyBorder="1" applyAlignment="1"/>
    <xf numFmtId="1" fontId="14" fillId="2" borderId="20" xfId="2" applyNumberFormat="1" applyFont="1" applyFill="1" applyBorder="1" applyAlignment="1"/>
    <xf numFmtId="2" fontId="14" fillId="2" borderId="0" xfId="2" applyNumberFormat="1" applyFont="1" applyFill="1" applyBorder="1" applyAlignment="1"/>
    <xf numFmtId="3" fontId="14" fillId="2" borderId="21" xfId="2" applyNumberFormat="1" applyFont="1" applyFill="1" applyBorder="1" applyAlignment="1"/>
    <xf numFmtId="1" fontId="14" fillId="2" borderId="22" xfId="2" applyNumberFormat="1" applyFont="1" applyFill="1" applyBorder="1" applyAlignment="1"/>
    <xf numFmtId="3" fontId="16" fillId="2" borderId="18" xfId="2" applyNumberFormat="1" applyFont="1" applyFill="1" applyBorder="1" applyAlignment="1"/>
    <xf numFmtId="1" fontId="14" fillId="2" borderId="24" xfId="2" applyNumberFormat="1" applyFont="1" applyFill="1" applyBorder="1" applyAlignment="1"/>
    <xf numFmtId="1" fontId="49" fillId="2" borderId="0" xfId="2" applyNumberFormat="1" applyFont="1" applyFill="1" applyBorder="1"/>
    <xf numFmtId="3" fontId="16" fillId="2" borderId="0" xfId="2" applyNumberFormat="1" applyFont="1" applyFill="1" applyBorder="1" applyAlignment="1"/>
    <xf numFmtId="3" fontId="16" fillId="2" borderId="0" xfId="2" applyNumberFormat="1" applyFont="1" applyFill="1" applyProtection="1">
      <protection locked="0"/>
    </xf>
    <xf numFmtId="0" fontId="16" fillId="2" borderId="0" xfId="2" applyFont="1" applyFill="1"/>
    <xf numFmtId="0" fontId="50" fillId="2" borderId="0" xfId="2" applyFont="1" applyFill="1"/>
    <xf numFmtId="3" fontId="16" fillId="2" borderId="25" xfId="2" applyNumberFormat="1" applyFont="1" applyFill="1" applyBorder="1" applyAlignment="1"/>
    <xf numFmtId="1" fontId="14" fillId="2" borderId="25" xfId="2" applyNumberFormat="1" applyFont="1" applyFill="1" applyBorder="1" applyAlignment="1"/>
    <xf numFmtId="2" fontId="47" fillId="2" borderId="0" xfId="2" applyNumberFormat="1" applyFont="1" applyFill="1" applyBorder="1" applyAlignment="1"/>
    <xf numFmtId="1" fontId="47" fillId="2" borderId="0" xfId="2" applyNumberFormat="1" applyFont="1" applyFill="1" applyBorder="1" applyAlignment="1"/>
    <xf numFmtId="3" fontId="46" fillId="2" borderId="0" xfId="2" applyNumberFormat="1" applyFont="1" applyFill="1" applyBorder="1" applyAlignment="1"/>
    <xf numFmtId="3" fontId="14" fillId="2" borderId="25" xfId="2" applyNumberFormat="1" applyFont="1" applyFill="1" applyBorder="1" applyAlignment="1"/>
    <xf numFmtId="9" fontId="14" fillId="2" borderId="0" xfId="2" applyNumberFormat="1" applyFont="1" applyFill="1" applyBorder="1" applyAlignment="1"/>
    <xf numFmtId="4" fontId="14" fillId="2" borderId="0" xfId="2" applyNumberFormat="1" applyFont="1" applyFill="1" applyProtection="1">
      <protection locked="0"/>
    </xf>
    <xf numFmtId="1" fontId="51" fillId="2" borderId="0" xfId="2" applyNumberFormat="1" applyFont="1" applyFill="1" applyBorder="1"/>
    <xf numFmtId="4" fontId="14" fillId="2" borderId="0" xfId="2" applyNumberFormat="1" applyFont="1" applyFill="1" applyBorder="1" applyAlignment="1"/>
    <xf numFmtId="2" fontId="14" fillId="3" borderId="0" xfId="2" applyNumberFormat="1" applyFont="1" applyFill="1" applyBorder="1" applyAlignment="1"/>
    <xf numFmtId="1" fontId="14" fillId="3" borderId="0" xfId="2" applyNumberFormat="1" applyFont="1" applyFill="1" applyBorder="1" applyAlignment="1"/>
    <xf numFmtId="4" fontId="14" fillId="3" borderId="0" xfId="2" applyNumberFormat="1" applyFont="1" applyFill="1" applyBorder="1" applyAlignment="1"/>
    <xf numFmtId="1" fontId="16" fillId="3" borderId="0" xfId="2" applyNumberFormat="1" applyFont="1" applyFill="1" applyBorder="1"/>
    <xf numFmtId="2" fontId="2" fillId="2" borderId="0" xfId="2" applyNumberFormat="1" applyFont="1" applyFill="1" applyBorder="1" applyAlignment="1"/>
    <xf numFmtId="1" fontId="2" fillId="2" borderId="0" xfId="2" applyNumberFormat="1" applyFont="1" applyFill="1" applyBorder="1" applyAlignment="1"/>
    <xf numFmtId="3" fontId="2" fillId="2" borderId="0" xfId="2" applyNumberFormat="1" applyFont="1" applyFill="1" applyBorder="1" applyAlignment="1"/>
    <xf numFmtId="1" fontId="2" fillId="2" borderId="0" xfId="2" applyNumberFormat="1" applyFont="1" applyFill="1" applyBorder="1"/>
    <xf numFmtId="1" fontId="52" fillId="2" borderId="0" xfId="2" applyNumberFormat="1" applyFont="1" applyFill="1" applyBorder="1" applyAlignment="1"/>
    <xf numFmtId="1" fontId="15" fillId="2" borderId="0" xfId="2" applyNumberFormat="1" applyFont="1" applyFill="1" applyBorder="1"/>
    <xf numFmtId="1" fontId="53" fillId="2" borderId="0" xfId="2" applyNumberFormat="1" applyFont="1" applyFill="1" applyBorder="1"/>
    <xf numFmtId="2" fontId="48" fillId="2" borderId="0" xfId="2" applyNumberFormat="1" applyFont="1" applyFill="1" applyBorder="1" applyAlignment="1"/>
    <xf numFmtId="3" fontId="48" fillId="2" borderId="0" xfId="2" applyNumberFormat="1" applyFont="1" applyFill="1" applyBorder="1" applyAlignment="1"/>
    <xf numFmtId="3" fontId="48" fillId="2" borderId="0" xfId="2" applyNumberFormat="1" applyFont="1" applyFill="1" applyBorder="1" applyAlignment="1">
      <alignment horizontal="right"/>
    </xf>
    <xf numFmtId="1" fontId="48" fillId="2" borderId="0" xfId="2" applyNumberFormat="1" applyFont="1" applyFill="1" applyBorder="1" applyAlignment="1">
      <alignment horizontal="right"/>
    </xf>
    <xf numFmtId="3" fontId="14" fillId="2" borderId="0" xfId="2" applyNumberFormat="1" applyFont="1" applyFill="1" applyBorder="1" applyAlignment="1">
      <alignment horizontal="right"/>
    </xf>
    <xf numFmtId="2" fontId="16" fillId="2" borderId="0" xfId="2" applyNumberFormat="1" applyFont="1" applyFill="1" applyBorder="1" applyAlignment="1"/>
    <xf numFmtId="1" fontId="16" fillId="2" borderId="0" xfId="2" applyNumberFormat="1" applyFont="1" applyFill="1"/>
    <xf numFmtId="0" fontId="16" fillId="2" borderId="0" xfId="2" applyFont="1" applyFill="1" applyBorder="1" applyAlignment="1"/>
    <xf numFmtId="0" fontId="16" fillId="2" borderId="0" xfId="2" applyFont="1" applyFill="1" applyBorder="1"/>
    <xf numFmtId="0" fontId="54" fillId="2" borderId="0" xfId="2" applyFont="1" applyFill="1" applyBorder="1" applyAlignment="1">
      <alignment horizontal="left"/>
    </xf>
    <xf numFmtId="2" fontId="54" fillId="2" borderId="0" xfId="2" applyNumberFormat="1" applyFont="1" applyFill="1" applyBorder="1" applyAlignment="1">
      <alignment horizontal="center"/>
    </xf>
    <xf numFmtId="0" fontId="54" fillId="2" borderId="0" xfId="2" applyFont="1" applyFill="1" applyBorder="1"/>
    <xf numFmtId="2" fontId="48" fillId="2" borderId="0" xfId="2" applyNumberFormat="1" applyFont="1" applyFill="1" applyBorder="1" applyAlignment="1">
      <alignment horizontal="right"/>
    </xf>
    <xf numFmtId="0" fontId="46" fillId="2" borderId="0" xfId="2" applyFont="1" applyFill="1" applyBorder="1"/>
    <xf numFmtId="0" fontId="55" fillId="2" borderId="0" xfId="2" applyFont="1" applyFill="1" applyBorder="1"/>
    <xf numFmtId="2" fontId="16" fillId="2" borderId="0" xfId="2" applyNumberFormat="1" applyFont="1" applyFill="1"/>
    <xf numFmtId="0" fontId="46" fillId="2" borderId="0" xfId="2" applyFont="1" applyFill="1"/>
    <xf numFmtId="2" fontId="3" fillId="3" borderId="0" xfId="2" applyNumberFormat="1" applyFont="1" applyFill="1"/>
    <xf numFmtId="0" fontId="3" fillId="3" borderId="0" xfId="2" applyFont="1" applyFill="1"/>
    <xf numFmtId="0" fontId="3" fillId="3" borderId="0" xfId="2" applyFont="1" applyFill="1" applyAlignment="1">
      <alignment horizontal="left"/>
    </xf>
    <xf numFmtId="0" fontId="3" fillId="2" borderId="0" xfId="2" applyFont="1" applyFill="1"/>
    <xf numFmtId="2" fontId="3" fillId="2" borderId="0" xfId="2" applyNumberFormat="1" applyFont="1" applyFill="1"/>
    <xf numFmtId="0" fontId="45" fillId="2" borderId="0" xfId="2" applyFont="1" applyFill="1"/>
    <xf numFmtId="1" fontId="56" fillId="2" borderId="0" xfId="2" applyNumberFormat="1" applyFont="1" applyFill="1" applyBorder="1"/>
    <xf numFmtId="1" fontId="10" fillId="2" borderId="0" xfId="2" applyNumberFormat="1" applyFont="1" applyFill="1" applyBorder="1"/>
    <xf numFmtId="1" fontId="57" fillId="2" borderId="0" xfId="2" applyNumberFormat="1" applyFont="1" applyFill="1" applyBorder="1"/>
    <xf numFmtId="1" fontId="6" fillId="2" borderId="0" xfId="2" applyNumberFormat="1" applyFont="1" applyFill="1" applyBorder="1"/>
    <xf numFmtId="1" fontId="58" fillId="2" borderId="0" xfId="2" applyNumberFormat="1" applyFont="1" applyFill="1" applyBorder="1" applyAlignment="1">
      <alignment horizontal="center"/>
    </xf>
    <xf numFmtId="1" fontId="59" fillId="2" borderId="0" xfId="2" applyNumberFormat="1" applyFont="1" applyFill="1" applyBorder="1"/>
    <xf numFmtId="2" fontId="6" fillId="2" borderId="0" xfId="2" applyNumberFormat="1" applyFont="1" applyFill="1" applyBorder="1"/>
    <xf numFmtId="3" fontId="14" fillId="2" borderId="18" xfId="2" applyNumberFormat="1" applyFont="1" applyFill="1" applyBorder="1" applyAlignment="1"/>
    <xf numFmtId="3" fontId="14" fillId="2" borderId="0" xfId="2" applyNumberFormat="1" applyFont="1" applyFill="1" applyProtection="1">
      <protection locked="0"/>
    </xf>
    <xf numFmtId="0" fontId="7" fillId="2" borderId="0" xfId="2" applyFont="1" applyFill="1"/>
    <xf numFmtId="1" fontId="58" fillId="2" borderId="0" xfId="2" applyNumberFormat="1" applyFont="1" applyFill="1" applyBorder="1"/>
    <xf numFmtId="1" fontId="4" fillId="2" borderId="0" xfId="2" applyNumberFormat="1" applyFont="1" applyFill="1" applyBorder="1"/>
    <xf numFmtId="3" fontId="14" fillId="0" borderId="0" xfId="2" applyNumberFormat="1" applyFont="1" applyFill="1" applyBorder="1" applyAlignment="1">
      <alignment horizontal="right"/>
    </xf>
    <xf numFmtId="0" fontId="60" fillId="2" borderId="0" xfId="2" applyFont="1" applyFill="1" applyBorder="1" applyAlignment="1">
      <alignment horizontal="left"/>
    </xf>
    <xf numFmtId="2" fontId="52" fillId="2" borderId="0" xfId="2" applyNumberFormat="1" applyFont="1" applyFill="1" applyBorder="1" applyAlignment="1">
      <alignment horizontal="right"/>
    </xf>
    <xf numFmtId="1" fontId="46" fillId="2" borderId="0" xfId="2" applyNumberFormat="1" applyFont="1" applyFill="1"/>
    <xf numFmtId="0" fontId="54" fillId="2" borderId="0" xfId="2" applyFont="1" applyFill="1"/>
    <xf numFmtId="0" fontId="55" fillId="2" borderId="0" xfId="2" applyFont="1" applyFill="1"/>
    <xf numFmtId="2" fontId="61" fillId="2" borderId="0" xfId="2" applyNumberFormat="1" applyFont="1" applyFill="1"/>
    <xf numFmtId="0" fontId="61" fillId="2" borderId="0" xfId="2" applyFont="1" applyFill="1"/>
    <xf numFmtId="0" fontId="62" fillId="2" borderId="0" xfId="2" applyFont="1" applyFill="1"/>
    <xf numFmtId="2" fontId="63" fillId="2" borderId="0" xfId="2" applyNumberFormat="1" applyFont="1" applyFill="1"/>
    <xf numFmtId="0" fontId="63" fillId="2" borderId="0" xfId="2" applyFont="1" applyFill="1"/>
    <xf numFmtId="0" fontId="64" fillId="2" borderId="0" xfId="2" applyFont="1" applyFill="1"/>
    <xf numFmtId="1" fontId="65" fillId="2" borderId="0" xfId="2" applyNumberFormat="1" applyFont="1" applyFill="1" applyBorder="1" applyAlignment="1">
      <alignment horizontal="center"/>
    </xf>
    <xf numFmtId="0" fontId="10" fillId="2" borderId="0" xfId="2" applyFont="1" applyFill="1"/>
    <xf numFmtId="3" fontId="14" fillId="2" borderId="0" xfId="2" applyNumberFormat="1" applyFont="1" applyFill="1"/>
    <xf numFmtId="3" fontId="47" fillId="2" borderId="0" xfId="2" applyNumberFormat="1" applyFont="1" applyFill="1" applyBorder="1" applyAlignment="1"/>
    <xf numFmtId="1" fontId="14" fillId="3" borderId="0" xfId="2" applyNumberFormat="1" applyFont="1" applyFill="1" applyBorder="1"/>
    <xf numFmtId="1" fontId="65" fillId="2" borderId="0" xfId="2" applyNumberFormat="1" applyFont="1" applyFill="1" applyBorder="1"/>
    <xf numFmtId="1" fontId="8" fillId="2" borderId="0" xfId="2" applyNumberFormat="1" applyFont="1" applyFill="1" applyBorder="1"/>
    <xf numFmtId="1" fontId="14" fillId="2" borderId="0" xfId="2" applyNumberFormat="1" applyFont="1" applyFill="1" applyBorder="1" applyAlignment="1">
      <alignment horizontal="right"/>
    </xf>
    <xf numFmtId="1" fontId="14" fillId="2" borderId="0" xfId="2" applyNumberFormat="1" applyFont="1" applyFill="1"/>
    <xf numFmtId="1" fontId="10" fillId="2" borderId="0" xfId="2" applyNumberFormat="1" applyFont="1" applyFill="1"/>
    <xf numFmtId="2" fontId="24" fillId="2" borderId="0" xfId="2" applyNumberFormat="1" applyFont="1" applyFill="1" applyBorder="1" applyAlignment="1"/>
    <xf numFmtId="0" fontId="24" fillId="2" borderId="0" xfId="2" applyFont="1" applyFill="1" applyBorder="1" applyAlignment="1"/>
    <xf numFmtId="0" fontId="10" fillId="2" borderId="0" xfId="2" applyFont="1" applyFill="1" applyBorder="1"/>
    <xf numFmtId="0" fontId="66" fillId="2" borderId="0" xfId="2" applyFont="1" applyFill="1" applyBorder="1"/>
    <xf numFmtId="0" fontId="67" fillId="2" borderId="0" xfId="2" applyFont="1" applyFill="1" applyBorder="1"/>
    <xf numFmtId="2" fontId="3" fillId="3" borderId="0" xfId="2" applyNumberFormat="1" applyFont="1" applyFill="1" applyAlignment="1"/>
    <xf numFmtId="0" fontId="0" fillId="3" borderId="0" xfId="0" applyFill="1"/>
    <xf numFmtId="0" fontId="0" fillId="2" borderId="0" xfId="0" applyFill="1"/>
    <xf numFmtId="0" fontId="0" fillId="2" borderId="0" xfId="0" applyFill="1" applyAlignment="1">
      <alignment horizontal="left" vertical="top"/>
    </xf>
    <xf numFmtId="0" fontId="0" fillId="2" borderId="0" xfId="0" applyFill="1" applyAlignment="1">
      <alignment vertical="top" wrapText="1"/>
    </xf>
    <xf numFmtId="0" fontId="0" fillId="2" borderId="0" xfId="0" applyFill="1" applyAlignment="1">
      <alignment vertical="top"/>
    </xf>
    <xf numFmtId="0" fontId="68" fillId="2" borderId="0" xfId="0" applyFont="1" applyFill="1" applyAlignment="1">
      <alignment vertical="top" wrapText="1"/>
    </xf>
    <xf numFmtId="0" fontId="68" fillId="2" borderId="0" xfId="0" applyFont="1" applyFill="1" applyAlignment="1">
      <alignment vertical="top"/>
    </xf>
    <xf numFmtId="0" fontId="68" fillId="2" borderId="0" xfId="0" applyFont="1" applyFill="1"/>
    <xf numFmtId="0" fontId="69" fillId="2" borderId="0" xfId="0" applyFont="1" applyFill="1"/>
    <xf numFmtId="0" fontId="70" fillId="2" borderId="0" xfId="0" applyFont="1" applyFill="1"/>
    <xf numFmtId="0" fontId="24" fillId="2" borderId="0" xfId="0" applyFont="1" applyFill="1" applyAlignment="1">
      <alignment horizontal="left" vertical="top"/>
    </xf>
    <xf numFmtId="0" fontId="71" fillId="2" borderId="0" xfId="0" applyFont="1" applyFill="1" applyAlignment="1">
      <alignment vertical="top" wrapText="1"/>
    </xf>
    <xf numFmtId="0" fontId="71" fillId="2" borderId="0" xfId="0" applyFont="1" applyFill="1" applyAlignment="1">
      <alignment vertical="top"/>
    </xf>
    <xf numFmtId="0" fontId="71" fillId="2" borderId="0" xfId="0" applyFont="1" applyFill="1"/>
    <xf numFmtId="0" fontId="71" fillId="2" borderId="0" xfId="0" applyFont="1" applyFill="1" applyAlignment="1">
      <alignment horizontal="left"/>
    </xf>
    <xf numFmtId="0" fontId="72" fillId="2" borderId="0" xfId="0" applyFont="1" applyFill="1" applyAlignment="1">
      <alignment horizontal="left" vertical="top"/>
    </xf>
    <xf numFmtId="0" fontId="72" fillId="2" borderId="0" xfId="0" applyFont="1" applyFill="1" applyAlignment="1">
      <alignment horizontal="left" vertical="top" wrapText="1" indent="1"/>
    </xf>
    <xf numFmtId="0" fontId="72" fillId="2" borderId="0" xfId="0" applyFont="1" applyFill="1" applyAlignment="1">
      <alignment horizontal="left" vertical="top" wrapText="1"/>
    </xf>
    <xf numFmtId="0" fontId="71" fillId="2" borderId="0" xfId="0" applyFont="1" applyFill="1" applyAlignment="1">
      <alignment horizontal="left" vertical="top"/>
    </xf>
    <xf numFmtId="0" fontId="71" fillId="2" borderId="0" xfId="0" applyFont="1" applyFill="1" applyAlignment="1">
      <alignment wrapText="1"/>
    </xf>
    <xf numFmtId="46" fontId="71" fillId="2" borderId="0" xfId="0" quotePrefix="1" applyNumberFormat="1" applyFont="1" applyFill="1" applyAlignment="1">
      <alignment horizontal="right"/>
    </xf>
    <xf numFmtId="0" fontId="71" fillId="2" borderId="0" xfId="0" applyFont="1" applyFill="1" applyAlignment="1"/>
    <xf numFmtId="0" fontId="0" fillId="2" borderId="0" xfId="0" applyFill="1" applyAlignment="1"/>
    <xf numFmtId="0" fontId="72" fillId="2" borderId="0" xfId="0" applyFont="1" applyFill="1" applyAlignment="1">
      <alignment vertical="top" wrapText="1"/>
    </xf>
    <xf numFmtId="0" fontId="72" fillId="2" borderId="0" xfId="0" applyFont="1" applyFill="1" applyAlignment="1">
      <alignment vertical="top"/>
    </xf>
    <xf numFmtId="3" fontId="71" fillId="2" borderId="0" xfId="0" applyNumberFormat="1" applyFont="1" applyFill="1" applyAlignment="1">
      <alignment vertical="top"/>
    </xf>
    <xf numFmtId="3" fontId="71" fillId="2" borderId="25" xfId="0" applyNumberFormat="1" applyFont="1" applyFill="1" applyBorder="1" applyAlignment="1">
      <alignment vertical="top"/>
    </xf>
    <xf numFmtId="0" fontId="71" fillId="2" borderId="25" xfId="0" applyFont="1" applyFill="1" applyBorder="1" applyAlignment="1">
      <alignment vertical="top"/>
    </xf>
    <xf numFmtId="0" fontId="71" fillId="2" borderId="0" xfId="0" applyFont="1" applyFill="1" applyBorder="1" applyAlignment="1">
      <alignment vertical="top"/>
    </xf>
    <xf numFmtId="0" fontId="71" fillId="2" borderId="0" xfId="0" applyFont="1" applyFill="1" applyAlignment="1">
      <alignment horizontal="left" vertical="top" wrapText="1" indent="1"/>
    </xf>
    <xf numFmtId="3" fontId="71" fillId="2" borderId="19" xfId="0" applyNumberFormat="1" applyFont="1" applyFill="1" applyBorder="1" applyAlignment="1">
      <alignment vertical="top"/>
    </xf>
    <xf numFmtId="0" fontId="71" fillId="2" borderId="20" xfId="0" applyFont="1" applyFill="1" applyBorder="1" applyAlignment="1">
      <alignment vertical="top"/>
    </xf>
    <xf numFmtId="3" fontId="71" fillId="2" borderId="21" xfId="0" applyNumberFormat="1" applyFont="1" applyFill="1" applyBorder="1" applyAlignment="1">
      <alignment vertical="top"/>
    </xf>
    <xf numFmtId="0" fontId="71" fillId="2" borderId="22" xfId="0" applyFont="1" applyFill="1" applyBorder="1" applyAlignment="1">
      <alignment vertical="top"/>
    </xf>
    <xf numFmtId="3" fontId="71" fillId="2" borderId="18" xfId="0" applyNumberFormat="1" applyFont="1" applyFill="1" applyBorder="1" applyAlignment="1"/>
    <xf numFmtId="0" fontId="71" fillId="2" borderId="24" xfId="0" applyFont="1" applyFill="1" applyBorder="1" applyAlignment="1"/>
    <xf numFmtId="0" fontId="71" fillId="2" borderId="0" xfId="0" applyFont="1" applyFill="1" applyBorder="1" applyAlignment="1"/>
    <xf numFmtId="0" fontId="71" fillId="2" borderId="0" xfId="0" applyFont="1" applyFill="1" applyAlignment="1">
      <alignment horizontal="left" vertical="top" indent="1"/>
    </xf>
    <xf numFmtId="3" fontId="71" fillId="2" borderId="0" xfId="0" applyNumberFormat="1" applyFont="1" applyFill="1" applyBorder="1" applyAlignment="1">
      <alignment vertical="top"/>
    </xf>
    <xf numFmtId="3" fontId="71" fillId="2" borderId="25" xfId="0" applyNumberFormat="1" applyFont="1" applyFill="1" applyBorder="1" applyAlignment="1"/>
    <xf numFmtId="0" fontId="71" fillId="2" borderId="25" xfId="0" applyFont="1" applyFill="1" applyBorder="1" applyAlignment="1"/>
    <xf numFmtId="0" fontId="71" fillId="2" borderId="0" xfId="0" applyFont="1" applyFill="1" applyBorder="1" applyAlignment="1">
      <alignment vertical="top" wrapText="1"/>
    </xf>
    <xf numFmtId="2" fontId="71" fillId="2" borderId="25" xfId="0" applyNumberFormat="1" applyFont="1" applyFill="1" applyBorder="1" applyAlignment="1">
      <alignment vertical="top"/>
    </xf>
    <xf numFmtId="9" fontId="71" fillId="2" borderId="0" xfId="0" applyNumberFormat="1" applyFont="1" applyFill="1" applyAlignment="1">
      <alignment wrapText="1"/>
    </xf>
    <xf numFmtId="2" fontId="71" fillId="2" borderId="0" xfId="0" applyNumberFormat="1" applyFont="1" applyFill="1" applyAlignment="1"/>
    <xf numFmtId="9" fontId="71" fillId="2" borderId="0" xfId="0" applyNumberFormat="1" applyFont="1" applyFill="1" applyAlignment="1"/>
    <xf numFmtId="9" fontId="73" fillId="2" borderId="0" xfId="0" applyNumberFormat="1" applyFont="1" applyFill="1" applyAlignment="1">
      <alignment horizontal="right"/>
    </xf>
    <xf numFmtId="9" fontId="71" fillId="2" borderId="0" xfId="0" applyNumberFormat="1" applyFont="1" applyFill="1" applyAlignment="1">
      <alignment vertical="top" wrapText="1"/>
    </xf>
    <xf numFmtId="2" fontId="71" fillId="2" borderId="0" xfId="0" applyNumberFormat="1" applyFont="1" applyFill="1" applyAlignment="1">
      <alignment vertical="top"/>
    </xf>
    <xf numFmtId="9" fontId="71" fillId="2" borderId="0" xfId="0" applyNumberFormat="1" applyFont="1" applyFill="1"/>
    <xf numFmtId="0" fontId="71" fillId="3" borderId="0" xfId="0" applyFont="1" applyFill="1" applyAlignment="1">
      <alignment vertical="top" wrapText="1"/>
    </xf>
    <xf numFmtId="4" fontId="71" fillId="3" borderId="0" xfId="0" applyNumberFormat="1" applyFont="1" applyFill="1" applyBorder="1" applyAlignment="1">
      <alignment vertical="top"/>
    </xf>
    <xf numFmtId="0" fontId="71" fillId="3" borderId="0" xfId="0" applyFont="1" applyFill="1" applyBorder="1" applyAlignment="1">
      <alignment vertical="top"/>
    </xf>
    <xf numFmtId="0" fontId="0" fillId="2" borderId="25" xfId="0" applyFill="1" applyBorder="1"/>
    <xf numFmtId="0" fontId="0" fillId="0" borderId="0" xfId="0" applyFill="1"/>
    <xf numFmtId="0" fontId="74" fillId="2" borderId="0" xfId="0" applyFont="1" applyFill="1"/>
    <xf numFmtId="2" fontId="14" fillId="2" borderId="0" xfId="2" applyNumberFormat="1" applyFont="1" applyFill="1" applyBorder="1" applyAlignment="1">
      <alignment horizontal="left"/>
    </xf>
    <xf numFmtId="2" fontId="3" fillId="3" borderId="0" xfId="2" applyNumberFormat="1" applyFont="1" applyFill="1" applyBorder="1"/>
    <xf numFmtId="0" fontId="3" fillId="3" borderId="0" xfId="2" applyFont="1" applyFill="1" applyBorder="1"/>
    <xf numFmtId="2" fontId="3" fillId="3" borderId="0" xfId="2" applyNumberFormat="1" applyFont="1" applyFill="1" applyBorder="1" applyAlignment="1">
      <alignment horizontal="left"/>
    </xf>
    <xf numFmtId="0" fontId="45" fillId="2" borderId="0" xfId="2" applyFont="1" applyFill="1" applyBorder="1"/>
    <xf numFmtId="0" fontId="3" fillId="2" borderId="0" xfId="2" applyFont="1" applyFill="1" applyBorder="1"/>
    <xf numFmtId="2" fontId="61" fillId="2" borderId="0" xfId="2" applyNumberFormat="1" applyFont="1" applyFill="1" applyBorder="1"/>
    <xf numFmtId="0" fontId="61" fillId="2" borderId="0" xfId="2" applyFont="1" applyFill="1" applyBorder="1"/>
    <xf numFmtId="0" fontId="62" fillId="2" borderId="0" xfId="2" applyFont="1" applyFill="1" applyBorder="1"/>
    <xf numFmtId="1" fontId="24" fillId="2" borderId="0" xfId="2" applyNumberFormat="1" applyFont="1" applyFill="1" applyBorder="1"/>
    <xf numFmtId="0" fontId="14" fillId="2" borderId="0" xfId="2" applyFont="1" applyFill="1" applyBorder="1"/>
    <xf numFmtId="3" fontId="16" fillId="2" borderId="21" xfId="2" applyNumberFormat="1" applyFont="1" applyFill="1" applyBorder="1" applyAlignment="1"/>
    <xf numFmtId="3" fontId="16" fillId="2" borderId="0" xfId="2" applyNumberFormat="1" applyFont="1" applyFill="1" applyBorder="1" applyProtection="1">
      <protection locked="0"/>
    </xf>
    <xf numFmtId="0" fontId="50" fillId="2" borderId="0" xfId="2" applyFont="1" applyFill="1" applyBorder="1"/>
    <xf numFmtId="0" fontId="7" fillId="2" borderId="0" xfId="2" applyFont="1" applyFill="1" applyBorder="1"/>
    <xf numFmtId="3" fontId="16" fillId="2" borderId="0" xfId="2" applyNumberFormat="1" applyFont="1" applyFill="1" applyBorder="1"/>
    <xf numFmtId="3" fontId="16" fillId="2" borderId="28" xfId="2" applyNumberFormat="1" applyFont="1" applyFill="1" applyBorder="1" applyAlignment="1"/>
    <xf numFmtId="1" fontId="14" fillId="2" borderId="28" xfId="2" applyNumberFormat="1" applyFont="1" applyFill="1" applyBorder="1" applyAlignment="1"/>
    <xf numFmtId="4" fontId="14" fillId="2" borderId="0" xfId="2" applyNumberFormat="1" applyFont="1" applyFill="1" applyBorder="1" applyProtection="1">
      <protection locked="0"/>
    </xf>
    <xf numFmtId="1" fontId="75" fillId="2" borderId="0" xfId="2" applyNumberFormat="1" applyFont="1" applyFill="1" applyBorder="1"/>
    <xf numFmtId="0" fontId="6" fillId="2" borderId="0" xfId="2" applyFont="1" applyFill="1" applyBorder="1"/>
    <xf numFmtId="0" fontId="76" fillId="2" borderId="0" xfId="2" applyFont="1" applyFill="1" applyBorder="1"/>
    <xf numFmtId="0" fontId="77" fillId="2" borderId="0" xfId="2" applyFont="1" applyFill="1" applyBorder="1"/>
    <xf numFmtId="1" fontId="14" fillId="0" borderId="0" xfId="2" applyNumberFormat="1" applyFont="1" applyFill="1" applyBorder="1" applyAlignment="1"/>
    <xf numFmtId="2" fontId="24" fillId="0" borderId="0" xfId="2" applyNumberFormat="1" applyFont="1" applyFill="1" applyBorder="1" applyAlignment="1"/>
    <xf numFmtId="2" fontId="61" fillId="0" borderId="0" xfId="2" applyNumberFormat="1" applyFont="1" applyFill="1" applyBorder="1"/>
    <xf numFmtId="0" fontId="70" fillId="2" borderId="0" xfId="0" applyFont="1" applyFill="1" applyAlignment="1">
      <alignment vertical="top" wrapText="1"/>
    </xf>
    <xf numFmtId="0" fontId="70" fillId="2" borderId="0" xfId="0" applyFont="1" applyFill="1" applyAlignment="1">
      <alignment vertical="top"/>
    </xf>
    <xf numFmtId="0" fontId="78" fillId="2" borderId="0" xfId="0" applyFont="1" applyFill="1" applyAlignment="1">
      <alignment vertical="top" wrapText="1"/>
    </xf>
    <xf numFmtId="0" fontId="78" fillId="2" borderId="0" xfId="0" applyFont="1" applyFill="1" applyAlignment="1">
      <alignment horizontal="left" vertical="top" wrapText="1" indent="1"/>
    </xf>
    <xf numFmtId="3" fontId="0" fillId="2" borderId="0" xfId="0" applyNumberFormat="1" applyFill="1" applyAlignment="1">
      <alignment vertical="top"/>
    </xf>
    <xf numFmtId="3" fontId="0" fillId="2" borderId="25" xfId="0" applyNumberFormat="1" applyFill="1" applyBorder="1" applyAlignment="1">
      <alignment vertical="top"/>
    </xf>
    <xf numFmtId="0" fontId="0" fillId="2" borderId="25" xfId="0" applyFill="1" applyBorder="1" applyAlignment="1">
      <alignment vertical="top"/>
    </xf>
    <xf numFmtId="0" fontId="0" fillId="2" borderId="0" xfId="0" applyFill="1" applyAlignment="1">
      <alignment horizontal="left" vertical="top" wrapText="1" indent="1"/>
    </xf>
    <xf numFmtId="0" fontId="0" fillId="2" borderId="0" xfId="0" applyFill="1" applyAlignment="1">
      <alignment horizontal="left" indent="1"/>
    </xf>
    <xf numFmtId="3" fontId="0" fillId="2" borderId="19" xfId="0" applyNumberFormat="1" applyFill="1" applyBorder="1" applyAlignment="1">
      <alignment vertical="top"/>
    </xf>
    <xf numFmtId="0" fontId="0" fillId="2" borderId="20" xfId="0" applyFill="1" applyBorder="1" applyAlignment="1">
      <alignment vertical="top"/>
    </xf>
    <xf numFmtId="0" fontId="0" fillId="2" borderId="21" xfId="0" applyFill="1" applyBorder="1" applyAlignment="1">
      <alignment vertical="top"/>
    </xf>
    <xf numFmtId="0" fontId="0" fillId="2" borderId="22" xfId="0" applyFill="1" applyBorder="1" applyAlignment="1">
      <alignment vertical="top"/>
    </xf>
    <xf numFmtId="3" fontId="0" fillId="2" borderId="18" xfId="0" applyNumberFormat="1" applyFill="1" applyBorder="1" applyAlignment="1">
      <alignment vertical="top"/>
    </xf>
    <xf numFmtId="0" fontId="0" fillId="2" borderId="24" xfId="0" applyFill="1" applyBorder="1" applyAlignment="1">
      <alignment vertical="top"/>
    </xf>
    <xf numFmtId="0" fontId="0" fillId="2" borderId="0" xfId="0" applyFill="1" applyAlignment="1">
      <alignment horizontal="left" vertical="top" indent="1"/>
    </xf>
    <xf numFmtId="3" fontId="0" fillId="2" borderId="38" xfId="0" applyNumberFormat="1" applyFill="1" applyBorder="1" applyAlignment="1">
      <alignment vertical="top"/>
    </xf>
    <xf numFmtId="0" fontId="0" fillId="2" borderId="38" xfId="0" applyFill="1" applyBorder="1" applyAlignment="1">
      <alignment vertical="top"/>
    </xf>
    <xf numFmtId="2" fontId="0" fillId="2" borderId="38" xfId="0" applyNumberFormat="1" applyFill="1" applyBorder="1" applyAlignment="1">
      <alignment vertical="top"/>
    </xf>
    <xf numFmtId="2" fontId="0" fillId="2" borderId="0" xfId="0" applyNumberFormat="1" applyFill="1" applyAlignment="1">
      <alignment vertical="top"/>
    </xf>
    <xf numFmtId="9" fontId="0" fillId="2" borderId="0" xfId="0" applyNumberFormat="1" applyFill="1"/>
    <xf numFmtId="4" fontId="0" fillId="3" borderId="0" xfId="0" applyNumberFormat="1" applyFill="1" applyBorder="1" applyAlignment="1">
      <alignment vertical="top"/>
    </xf>
    <xf numFmtId="0" fontId="0" fillId="3" borderId="0" xfId="0" applyFill="1" applyBorder="1" applyAlignment="1">
      <alignment vertical="top"/>
    </xf>
    <xf numFmtId="0" fontId="45" fillId="3" borderId="0" xfId="2" applyFont="1" applyFill="1"/>
    <xf numFmtId="1" fontId="80" fillId="2" borderId="0" xfId="2" applyNumberFormat="1" applyFont="1" applyFill="1" applyBorder="1" applyAlignment="1"/>
    <xf numFmtId="2" fontId="14" fillId="2" borderId="0" xfId="2" quotePrefix="1" applyNumberFormat="1" applyFont="1" applyFill="1" applyBorder="1" applyAlignment="1"/>
    <xf numFmtId="1" fontId="16" fillId="2" borderId="21" xfId="2" applyNumberFormat="1" applyFont="1" applyFill="1" applyBorder="1"/>
    <xf numFmtId="1" fontId="16" fillId="2" borderId="22" xfId="2" applyNumberFormat="1" applyFont="1" applyFill="1" applyBorder="1"/>
    <xf numFmtId="0" fontId="73" fillId="2" borderId="0" xfId="2" applyFont="1" applyFill="1"/>
    <xf numFmtId="4" fontId="48" fillId="2" borderId="0" xfId="2" quotePrefix="1" applyNumberFormat="1" applyFont="1" applyFill="1" applyBorder="1" applyAlignment="1">
      <alignment horizontal="left"/>
    </xf>
    <xf numFmtId="0" fontId="13" fillId="2" borderId="0" xfId="2" applyFont="1" applyFill="1"/>
    <xf numFmtId="1" fontId="66" fillId="2" borderId="0" xfId="2" applyNumberFormat="1" applyFont="1" applyFill="1" applyBorder="1"/>
    <xf numFmtId="1" fontId="47" fillId="2" borderId="0" xfId="2" applyNumberFormat="1" applyFont="1" applyFill="1" applyBorder="1" applyAlignment="1">
      <alignment horizontal="center"/>
    </xf>
    <xf numFmtId="1" fontId="67" fillId="2" borderId="0" xfId="2" applyNumberFormat="1" applyFont="1" applyFill="1" applyBorder="1"/>
    <xf numFmtId="1" fontId="24" fillId="2" borderId="0" xfId="2" applyNumberFormat="1" applyFont="1" applyFill="1" applyBorder="1" applyAlignment="1"/>
    <xf numFmtId="3" fontId="24" fillId="2" borderId="0" xfId="2" applyNumberFormat="1" applyFont="1" applyFill="1" applyBorder="1" applyAlignment="1"/>
    <xf numFmtId="1" fontId="10" fillId="2" borderId="0" xfId="2" applyNumberFormat="1" applyFont="1" applyFill="1" applyBorder="1" applyAlignment="1"/>
    <xf numFmtId="1" fontId="14" fillId="2" borderId="21" xfId="2" applyNumberFormat="1" applyFont="1" applyFill="1" applyBorder="1"/>
    <xf numFmtId="1" fontId="14" fillId="2" borderId="22" xfId="2" applyNumberFormat="1" applyFont="1" applyFill="1" applyBorder="1"/>
    <xf numFmtId="0" fontId="66" fillId="2" borderId="0" xfId="2" applyFont="1" applyFill="1"/>
    <xf numFmtId="4" fontId="14" fillId="2" borderId="0" xfId="2" quotePrefix="1" applyNumberFormat="1" applyFont="1" applyFill="1" applyBorder="1" applyAlignment="1">
      <alignment horizontal="left"/>
    </xf>
    <xf numFmtId="0" fontId="10" fillId="2" borderId="0" xfId="0" applyFont="1" applyFill="1" applyAlignment="1">
      <alignment horizontal="right" vertical="top" wrapText="1"/>
    </xf>
    <xf numFmtId="0" fontId="10" fillId="2" borderId="0" xfId="0" applyFont="1" applyFill="1" applyAlignment="1">
      <alignment vertical="top" wrapText="1"/>
    </xf>
    <xf numFmtId="0" fontId="10" fillId="2" borderId="0" xfId="0" applyFont="1" applyFill="1"/>
    <xf numFmtId="0" fontId="10" fillId="2" borderId="0" xfId="0" applyFont="1" applyFill="1" applyAlignment="1">
      <alignment horizontal="left" vertical="top" wrapText="1"/>
    </xf>
    <xf numFmtId="0" fontId="8" fillId="2" borderId="0" xfId="0" applyFont="1" applyFill="1" applyAlignment="1">
      <alignment wrapText="1"/>
    </xf>
    <xf numFmtId="0" fontId="10" fillId="2" borderId="0" xfId="0" applyFont="1" applyFill="1" applyAlignment="1">
      <alignment horizontal="right" wrapText="1"/>
    </xf>
    <xf numFmtId="0" fontId="10" fillId="2" borderId="0" xfId="0" applyFont="1" applyFill="1" applyAlignment="1"/>
    <xf numFmtId="2" fontId="10" fillId="2" borderId="0" xfId="0" applyNumberFormat="1" applyFont="1" applyFill="1" applyAlignment="1">
      <alignment vertical="top" wrapText="1"/>
    </xf>
    <xf numFmtId="0" fontId="10" fillId="2" borderId="0" xfId="0" applyFont="1" applyFill="1" applyAlignment="1">
      <alignment horizontal="left" vertical="top" wrapText="1" indent="1"/>
    </xf>
    <xf numFmtId="0" fontId="10" fillId="2" borderId="0" xfId="0" applyFont="1" applyFill="1" applyAlignment="1">
      <alignment horizontal="center" vertical="top" wrapText="1"/>
    </xf>
    <xf numFmtId="0" fontId="10" fillId="2" borderId="0" xfId="0" applyFont="1" applyFill="1" applyAlignment="1">
      <alignment wrapText="1"/>
    </xf>
    <xf numFmtId="0" fontId="10" fillId="2" borderId="0" xfId="0" applyFont="1" applyFill="1" applyBorder="1" applyAlignment="1">
      <alignment horizontal="right" vertical="top" wrapText="1"/>
    </xf>
    <xf numFmtId="0" fontId="8" fillId="2" borderId="0" xfId="0" applyFont="1" applyFill="1" applyAlignment="1">
      <alignment vertical="top" wrapText="1"/>
    </xf>
    <xf numFmtId="0" fontId="10" fillId="2" borderId="25" xfId="0" applyFont="1" applyFill="1" applyBorder="1" applyAlignment="1">
      <alignment horizontal="right" vertical="top" wrapText="1"/>
    </xf>
    <xf numFmtId="0" fontId="10" fillId="2" borderId="38" xfId="0" applyFont="1" applyFill="1" applyBorder="1" applyAlignment="1">
      <alignment horizontal="right" vertical="top" wrapText="1"/>
    </xf>
    <xf numFmtId="0" fontId="10" fillId="2" borderId="0" xfId="0" applyFont="1" applyFill="1" applyBorder="1" applyAlignment="1">
      <alignment horizontal="center" vertical="top" wrapText="1"/>
    </xf>
    <xf numFmtId="0" fontId="10" fillId="3" borderId="0" xfId="0" applyFont="1" applyFill="1" applyBorder="1" applyAlignment="1">
      <alignment horizontal="right" vertical="top" wrapText="1"/>
    </xf>
    <xf numFmtId="0" fontId="10" fillId="2" borderId="25" xfId="0" applyFont="1" applyFill="1" applyBorder="1"/>
    <xf numFmtId="0" fontId="10" fillId="2" borderId="0" xfId="0" applyFont="1" applyFill="1" applyBorder="1" applyAlignment="1">
      <alignment vertical="top" wrapText="1"/>
    </xf>
    <xf numFmtId="10" fontId="10" fillId="3" borderId="0" xfId="0" applyNumberFormat="1" applyFont="1" applyFill="1" applyBorder="1" applyAlignment="1">
      <alignment horizontal="right" wrapText="1"/>
    </xf>
    <xf numFmtId="10" fontId="10" fillId="3" borderId="0" xfId="0" applyNumberFormat="1" applyFont="1" applyFill="1" applyBorder="1" applyAlignment="1">
      <alignment horizontal="right" vertical="top" wrapText="1"/>
    </xf>
    <xf numFmtId="0" fontId="71" fillId="3" borderId="0" xfId="0" applyFont="1" applyFill="1"/>
    <xf numFmtId="0" fontId="71" fillId="3" borderId="0" xfId="0" applyFont="1" applyFill="1" applyAlignment="1">
      <alignment horizontal="left" vertical="top" wrapText="1"/>
    </xf>
    <xf numFmtId="0" fontId="72" fillId="2" borderId="0" xfId="0" applyFont="1" applyFill="1"/>
    <xf numFmtId="0" fontId="71" fillId="2" borderId="0" xfId="0" applyFont="1" applyFill="1" applyAlignment="1">
      <alignment horizontal="right"/>
    </xf>
    <xf numFmtId="0" fontId="81" fillId="2" borderId="0" xfId="0" applyFont="1" applyFill="1"/>
    <xf numFmtId="0" fontId="71" fillId="2" borderId="25" xfId="0" applyFont="1" applyFill="1" applyBorder="1" applyAlignment="1">
      <alignment horizontal="right"/>
    </xf>
    <xf numFmtId="0" fontId="71" fillId="2" borderId="0" xfId="0" applyFont="1" applyFill="1" applyBorder="1" applyAlignment="1">
      <alignment horizontal="right"/>
    </xf>
    <xf numFmtId="2" fontId="71" fillId="3" borderId="0" xfId="0" applyNumberFormat="1" applyFont="1" applyFill="1" applyAlignment="1">
      <alignment horizontal="right"/>
    </xf>
    <xf numFmtId="0" fontId="71" fillId="2" borderId="25" xfId="0" applyFont="1" applyFill="1" applyBorder="1"/>
    <xf numFmtId="0" fontId="71" fillId="3" borderId="15" xfId="0" applyFont="1" applyFill="1" applyBorder="1"/>
    <xf numFmtId="0" fontId="71" fillId="3" borderId="15" xfId="0" applyFont="1" applyFill="1" applyBorder="1" applyAlignment="1">
      <alignment horizontal="center"/>
    </xf>
    <xf numFmtId="0" fontId="71" fillId="3" borderId="16" xfId="0" applyFont="1" applyFill="1" applyBorder="1"/>
    <xf numFmtId="0" fontId="71" fillId="3" borderId="16" xfId="0" applyFont="1" applyFill="1" applyBorder="1" applyAlignment="1">
      <alignment horizontal="center"/>
    </xf>
    <xf numFmtId="0" fontId="71" fillId="3" borderId="20" xfId="0" applyFont="1" applyFill="1" applyBorder="1" applyAlignment="1">
      <alignment horizontal="center"/>
    </xf>
    <xf numFmtId="0" fontId="71" fillId="3" borderId="22" xfId="0" applyFont="1" applyFill="1" applyBorder="1" applyAlignment="1">
      <alignment horizontal="center"/>
    </xf>
    <xf numFmtId="3" fontId="71" fillId="2" borderId="28" xfId="0" applyNumberFormat="1" applyFont="1" applyFill="1" applyBorder="1"/>
    <xf numFmtId="3" fontId="71" fillId="2" borderId="0" xfId="0" applyNumberFormat="1" applyFont="1" applyFill="1" applyBorder="1"/>
    <xf numFmtId="0" fontId="70" fillId="2" borderId="0" xfId="0" applyFont="1" applyFill="1" applyAlignment="1">
      <alignment horizontal="left" vertical="top" wrapText="1"/>
    </xf>
    <xf numFmtId="1" fontId="2" fillId="2" borderId="0" xfId="2" applyNumberFormat="1" applyFont="1" applyFill="1" applyBorder="1" applyAlignment="1">
      <alignment vertical="center"/>
    </xf>
    <xf numFmtId="0" fontId="70" fillId="2" borderId="0" xfId="0" applyFont="1" applyFill="1" applyAlignment="1">
      <alignment horizontal="left"/>
    </xf>
    <xf numFmtId="0" fontId="70" fillId="2" borderId="0" xfId="0" applyFont="1" applyFill="1" applyAlignment="1">
      <alignment horizontal="left" vertical="top"/>
    </xf>
    <xf numFmtId="0" fontId="78" fillId="2" borderId="0" xfId="0" applyFont="1" applyFill="1" applyAlignment="1">
      <alignment horizontal="left" vertical="top"/>
    </xf>
    <xf numFmtId="1" fontId="10" fillId="2" borderId="0" xfId="2" applyNumberFormat="1" applyFont="1" applyFill="1" applyBorder="1" applyAlignment="1">
      <alignment horizontal="left"/>
    </xf>
    <xf numFmtId="2" fontId="10" fillId="2" borderId="0" xfId="2" applyNumberFormat="1" applyFont="1" applyFill="1" applyBorder="1" applyAlignment="1"/>
    <xf numFmtId="2" fontId="56" fillId="2" borderId="0" xfId="2" applyNumberFormat="1" applyFont="1" applyFill="1" applyBorder="1" applyAlignment="1"/>
    <xf numFmtId="2" fontId="10" fillId="3" borderId="0" xfId="2" applyNumberFormat="1" applyFont="1" applyFill="1" applyBorder="1" applyAlignment="1"/>
    <xf numFmtId="0" fontId="83" fillId="2" borderId="0" xfId="0" applyFont="1" applyFill="1" applyAlignment="1">
      <alignment vertical="top"/>
    </xf>
    <xf numFmtId="1" fontId="8" fillId="2" borderId="0" xfId="2" applyNumberFormat="1" applyFont="1" applyFill="1" applyBorder="1" applyAlignment="1"/>
    <xf numFmtId="2" fontId="10" fillId="2" borderId="0" xfId="2" quotePrefix="1" applyNumberFormat="1" applyFont="1" applyFill="1" applyBorder="1" applyAlignment="1">
      <alignment horizontal="right"/>
    </xf>
    <xf numFmtId="1" fontId="56" fillId="2" borderId="0" xfId="2" applyNumberFormat="1" applyFont="1" applyFill="1" applyBorder="1" applyAlignment="1"/>
    <xf numFmtId="1" fontId="10" fillId="2" borderId="0" xfId="2" applyNumberFormat="1" applyFont="1" applyFill="1" applyBorder="1" applyAlignment="1">
      <alignment vertical="center"/>
    </xf>
    <xf numFmtId="0" fontId="10" fillId="2" borderId="0" xfId="0" applyFont="1" applyFill="1" applyAlignment="1">
      <alignment vertical="center" wrapText="1"/>
    </xf>
    <xf numFmtId="2" fontId="14" fillId="0" borderId="0" xfId="2" applyNumberFormat="1" applyFont="1" applyFill="1" applyBorder="1" applyAlignment="1"/>
    <xf numFmtId="0" fontId="24" fillId="2" borderId="0" xfId="18" applyFont="1" applyFill="1" applyAlignment="1">
      <alignment vertical="top"/>
    </xf>
    <xf numFmtId="0" fontId="5" fillId="2" borderId="0" xfId="18" applyFont="1" applyFill="1" applyAlignment="1">
      <alignment vertical="top"/>
    </xf>
    <xf numFmtId="0" fontId="85" fillId="2" borderId="0" xfId="18" applyFont="1" applyFill="1" applyAlignment="1">
      <alignment vertical="top"/>
    </xf>
    <xf numFmtId="0" fontId="5" fillId="2" borderId="0" xfId="18" applyFont="1" applyFill="1" applyAlignment="1">
      <alignment vertical="top" wrapText="1"/>
    </xf>
    <xf numFmtId="0" fontId="24" fillId="2" borderId="0" xfId="18" applyFont="1" applyFill="1" applyAlignment="1">
      <alignment horizontal="left" vertical="top" indent="1"/>
    </xf>
    <xf numFmtId="0" fontId="24" fillId="2" borderId="0" xfId="18" applyFont="1" applyFill="1" applyAlignment="1">
      <alignment horizontal="left" vertical="top" wrapText="1" indent="1"/>
    </xf>
    <xf numFmtId="0" fontId="24" fillId="2" borderId="0" xfId="18" applyFont="1" applyFill="1" applyAlignment="1">
      <alignment horizontal="left" vertical="top"/>
    </xf>
    <xf numFmtId="0" fontId="24" fillId="2" borderId="0" xfId="18" applyFont="1" applyFill="1" applyAlignment="1">
      <alignment vertical="top" wrapText="1"/>
    </xf>
    <xf numFmtId="0" fontId="5" fillId="2" borderId="0" xfId="18" applyFont="1" applyFill="1" applyAlignment="1">
      <alignment horizontal="left" vertical="top" wrapText="1"/>
    </xf>
    <xf numFmtId="0" fontId="74" fillId="2" borderId="0" xfId="0" applyFont="1" applyFill="1" applyAlignment="1">
      <alignment vertical="top" wrapText="1"/>
    </xf>
    <xf numFmtId="0" fontId="85" fillId="2" borderId="0" xfId="18" applyFont="1" applyFill="1" applyAlignment="1">
      <alignment horizontal="right" vertical="top"/>
    </xf>
    <xf numFmtId="0" fontId="9" fillId="2" borderId="0" xfId="18" applyFont="1" applyFill="1" applyAlignment="1">
      <alignment vertical="top"/>
    </xf>
    <xf numFmtId="0" fontId="10" fillId="2" borderId="23" xfId="0" applyFont="1" applyFill="1" applyBorder="1" applyAlignment="1">
      <alignment horizontal="right" vertical="top" wrapText="1"/>
    </xf>
    <xf numFmtId="0" fontId="10" fillId="2" borderId="0" xfId="0" applyFont="1" applyFill="1" applyBorder="1" applyAlignment="1">
      <alignment vertical="center" wrapText="1"/>
    </xf>
    <xf numFmtId="0" fontId="10" fillId="2" borderId="0" xfId="0" applyFont="1" applyFill="1" applyAlignment="1">
      <alignment horizontal="left" vertical="top" wrapText="1"/>
    </xf>
    <xf numFmtId="0" fontId="10" fillId="2" borderId="0" xfId="0" applyFont="1" applyFill="1" applyAlignment="1">
      <alignment vertical="top" wrapText="1"/>
    </xf>
    <xf numFmtId="0" fontId="10" fillId="2" borderId="0" xfId="0" applyFont="1" applyFill="1" applyAlignment="1">
      <alignment wrapText="1"/>
    </xf>
    <xf numFmtId="3" fontId="16" fillId="2" borderId="0" xfId="2" applyNumberFormat="1" applyFont="1" applyFill="1" applyBorder="1" applyAlignment="1">
      <alignment horizontal="right"/>
    </xf>
    <xf numFmtId="0" fontId="10" fillId="2" borderId="15" xfId="0" applyFont="1" applyFill="1" applyBorder="1" applyAlignment="1">
      <alignment horizontal="right" vertical="top" wrapText="1"/>
    </xf>
    <xf numFmtId="0" fontId="10" fillId="2" borderId="16" xfId="0" applyFont="1" applyFill="1" applyBorder="1" applyAlignment="1">
      <alignment horizontal="right" vertical="top" wrapText="1"/>
    </xf>
    <xf numFmtId="2" fontId="1" fillId="2" borderId="0" xfId="18" applyNumberFormat="1" applyFill="1" applyAlignment="1">
      <alignment vertical="top"/>
    </xf>
    <xf numFmtId="3" fontId="86" fillId="2" borderId="19" xfId="18" applyNumberFormat="1" applyFont="1" applyFill="1" applyBorder="1" applyAlignment="1">
      <alignment vertical="top"/>
    </xf>
    <xf numFmtId="3" fontId="86" fillId="2" borderId="18" xfId="18" applyNumberFormat="1" applyFont="1" applyFill="1" applyBorder="1" applyAlignment="1"/>
    <xf numFmtId="3" fontId="71" fillId="2" borderId="25" xfId="18" applyNumberFormat="1" applyFont="1" applyFill="1" applyBorder="1" applyAlignment="1">
      <alignment vertical="top"/>
    </xf>
    <xf numFmtId="0" fontId="71" fillId="2" borderId="25" xfId="18" applyFont="1" applyFill="1" applyBorder="1" applyAlignment="1">
      <alignment vertical="top"/>
    </xf>
    <xf numFmtId="3" fontId="71" fillId="2" borderId="25" xfId="18" applyNumberFormat="1" applyFont="1" applyFill="1" applyBorder="1" applyAlignment="1"/>
    <xf numFmtId="2" fontId="71" fillId="2" borderId="25" xfId="18" applyNumberFormat="1" applyFont="1" applyFill="1" applyBorder="1" applyAlignment="1">
      <alignment vertical="top"/>
    </xf>
    <xf numFmtId="2" fontId="71" fillId="2" borderId="0" xfId="18" applyNumberFormat="1" applyFont="1" applyFill="1" applyAlignment="1"/>
    <xf numFmtId="2" fontId="71" fillId="2" borderId="0" xfId="18" applyNumberFormat="1" applyFont="1" applyFill="1" applyAlignment="1">
      <alignment vertical="top"/>
    </xf>
    <xf numFmtId="0" fontId="87" fillId="3" borderId="0" xfId="0" applyFont="1" applyFill="1" applyBorder="1" applyAlignment="1">
      <alignment horizontal="right" vertical="top" wrapText="1"/>
    </xf>
    <xf numFmtId="0" fontId="2" fillId="3" borderId="0" xfId="18" applyFont="1" applyFill="1" applyAlignment="1">
      <alignment horizontal="left" vertical="top"/>
    </xf>
    <xf numFmtId="0" fontId="3" fillId="3" borderId="45" xfId="3" applyFont="1" applyFill="1" applyBorder="1" applyAlignment="1">
      <alignment horizontal="center"/>
    </xf>
    <xf numFmtId="0" fontId="3" fillId="3" borderId="38" xfId="3" applyFont="1" applyFill="1" applyBorder="1" applyAlignment="1">
      <alignment horizontal="center"/>
    </xf>
    <xf numFmtId="0" fontId="3" fillId="3" borderId="27" xfId="3" applyFont="1" applyFill="1" applyBorder="1" applyAlignment="1">
      <alignment horizontal="center"/>
    </xf>
    <xf numFmtId="0" fontId="3" fillId="3" borderId="46" xfId="3" applyFont="1" applyFill="1" applyBorder="1" applyAlignment="1">
      <alignment horizontal="center"/>
    </xf>
    <xf numFmtId="0" fontId="3" fillId="3" borderId="37" xfId="3" applyFont="1" applyFill="1" applyBorder="1" applyAlignment="1">
      <alignment horizontal="center"/>
    </xf>
    <xf numFmtId="0" fontId="3" fillId="3" borderId="47" xfId="3" applyFont="1" applyFill="1" applyBorder="1" applyAlignment="1">
      <alignment horizontal="center"/>
    </xf>
    <xf numFmtId="165" fontId="3" fillId="3" borderId="46" xfId="3" applyNumberFormat="1" applyFont="1" applyFill="1" applyBorder="1" applyAlignment="1">
      <alignment horizontal="center"/>
    </xf>
    <xf numFmtId="165" fontId="3" fillId="3" borderId="37" xfId="3" applyNumberFormat="1" applyFont="1" applyFill="1" applyBorder="1" applyAlignment="1">
      <alignment horizontal="center"/>
    </xf>
    <xf numFmtId="165" fontId="3" fillId="3" borderId="47" xfId="3" applyNumberFormat="1" applyFont="1" applyFill="1" applyBorder="1" applyAlignment="1">
      <alignment horizontal="center"/>
    </xf>
    <xf numFmtId="170" fontId="3" fillId="3" borderId="46" xfId="3" applyNumberFormat="1" applyFont="1" applyFill="1" applyBorder="1" applyAlignment="1">
      <alignment horizontal="center"/>
    </xf>
    <xf numFmtId="170" fontId="3" fillId="3" borderId="37" xfId="3" applyNumberFormat="1" applyFont="1" applyFill="1" applyBorder="1" applyAlignment="1">
      <alignment horizontal="center"/>
    </xf>
    <xf numFmtId="170" fontId="3" fillId="3" borderId="47" xfId="3" applyNumberFormat="1" applyFont="1" applyFill="1" applyBorder="1" applyAlignment="1">
      <alignment horizontal="center"/>
    </xf>
    <xf numFmtId="170" fontId="3" fillId="3" borderId="45" xfId="4" applyNumberFormat="1" applyFont="1" applyFill="1" applyBorder="1" applyAlignment="1">
      <alignment horizontal="center"/>
    </xf>
    <xf numFmtId="170" fontId="3" fillId="3" borderId="38" xfId="4" applyNumberFormat="1" applyFont="1" applyFill="1" applyBorder="1" applyAlignment="1">
      <alignment horizontal="center"/>
    </xf>
    <xf numFmtId="170" fontId="3" fillId="3" borderId="27" xfId="4" applyNumberFormat="1" applyFont="1" applyFill="1" applyBorder="1" applyAlignment="1">
      <alignment horizontal="center"/>
    </xf>
    <xf numFmtId="0" fontId="3" fillId="3" borderId="45" xfId="4" applyFont="1" applyFill="1" applyBorder="1" applyAlignment="1">
      <alignment horizontal="center"/>
    </xf>
    <xf numFmtId="0" fontId="3" fillId="3" borderId="38" xfId="4" applyFont="1" applyFill="1" applyBorder="1" applyAlignment="1">
      <alignment horizontal="center"/>
    </xf>
    <xf numFmtId="0" fontId="3" fillId="3" borderId="27" xfId="4" applyFont="1" applyFill="1" applyBorder="1" applyAlignment="1">
      <alignment horizontal="center"/>
    </xf>
    <xf numFmtId="0" fontId="3" fillId="3" borderId="46" xfId="4" applyFont="1" applyFill="1" applyBorder="1" applyAlignment="1">
      <alignment horizontal="center"/>
    </xf>
    <xf numFmtId="0" fontId="3" fillId="3" borderId="37" xfId="4" applyFont="1" applyFill="1" applyBorder="1" applyAlignment="1">
      <alignment horizontal="center"/>
    </xf>
    <xf numFmtId="0" fontId="3" fillId="3" borderId="47" xfId="4" applyFont="1" applyFill="1" applyBorder="1" applyAlignment="1">
      <alignment horizontal="center"/>
    </xf>
    <xf numFmtId="165" fontId="3" fillId="3" borderId="45" xfId="4" applyNumberFormat="1" applyFont="1" applyFill="1" applyBorder="1" applyAlignment="1">
      <alignment horizontal="center"/>
    </xf>
    <xf numFmtId="165" fontId="3" fillId="3" borderId="38" xfId="4" applyNumberFormat="1" applyFont="1" applyFill="1" applyBorder="1" applyAlignment="1">
      <alignment horizontal="center"/>
    </xf>
    <xf numFmtId="165" fontId="3" fillId="3" borderId="27" xfId="4" applyNumberFormat="1" applyFont="1" applyFill="1" applyBorder="1" applyAlignment="1">
      <alignment horizontal="center"/>
    </xf>
    <xf numFmtId="0" fontId="3" fillId="3" borderId="46" xfId="5" applyFont="1" applyFill="1" applyBorder="1" applyAlignment="1">
      <alignment horizontal="center"/>
    </xf>
    <xf numFmtId="0" fontId="3" fillId="3" borderId="37" xfId="5" applyFont="1" applyFill="1" applyBorder="1" applyAlignment="1">
      <alignment horizontal="center"/>
    </xf>
    <xf numFmtId="0" fontId="3" fillId="3" borderId="47" xfId="5" applyFont="1" applyFill="1" applyBorder="1" applyAlignment="1">
      <alignment horizontal="center"/>
    </xf>
    <xf numFmtId="0" fontId="3" fillId="3" borderId="45" xfId="5" applyFont="1" applyFill="1" applyBorder="1" applyAlignment="1">
      <alignment horizontal="center"/>
    </xf>
    <xf numFmtId="0" fontId="3" fillId="3" borderId="38" xfId="5" applyFont="1" applyFill="1" applyBorder="1" applyAlignment="1">
      <alignment horizontal="center"/>
    </xf>
    <xf numFmtId="0" fontId="3" fillId="3" borderId="27" xfId="5" applyFont="1" applyFill="1" applyBorder="1" applyAlignment="1">
      <alignment horizontal="center"/>
    </xf>
    <xf numFmtId="0" fontId="3" fillId="3" borderId="46" xfId="6" applyFont="1" applyFill="1" applyBorder="1" applyAlignment="1">
      <alignment horizontal="center"/>
    </xf>
    <xf numFmtId="0" fontId="3" fillId="3" borderId="37" xfId="6" applyFont="1" applyFill="1" applyBorder="1" applyAlignment="1">
      <alignment horizontal="center"/>
    </xf>
    <xf numFmtId="0" fontId="3" fillId="3" borderId="47" xfId="6" applyFont="1" applyFill="1" applyBorder="1" applyAlignment="1">
      <alignment horizontal="center"/>
    </xf>
    <xf numFmtId="0" fontId="3" fillId="3" borderId="45" xfId="6" applyFont="1" applyFill="1" applyBorder="1" applyAlignment="1">
      <alignment horizontal="center"/>
    </xf>
    <xf numFmtId="0" fontId="3" fillId="3" borderId="38" xfId="6" applyFont="1" applyFill="1" applyBorder="1" applyAlignment="1">
      <alignment horizontal="center"/>
    </xf>
    <xf numFmtId="0" fontId="3" fillId="3" borderId="27" xfId="6" applyFont="1" applyFill="1" applyBorder="1" applyAlignment="1">
      <alignment horizontal="center"/>
    </xf>
    <xf numFmtId="165" fontId="3" fillId="3" borderId="45" xfId="6" applyNumberFormat="1" applyFont="1" applyFill="1" applyBorder="1" applyAlignment="1">
      <alignment horizontal="center"/>
    </xf>
    <xf numFmtId="165" fontId="3" fillId="3" borderId="38" xfId="6" applyNumberFormat="1" applyFont="1" applyFill="1" applyBorder="1" applyAlignment="1">
      <alignment horizontal="center"/>
    </xf>
    <xf numFmtId="165" fontId="3" fillId="3" borderId="27" xfId="6" applyNumberFormat="1" applyFont="1" applyFill="1" applyBorder="1" applyAlignment="1">
      <alignment horizontal="center"/>
    </xf>
    <xf numFmtId="3" fontId="14" fillId="2" borderId="0" xfId="2" applyNumberFormat="1" applyFont="1" applyFill="1" applyBorder="1" applyAlignment="1">
      <alignment horizontal="center"/>
    </xf>
    <xf numFmtId="0" fontId="12" fillId="3" borderId="45" xfId="12" applyFont="1" applyFill="1" applyBorder="1" applyAlignment="1">
      <alignment horizontal="center"/>
    </xf>
    <xf numFmtId="0" fontId="12" fillId="3" borderId="38" xfId="12" applyFont="1" applyFill="1" applyBorder="1" applyAlignment="1">
      <alignment horizontal="center"/>
    </xf>
    <xf numFmtId="0" fontId="12" fillId="3" borderId="27" xfId="12" applyFont="1" applyFill="1" applyBorder="1" applyAlignment="1">
      <alignment horizontal="center"/>
    </xf>
    <xf numFmtId="0" fontId="0" fillId="2" borderId="0" xfId="0" applyFill="1" applyAlignment="1">
      <alignment horizontal="left" vertical="top" wrapText="1"/>
    </xf>
    <xf numFmtId="0" fontId="3" fillId="3" borderId="45" xfId="7" applyFont="1" applyFill="1" applyBorder="1" applyAlignment="1">
      <alignment horizontal="center" vertical="center"/>
    </xf>
    <xf numFmtId="0" fontId="3" fillId="3" borderId="38" xfId="7" applyFont="1" applyFill="1" applyBorder="1" applyAlignment="1">
      <alignment horizontal="center" vertical="center"/>
    </xf>
    <xf numFmtId="0" fontId="3" fillId="3" borderId="27" xfId="7" applyFont="1" applyFill="1" applyBorder="1" applyAlignment="1">
      <alignment horizontal="center" vertical="center"/>
    </xf>
    <xf numFmtId="0" fontId="3" fillId="3" borderId="46" xfId="7" applyFont="1" applyFill="1" applyBorder="1" applyAlignment="1">
      <alignment horizontal="center" vertical="center"/>
    </xf>
    <xf numFmtId="0" fontId="3" fillId="3" borderId="37" xfId="7" applyFont="1" applyFill="1" applyBorder="1" applyAlignment="1">
      <alignment horizontal="center" vertical="center"/>
    </xf>
    <xf numFmtId="0" fontId="3" fillId="3" borderId="47" xfId="7" applyFont="1" applyFill="1" applyBorder="1" applyAlignment="1">
      <alignment horizontal="center" vertical="center"/>
    </xf>
    <xf numFmtId="0" fontId="2" fillId="3" borderId="12" xfId="7" applyFont="1" applyFill="1" applyBorder="1" applyAlignment="1">
      <alignment horizontal="center"/>
    </xf>
    <xf numFmtId="0" fontId="2" fillId="3" borderId="0" xfId="7" applyFont="1" applyFill="1" applyBorder="1" applyAlignment="1">
      <alignment horizontal="center"/>
    </xf>
    <xf numFmtId="0" fontId="2" fillId="3" borderId="13" xfId="7" applyFont="1" applyFill="1" applyBorder="1" applyAlignment="1">
      <alignment horizontal="center"/>
    </xf>
    <xf numFmtId="3" fontId="2" fillId="3" borderId="12" xfId="7" applyNumberFormat="1" applyFont="1" applyFill="1" applyBorder="1" applyAlignment="1">
      <alignment horizontal="center" vertical="center"/>
    </xf>
    <xf numFmtId="3" fontId="2" fillId="3" borderId="0" xfId="7" applyNumberFormat="1" applyFont="1" applyFill="1" applyBorder="1" applyAlignment="1">
      <alignment horizontal="center" vertical="center"/>
    </xf>
    <xf numFmtId="3" fontId="2" fillId="3" borderId="13" xfId="7" applyNumberFormat="1" applyFont="1" applyFill="1" applyBorder="1" applyAlignment="1">
      <alignment horizontal="center" vertical="center"/>
    </xf>
    <xf numFmtId="0" fontId="2" fillId="3" borderId="9" xfId="7" applyFont="1" applyFill="1" applyBorder="1" applyAlignment="1">
      <alignment horizontal="center"/>
    </xf>
    <xf numFmtId="0" fontId="2" fillId="3" borderId="4" xfId="7" applyFont="1" applyFill="1" applyBorder="1" applyAlignment="1">
      <alignment horizontal="center"/>
    </xf>
    <xf numFmtId="0" fontId="2" fillId="3" borderId="5" xfId="7" applyFont="1" applyFill="1" applyBorder="1" applyAlignment="1">
      <alignment horizontal="center"/>
    </xf>
    <xf numFmtId="3" fontId="2" fillId="3" borderId="12" xfId="7" applyNumberFormat="1" applyFont="1" applyFill="1" applyBorder="1" applyAlignment="1">
      <alignment horizontal="center"/>
    </xf>
    <xf numFmtId="3" fontId="2" fillId="3" borderId="0" xfId="7" applyNumberFormat="1" applyFont="1" applyFill="1" applyBorder="1" applyAlignment="1">
      <alignment horizontal="center"/>
    </xf>
    <xf numFmtId="3" fontId="2" fillId="3" borderId="13" xfId="7" applyNumberFormat="1" applyFont="1" applyFill="1" applyBorder="1" applyAlignment="1">
      <alignment horizontal="center"/>
    </xf>
    <xf numFmtId="0" fontId="3" fillId="3" borderId="45" xfId="7" applyFont="1" applyFill="1" applyBorder="1" applyAlignment="1">
      <alignment horizontal="center"/>
    </xf>
    <xf numFmtId="0" fontId="3" fillId="3" borderId="38" xfId="7" applyFont="1" applyFill="1" applyBorder="1" applyAlignment="1">
      <alignment horizontal="center"/>
    </xf>
    <xf numFmtId="0" fontId="3" fillId="3" borderId="27" xfId="7" applyFont="1" applyFill="1" applyBorder="1" applyAlignment="1">
      <alignment horizontal="center"/>
    </xf>
    <xf numFmtId="170" fontId="3" fillId="3" borderId="45" xfId="7" applyNumberFormat="1" applyFont="1" applyFill="1" applyBorder="1" applyAlignment="1">
      <alignment horizontal="center"/>
    </xf>
    <xf numFmtId="0" fontId="3" fillId="3" borderId="46" xfId="7" applyFont="1" applyFill="1" applyBorder="1" applyAlignment="1">
      <alignment horizontal="center"/>
    </xf>
    <xf numFmtId="0" fontId="0" fillId="0" borderId="37" xfId="0" applyBorder="1"/>
    <xf numFmtId="0" fontId="0" fillId="0" borderId="47" xfId="0" applyBorder="1"/>
    <xf numFmtId="170" fontId="3" fillId="3" borderId="38" xfId="7" applyNumberFormat="1" applyFont="1" applyFill="1" applyBorder="1" applyAlignment="1">
      <alignment horizontal="center"/>
    </xf>
    <xf numFmtId="170" fontId="3" fillId="3" borderId="27" xfId="7" applyNumberFormat="1" applyFont="1" applyFill="1" applyBorder="1" applyAlignment="1">
      <alignment horizontal="center"/>
    </xf>
    <xf numFmtId="3" fontId="3" fillId="2" borderId="33" xfId="7" applyNumberFormat="1" applyFont="1" applyFill="1" applyBorder="1" applyAlignment="1">
      <alignment horizontal="center" vertical="center"/>
    </xf>
    <xf numFmtId="3" fontId="3" fillId="2" borderId="34" xfId="7" applyNumberFormat="1" applyFont="1" applyFill="1" applyBorder="1" applyAlignment="1">
      <alignment horizontal="center" vertical="center"/>
    </xf>
    <xf numFmtId="0" fontId="3" fillId="3" borderId="48" xfId="7" applyFont="1" applyFill="1" applyBorder="1" applyAlignment="1">
      <alignment horizontal="center"/>
    </xf>
    <xf numFmtId="0" fontId="3" fillId="3" borderId="37" xfId="7" applyFont="1" applyFill="1" applyBorder="1" applyAlignment="1">
      <alignment horizontal="center"/>
    </xf>
    <xf numFmtId="0" fontId="3" fillId="3" borderId="47" xfId="7" applyFont="1" applyFill="1" applyBorder="1" applyAlignment="1">
      <alignment horizontal="center"/>
    </xf>
    <xf numFmtId="170" fontId="3" fillId="3" borderId="45" xfId="7" applyNumberFormat="1" applyFont="1" applyFill="1" applyBorder="1" applyAlignment="1">
      <alignment horizontal="center" vertical="center"/>
    </xf>
    <xf numFmtId="0" fontId="3" fillId="3" borderId="45" xfId="11" applyFont="1" applyFill="1" applyBorder="1" applyAlignment="1">
      <alignment horizontal="center"/>
    </xf>
    <xf numFmtId="0" fontId="3" fillId="3" borderId="38" xfId="11" applyFont="1" applyFill="1" applyBorder="1" applyAlignment="1">
      <alignment horizontal="center"/>
    </xf>
    <xf numFmtId="0" fontId="3" fillId="3" borderId="27" xfId="11" applyFont="1" applyFill="1" applyBorder="1" applyAlignment="1">
      <alignment horizontal="center"/>
    </xf>
    <xf numFmtId="165" fontId="3" fillId="3" borderId="45" xfId="11" applyNumberFormat="1" applyFont="1" applyFill="1" applyBorder="1" applyAlignment="1">
      <alignment horizontal="center"/>
    </xf>
    <xf numFmtId="165" fontId="3" fillId="3" borderId="38" xfId="11" applyNumberFormat="1" applyFont="1" applyFill="1" applyBorder="1" applyAlignment="1">
      <alignment horizontal="center"/>
    </xf>
    <xf numFmtId="165" fontId="3" fillId="3" borderId="27" xfId="11" applyNumberFormat="1" applyFont="1" applyFill="1" applyBorder="1" applyAlignment="1">
      <alignment horizontal="center"/>
    </xf>
    <xf numFmtId="0" fontId="3" fillId="3" borderId="46" xfId="11" applyFont="1" applyFill="1" applyBorder="1" applyAlignment="1">
      <alignment horizontal="center"/>
    </xf>
    <xf numFmtId="0" fontId="3" fillId="3" borderId="37" xfId="11" applyFont="1" applyFill="1" applyBorder="1" applyAlignment="1">
      <alignment horizontal="center"/>
    </xf>
    <xf numFmtId="0" fontId="3" fillId="3" borderId="47" xfId="11" applyFont="1" applyFill="1" applyBorder="1" applyAlignment="1">
      <alignment horizontal="center"/>
    </xf>
    <xf numFmtId="0" fontId="3" fillId="2" borderId="0" xfId="9" applyFont="1" applyFill="1" applyBorder="1" applyAlignment="1">
      <alignment horizontal="left" vertical="top" wrapText="1"/>
    </xf>
    <xf numFmtId="0" fontId="3" fillId="3" borderId="46" xfId="9" applyFont="1" applyFill="1" applyBorder="1" applyAlignment="1">
      <alignment horizontal="center"/>
    </xf>
    <xf numFmtId="0" fontId="3" fillId="3" borderId="37" xfId="9" applyFont="1" applyFill="1" applyBorder="1" applyAlignment="1">
      <alignment horizontal="center"/>
    </xf>
    <xf numFmtId="0" fontId="3" fillId="3" borderId="47" xfId="9" applyFont="1" applyFill="1" applyBorder="1" applyAlignment="1">
      <alignment horizontal="center"/>
    </xf>
    <xf numFmtId="168" fontId="84" fillId="3" borderId="45" xfId="9" applyNumberFormat="1" applyFont="1" applyFill="1" applyBorder="1" applyAlignment="1">
      <alignment horizontal="center" vertical="center"/>
    </xf>
    <xf numFmtId="168" fontId="84" fillId="3" borderId="38" xfId="9" applyNumberFormat="1" applyFont="1" applyFill="1" applyBorder="1" applyAlignment="1">
      <alignment horizontal="center" vertical="center"/>
    </xf>
    <xf numFmtId="168" fontId="84" fillId="3" borderId="27" xfId="9" applyNumberFormat="1" applyFont="1" applyFill="1" applyBorder="1" applyAlignment="1">
      <alignment horizontal="center" vertical="center"/>
    </xf>
    <xf numFmtId="0" fontId="2" fillId="2" borderId="0" xfId="0" applyFont="1" applyFill="1" applyAlignment="1">
      <alignment horizontal="left"/>
    </xf>
    <xf numFmtId="3" fontId="3" fillId="3" borderId="45" xfId="9" applyNumberFormat="1" applyFont="1" applyFill="1" applyBorder="1" applyAlignment="1">
      <alignment horizontal="center"/>
    </xf>
    <xf numFmtId="0" fontId="3" fillId="3" borderId="38" xfId="9" applyFont="1" applyFill="1" applyBorder="1" applyAlignment="1">
      <alignment horizontal="center"/>
    </xf>
    <xf numFmtId="0" fontId="3" fillId="3" borderId="27" xfId="9" applyFont="1" applyFill="1" applyBorder="1" applyAlignment="1">
      <alignment horizontal="center"/>
    </xf>
    <xf numFmtId="170" fontId="3" fillId="3" borderId="45" xfId="9" applyNumberFormat="1" applyFont="1" applyFill="1" applyBorder="1" applyAlignment="1">
      <alignment horizontal="center"/>
    </xf>
    <xf numFmtId="170" fontId="3" fillId="3" borderId="38" xfId="9" applyNumberFormat="1" applyFont="1" applyFill="1" applyBorder="1" applyAlignment="1">
      <alignment horizontal="center"/>
    </xf>
    <xf numFmtId="3" fontId="3" fillId="3" borderId="38" xfId="9" applyNumberFormat="1" applyFont="1" applyFill="1" applyBorder="1" applyAlignment="1">
      <alignment horizontal="center"/>
    </xf>
    <xf numFmtId="3" fontId="3" fillId="3" borderId="27" xfId="9" applyNumberFormat="1" applyFont="1" applyFill="1" applyBorder="1" applyAlignment="1">
      <alignment horizontal="center"/>
    </xf>
    <xf numFmtId="0" fontId="10" fillId="3" borderId="0" xfId="0" applyFont="1" applyFill="1" applyAlignment="1">
      <alignment horizontal="left" wrapText="1"/>
    </xf>
    <xf numFmtId="0" fontId="10" fillId="2" borderId="0" xfId="0" applyFont="1" applyFill="1" applyAlignment="1">
      <alignment horizontal="left" vertical="top" wrapText="1"/>
    </xf>
    <xf numFmtId="0" fontId="8" fillId="2" borderId="0" xfId="0" applyFont="1" applyFill="1" applyAlignment="1">
      <alignment horizontal="left" vertical="top" wrapText="1"/>
    </xf>
    <xf numFmtId="0" fontId="10" fillId="3" borderId="0" xfId="0" applyFont="1" applyFill="1" applyAlignment="1">
      <alignment horizontal="left" vertical="top" wrapText="1"/>
    </xf>
    <xf numFmtId="0" fontId="10" fillId="3" borderId="0"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Alignment="1">
      <alignment horizontal="left" wrapText="1"/>
    </xf>
    <xf numFmtId="0" fontId="10" fillId="2" borderId="0" xfId="0" applyFont="1" applyFill="1" applyAlignment="1">
      <alignment horizontal="right" vertical="top" wrapText="1"/>
    </xf>
    <xf numFmtId="0" fontId="5" fillId="3" borderId="0" xfId="0" applyFont="1" applyFill="1" applyAlignment="1">
      <alignment horizontal="left" vertical="top" wrapText="1"/>
    </xf>
    <xf numFmtId="0" fontId="8" fillId="2" borderId="0" xfId="0" applyFont="1" applyFill="1" applyAlignment="1">
      <alignment wrapText="1"/>
    </xf>
    <xf numFmtId="0" fontId="10" fillId="2" borderId="0" xfId="0" applyFont="1" applyFill="1" applyAlignment="1">
      <alignment vertical="top" wrapText="1"/>
    </xf>
    <xf numFmtId="0" fontId="8" fillId="2" borderId="0" xfId="0" applyFont="1" applyFill="1" applyAlignment="1">
      <alignment horizontal="left" wrapText="1"/>
    </xf>
    <xf numFmtId="0" fontId="10" fillId="2" borderId="0" xfId="0" applyFont="1" applyFill="1" applyAlignment="1">
      <alignment horizontal="justify" vertical="top" wrapText="1"/>
    </xf>
    <xf numFmtId="0" fontId="10" fillId="2" borderId="0" xfId="0" applyFont="1" applyFill="1" applyAlignment="1">
      <alignment wrapText="1"/>
    </xf>
    <xf numFmtId="0" fontId="10" fillId="2" borderId="0" xfId="0" applyFont="1" applyFill="1" applyAlignment="1">
      <alignment horizontal="center" vertical="top" wrapText="1"/>
    </xf>
    <xf numFmtId="3" fontId="39" fillId="3" borderId="45" xfId="8" applyNumberFormat="1" applyFont="1" applyFill="1" applyBorder="1" applyAlignment="1">
      <alignment horizontal="center" vertical="center"/>
    </xf>
    <xf numFmtId="3" fontId="39" fillId="3" borderId="38" xfId="8" applyNumberFormat="1" applyFont="1" applyFill="1" applyBorder="1" applyAlignment="1">
      <alignment horizontal="center" vertical="center"/>
    </xf>
    <xf numFmtId="3" fontId="39" fillId="3" borderId="27" xfId="8" applyNumberFormat="1" applyFont="1" applyFill="1" applyBorder="1" applyAlignment="1">
      <alignment horizontal="center" vertical="center"/>
    </xf>
    <xf numFmtId="0" fontId="12" fillId="3" borderId="46" xfId="8" applyFont="1" applyFill="1" applyBorder="1" applyAlignment="1">
      <alignment horizontal="center" vertical="center"/>
    </xf>
    <xf numFmtId="0" fontId="12" fillId="3" borderId="37" xfId="8" applyFont="1" applyFill="1" applyBorder="1" applyAlignment="1">
      <alignment horizontal="center" vertical="center"/>
    </xf>
    <xf numFmtId="0" fontId="12" fillId="3" borderId="47" xfId="8" applyFont="1" applyFill="1" applyBorder="1" applyAlignment="1">
      <alignment horizontal="center" vertical="center"/>
    </xf>
    <xf numFmtId="172" fontId="12" fillId="3" borderId="46" xfId="8" applyNumberFormat="1" applyFont="1" applyFill="1" applyBorder="1" applyAlignment="1">
      <alignment horizontal="center" vertical="center"/>
    </xf>
    <xf numFmtId="172" fontId="12" fillId="3" borderId="37" xfId="8" applyNumberFormat="1" applyFont="1" applyFill="1" applyBorder="1" applyAlignment="1">
      <alignment horizontal="center" vertical="center"/>
    </xf>
    <xf numFmtId="172" fontId="12" fillId="3" borderId="47" xfId="8" applyNumberFormat="1" applyFont="1" applyFill="1" applyBorder="1" applyAlignment="1">
      <alignment horizontal="center" vertical="center"/>
    </xf>
    <xf numFmtId="0" fontId="71" fillId="3" borderId="45" xfId="0" applyFont="1" applyFill="1" applyBorder="1" applyAlignment="1">
      <alignment horizontal="center"/>
    </xf>
    <xf numFmtId="0" fontId="71" fillId="3" borderId="38" xfId="0" applyFont="1" applyFill="1" applyBorder="1" applyAlignment="1">
      <alignment horizontal="center"/>
    </xf>
    <xf numFmtId="0" fontId="71" fillId="3" borderId="27" xfId="0" applyFont="1" applyFill="1" applyBorder="1" applyAlignment="1">
      <alignment horizontal="center"/>
    </xf>
    <xf numFmtId="0" fontId="70" fillId="2" borderId="0" xfId="0" applyFont="1" applyFill="1" applyAlignment="1">
      <alignment horizontal="left" vertical="top" wrapText="1"/>
    </xf>
    <xf numFmtId="0" fontId="72" fillId="3" borderId="0" xfId="0" applyFont="1" applyFill="1" applyAlignment="1">
      <alignment horizontal="left" vertical="top" wrapText="1"/>
    </xf>
    <xf numFmtId="0" fontId="3" fillId="3" borderId="46" xfId="10" applyFont="1" applyFill="1" applyBorder="1" applyAlignment="1">
      <alignment horizontal="center"/>
    </xf>
    <xf numFmtId="0" fontId="3" fillId="3" borderId="37" xfId="10" applyFont="1" applyFill="1" applyBorder="1" applyAlignment="1">
      <alignment horizontal="center"/>
    </xf>
    <xf numFmtId="0" fontId="3" fillId="3" borderId="47" xfId="10" applyFont="1" applyFill="1" applyBorder="1" applyAlignment="1">
      <alignment horizontal="center"/>
    </xf>
    <xf numFmtId="0" fontId="38" fillId="2" borderId="0" xfId="0" applyFont="1" applyFill="1" applyBorder="1" applyAlignment="1">
      <alignment horizontal="left"/>
    </xf>
    <xf numFmtId="0" fontId="3" fillId="3" borderId="45" xfId="10" applyFont="1" applyFill="1" applyBorder="1" applyAlignment="1">
      <alignment horizontal="center" vertical="center"/>
    </xf>
    <xf numFmtId="0" fontId="3" fillId="3" borderId="38" xfId="10" applyFont="1" applyFill="1" applyBorder="1" applyAlignment="1">
      <alignment horizontal="center" vertical="center"/>
    </xf>
    <xf numFmtId="165" fontId="3" fillId="3" borderId="45" xfId="10" applyNumberFormat="1" applyFont="1" applyFill="1" applyBorder="1" applyAlignment="1">
      <alignment horizontal="center" vertical="center"/>
    </xf>
    <xf numFmtId="165" fontId="3" fillId="3" borderId="38" xfId="10" applyNumberFormat="1" applyFont="1" applyFill="1" applyBorder="1" applyAlignment="1">
      <alignment horizontal="center" vertical="center"/>
    </xf>
    <xf numFmtId="165" fontId="3" fillId="3" borderId="27" xfId="10" applyNumberFormat="1" applyFont="1" applyFill="1" applyBorder="1" applyAlignment="1">
      <alignment horizontal="center" vertical="center"/>
    </xf>
    <xf numFmtId="0" fontId="3" fillId="3" borderId="45" xfId="10" applyFont="1" applyFill="1" applyBorder="1" applyAlignment="1">
      <alignment horizontal="center"/>
    </xf>
    <xf numFmtId="0" fontId="3" fillId="3" borderId="38" xfId="10" applyFont="1" applyFill="1" applyBorder="1" applyAlignment="1">
      <alignment horizontal="center"/>
    </xf>
    <xf numFmtId="0" fontId="3" fillId="3" borderId="27" xfId="10" applyFont="1" applyFill="1" applyBorder="1" applyAlignment="1">
      <alignment horizontal="center"/>
    </xf>
    <xf numFmtId="0" fontId="3" fillId="3" borderId="45" xfId="8" applyFont="1" applyFill="1" applyBorder="1" applyAlignment="1">
      <alignment horizontal="center" vertical="center"/>
    </xf>
    <xf numFmtId="0" fontId="3" fillId="3" borderId="38" xfId="8" applyFont="1" applyFill="1" applyBorder="1" applyAlignment="1">
      <alignment horizontal="center" vertical="center"/>
    </xf>
    <xf numFmtId="0" fontId="3" fillId="3" borderId="27" xfId="8" applyFont="1" applyFill="1" applyBorder="1" applyAlignment="1">
      <alignment horizontal="center" vertical="center"/>
    </xf>
    <xf numFmtId="0" fontId="33" fillId="2" borderId="0" xfId="8" applyFont="1" applyFill="1" applyBorder="1" applyAlignment="1">
      <alignment horizontal="left" vertical="center" wrapText="1"/>
    </xf>
    <xf numFmtId="0" fontId="3" fillId="3" borderId="46" xfId="8" applyFont="1" applyFill="1" applyBorder="1" applyAlignment="1">
      <alignment horizontal="center" vertical="center"/>
    </xf>
    <xf numFmtId="0" fontId="3" fillId="3" borderId="37" xfId="8" applyFont="1" applyFill="1" applyBorder="1" applyAlignment="1">
      <alignment horizontal="center" vertical="center"/>
    </xf>
    <xf numFmtId="0" fontId="3" fillId="3" borderId="47" xfId="8" applyFont="1" applyFill="1" applyBorder="1" applyAlignment="1">
      <alignment horizontal="center" vertical="center"/>
    </xf>
    <xf numFmtId="0" fontId="36" fillId="3" borderId="45" xfId="8" applyFont="1" applyFill="1" applyBorder="1" applyAlignment="1">
      <alignment horizontal="center" vertical="center"/>
    </xf>
    <xf numFmtId="0" fontId="36" fillId="3" borderId="38" xfId="8" applyFont="1" applyFill="1" applyBorder="1" applyAlignment="1">
      <alignment horizontal="center" vertical="center"/>
    </xf>
    <xf numFmtId="0" fontId="36" fillId="3" borderId="27" xfId="8" applyFont="1" applyFill="1" applyBorder="1" applyAlignment="1">
      <alignment horizontal="center" vertical="center"/>
    </xf>
    <xf numFmtId="0" fontId="12" fillId="3" borderId="46" xfId="13" applyFont="1" applyFill="1" applyBorder="1" applyAlignment="1">
      <alignment horizontal="center" vertical="center"/>
    </xf>
    <xf numFmtId="0" fontId="12" fillId="3" borderId="37" xfId="13" applyFont="1" applyFill="1" applyBorder="1" applyAlignment="1">
      <alignment horizontal="center" vertical="center"/>
    </xf>
    <xf numFmtId="0" fontId="12" fillId="3" borderId="47" xfId="13" applyFont="1" applyFill="1" applyBorder="1" applyAlignment="1">
      <alignment horizontal="center" vertical="center"/>
    </xf>
    <xf numFmtId="0" fontId="12" fillId="3" borderId="45" xfId="13" applyFont="1" applyFill="1" applyBorder="1" applyAlignment="1">
      <alignment horizontal="center" vertical="center"/>
    </xf>
    <xf numFmtId="0" fontId="12" fillId="3" borderId="38" xfId="13" applyFont="1" applyFill="1" applyBorder="1" applyAlignment="1">
      <alignment horizontal="center" vertical="center"/>
    </xf>
    <xf numFmtId="0" fontId="12" fillId="3" borderId="27" xfId="13" applyFont="1" applyFill="1" applyBorder="1" applyAlignment="1">
      <alignment horizontal="center" vertical="center"/>
    </xf>
    <xf numFmtId="166" fontId="12" fillId="3" borderId="45" xfId="13" applyNumberFormat="1" applyFont="1" applyFill="1" applyBorder="1" applyAlignment="1">
      <alignment horizontal="center"/>
    </xf>
    <xf numFmtId="166" fontId="12" fillId="3" borderId="38" xfId="13" applyNumberFormat="1" applyFont="1" applyFill="1" applyBorder="1" applyAlignment="1">
      <alignment horizontal="center"/>
    </xf>
    <xf numFmtId="166" fontId="12" fillId="3" borderId="27" xfId="13" applyNumberFormat="1" applyFont="1" applyFill="1" applyBorder="1" applyAlignment="1">
      <alignment horizontal="center"/>
    </xf>
    <xf numFmtId="0" fontId="42" fillId="2" borderId="0" xfId="13" applyFont="1" applyFill="1" applyBorder="1" applyAlignment="1">
      <alignment horizontal="left" vertical="top" wrapText="1"/>
    </xf>
    <xf numFmtId="0" fontId="38" fillId="2" borderId="0" xfId="13" applyFont="1" applyFill="1" applyBorder="1" applyAlignment="1">
      <alignment horizontal="left" vertical="top" wrapText="1"/>
    </xf>
    <xf numFmtId="0" fontId="25" fillId="2" borderId="0" xfId="13" applyFont="1" applyFill="1" applyBorder="1" applyAlignment="1">
      <alignment horizontal="left" vertical="top" wrapText="1"/>
    </xf>
    <xf numFmtId="0" fontId="2" fillId="2" borderId="0" xfId="13" applyFont="1" applyFill="1" applyBorder="1" applyAlignment="1">
      <alignment horizontal="left" vertical="top" wrapText="1"/>
    </xf>
    <xf numFmtId="170" fontId="12" fillId="3" borderId="45" xfId="13" applyNumberFormat="1" applyFont="1" applyFill="1" applyBorder="1" applyAlignment="1">
      <alignment horizontal="center" vertical="center"/>
    </xf>
    <xf numFmtId="170" fontId="12" fillId="3" borderId="38" xfId="13" applyNumberFormat="1" applyFont="1" applyFill="1" applyBorder="1" applyAlignment="1">
      <alignment horizontal="center" vertical="center"/>
    </xf>
    <xf numFmtId="170" fontId="12" fillId="3" borderId="27" xfId="13" applyNumberFormat="1" applyFont="1" applyFill="1" applyBorder="1" applyAlignment="1">
      <alignment horizontal="center" vertical="center"/>
    </xf>
    <xf numFmtId="0" fontId="15" fillId="3" borderId="49" xfId="13" applyFont="1" applyFill="1" applyBorder="1" applyAlignment="1">
      <alignment horizontal="center" vertical="center"/>
    </xf>
    <xf numFmtId="0" fontId="15" fillId="3" borderId="50" xfId="13" applyFont="1" applyFill="1" applyBorder="1" applyAlignment="1">
      <alignment horizontal="center" vertical="center"/>
    </xf>
    <xf numFmtId="0" fontId="15" fillId="3" borderId="51" xfId="13" applyFont="1" applyFill="1" applyBorder="1" applyAlignment="1">
      <alignment horizontal="center" vertical="center"/>
    </xf>
    <xf numFmtId="0" fontId="15" fillId="3" borderId="52" xfId="13" applyFont="1" applyFill="1" applyBorder="1" applyAlignment="1">
      <alignment horizontal="center" vertical="center"/>
    </xf>
    <xf numFmtId="0" fontId="12" fillId="3" borderId="46" xfId="13" applyFont="1" applyFill="1" applyBorder="1" applyAlignment="1">
      <alignment horizontal="center"/>
    </xf>
    <xf numFmtId="0" fontId="12" fillId="3" borderId="37" xfId="13" applyFont="1" applyFill="1" applyBorder="1" applyAlignment="1">
      <alignment horizontal="center"/>
    </xf>
    <xf numFmtId="0" fontId="12" fillId="3" borderId="47" xfId="13" applyFont="1" applyFill="1" applyBorder="1" applyAlignment="1">
      <alignment horizontal="center"/>
    </xf>
    <xf numFmtId="165" fontId="12" fillId="3" borderId="45" xfId="13" applyNumberFormat="1" applyFont="1" applyFill="1" applyBorder="1" applyAlignment="1">
      <alignment horizontal="center" vertical="center"/>
    </xf>
    <xf numFmtId="165" fontId="12" fillId="3" borderId="38" xfId="13" applyNumberFormat="1" applyFont="1" applyFill="1" applyBorder="1" applyAlignment="1">
      <alignment horizontal="center" vertical="center"/>
    </xf>
    <xf numFmtId="165" fontId="12" fillId="3" borderId="27" xfId="13" applyNumberFormat="1" applyFont="1" applyFill="1" applyBorder="1" applyAlignment="1">
      <alignment horizontal="center" vertical="center"/>
    </xf>
    <xf numFmtId="0" fontId="2" fillId="2" borderId="0" xfId="14" applyFont="1" applyFill="1" applyBorder="1" applyAlignment="1">
      <alignment horizontal="left" vertical="top" wrapText="1"/>
    </xf>
    <xf numFmtId="0" fontId="2" fillId="3" borderId="45" xfId="14" applyFont="1" applyFill="1" applyBorder="1" applyAlignment="1">
      <alignment horizontal="center" vertical="center"/>
    </xf>
    <xf numFmtId="0" fontId="2" fillId="3" borderId="38" xfId="14" applyFont="1" applyFill="1" applyBorder="1" applyAlignment="1">
      <alignment horizontal="center" vertical="center"/>
    </xf>
    <xf numFmtId="0" fontId="2" fillId="3" borderId="27" xfId="14" applyFont="1" applyFill="1" applyBorder="1" applyAlignment="1">
      <alignment horizontal="center" vertical="center"/>
    </xf>
    <xf numFmtId="0" fontId="38" fillId="2" borderId="0" xfId="14" applyFont="1" applyFill="1" applyBorder="1" applyAlignment="1">
      <alignment horizontal="left" vertical="top" wrapText="1"/>
    </xf>
    <xf numFmtId="0" fontId="2" fillId="3" borderId="18" xfId="14" applyFont="1" applyFill="1" applyBorder="1" applyAlignment="1">
      <alignment horizontal="center" vertical="center"/>
    </xf>
    <xf numFmtId="0" fontId="2" fillId="3" borderId="25" xfId="14" applyFont="1" applyFill="1" applyBorder="1" applyAlignment="1">
      <alignment horizontal="center" vertical="center"/>
    </xf>
    <xf numFmtId="0" fontId="2" fillId="3" borderId="24" xfId="14" applyFont="1" applyFill="1" applyBorder="1" applyAlignment="1">
      <alignment horizontal="center" vertical="center"/>
    </xf>
    <xf numFmtId="0" fontId="2" fillId="3" borderId="46" xfId="14" applyFont="1" applyFill="1" applyBorder="1" applyAlignment="1">
      <alignment horizontal="center"/>
    </xf>
    <xf numFmtId="0" fontId="2" fillId="3" borderId="37" xfId="14" applyFont="1" applyFill="1" applyBorder="1" applyAlignment="1">
      <alignment horizontal="center"/>
    </xf>
    <xf numFmtId="0" fontId="2" fillId="3" borderId="47" xfId="14" applyFont="1" applyFill="1" applyBorder="1" applyAlignment="1">
      <alignment horizontal="center"/>
    </xf>
    <xf numFmtId="0" fontId="2" fillId="3" borderId="9" xfId="17" applyFont="1" applyFill="1" applyBorder="1" applyAlignment="1">
      <alignment horizontal="center" vertical="center"/>
    </xf>
    <xf numFmtId="0" fontId="2" fillId="3" borderId="4" xfId="17" applyFont="1" applyFill="1" applyBorder="1" applyAlignment="1">
      <alignment horizontal="center" vertical="center"/>
    </xf>
    <xf numFmtId="0" fontId="2" fillId="3" borderId="5" xfId="17" applyFont="1" applyFill="1" applyBorder="1" applyAlignment="1">
      <alignment horizontal="center" vertical="center"/>
    </xf>
    <xf numFmtId="0" fontId="31" fillId="3" borderId="6" xfId="17" applyFont="1" applyFill="1" applyBorder="1" applyAlignment="1">
      <alignment horizontal="center" vertical="center"/>
    </xf>
    <xf numFmtId="0" fontId="31" fillId="3" borderId="7" xfId="17" applyFont="1" applyFill="1" applyBorder="1" applyAlignment="1">
      <alignment horizontal="center" vertical="center"/>
    </xf>
    <xf numFmtId="0" fontId="31" fillId="3" borderId="8" xfId="17" applyFont="1" applyFill="1" applyBorder="1" applyAlignment="1">
      <alignment horizontal="center" vertical="center"/>
    </xf>
    <xf numFmtId="3" fontId="3" fillId="2" borderId="33" xfId="17" applyNumberFormat="1" applyFont="1" applyFill="1" applyBorder="1" applyAlignment="1">
      <alignment horizontal="center" vertical="center"/>
    </xf>
    <xf numFmtId="3" fontId="3" fillId="2" borderId="34" xfId="17" applyNumberFormat="1" applyFont="1" applyFill="1" applyBorder="1" applyAlignment="1">
      <alignment horizontal="center" vertical="center"/>
    </xf>
    <xf numFmtId="0" fontId="3" fillId="2" borderId="0" xfId="17" applyFont="1" applyFill="1" applyBorder="1" applyAlignment="1">
      <alignment horizontal="left" vertical="top" wrapText="1"/>
    </xf>
    <xf numFmtId="0" fontId="36" fillId="2" borderId="0" xfId="17" applyFont="1" applyFill="1" applyBorder="1" applyAlignment="1">
      <alignment horizontal="left"/>
    </xf>
    <xf numFmtId="0" fontId="3" fillId="2" borderId="0" xfId="17" applyFont="1" applyFill="1" applyBorder="1" applyAlignment="1">
      <alignment horizontal="left"/>
    </xf>
    <xf numFmtId="0" fontId="3" fillId="3" borderId="45" xfId="17" applyFont="1" applyFill="1" applyBorder="1" applyAlignment="1">
      <alignment horizontal="center" vertical="center"/>
    </xf>
    <xf numFmtId="0" fontId="3" fillId="3" borderId="38" xfId="17" applyFont="1" applyFill="1" applyBorder="1" applyAlignment="1">
      <alignment horizontal="center" vertical="center"/>
    </xf>
    <xf numFmtId="0" fontId="3" fillId="3" borderId="27" xfId="17" applyFont="1" applyFill="1" applyBorder="1" applyAlignment="1">
      <alignment horizontal="center" vertical="center"/>
    </xf>
    <xf numFmtId="0" fontId="38" fillId="2" borderId="0" xfId="17" applyFont="1" applyFill="1" applyBorder="1" applyAlignment="1">
      <alignment horizontal="left" vertical="center" wrapText="1"/>
    </xf>
    <xf numFmtId="3" fontId="3" fillId="2" borderId="39" xfId="17" applyNumberFormat="1" applyFont="1" applyFill="1" applyBorder="1" applyAlignment="1">
      <alignment horizontal="center" vertical="center"/>
    </xf>
    <xf numFmtId="3" fontId="3" fillId="2" borderId="53" xfId="17" applyNumberFormat="1" applyFont="1" applyFill="1" applyBorder="1" applyAlignment="1">
      <alignment horizontal="center" vertical="center"/>
    </xf>
    <xf numFmtId="0" fontId="2" fillId="3" borderId="6" xfId="17" applyFont="1" applyFill="1" applyBorder="1" applyAlignment="1">
      <alignment horizontal="center" vertical="center"/>
    </xf>
    <xf numFmtId="0" fontId="2" fillId="3" borderId="7" xfId="17" applyFont="1" applyFill="1" applyBorder="1" applyAlignment="1">
      <alignment horizontal="center" vertical="center"/>
    </xf>
    <xf numFmtId="0" fontId="2" fillId="3" borderId="8" xfId="17" applyFont="1" applyFill="1" applyBorder="1" applyAlignment="1">
      <alignment horizontal="center" vertical="center"/>
    </xf>
    <xf numFmtId="0" fontId="3" fillId="3" borderId="9" xfId="17" applyFont="1" applyFill="1" applyBorder="1" applyAlignment="1">
      <alignment horizontal="center"/>
    </xf>
    <xf numFmtId="0" fontId="3" fillId="3" borderId="4" xfId="17" applyFont="1" applyFill="1" applyBorder="1" applyAlignment="1">
      <alignment horizontal="center"/>
    </xf>
    <xf numFmtId="0" fontId="3" fillId="3" borderId="5" xfId="17" applyFont="1" applyFill="1" applyBorder="1" applyAlignment="1">
      <alignment horizontal="center"/>
    </xf>
    <xf numFmtId="0" fontId="3" fillId="3" borderId="6" xfId="17" applyFont="1" applyFill="1" applyBorder="1" applyAlignment="1">
      <alignment horizontal="center" vertical="center"/>
    </xf>
    <xf numFmtId="0" fontId="3" fillId="3" borderId="7" xfId="17" applyFont="1" applyFill="1" applyBorder="1" applyAlignment="1">
      <alignment horizontal="center" vertical="center"/>
    </xf>
    <xf numFmtId="0" fontId="3" fillId="3" borderId="8" xfId="17" applyFont="1" applyFill="1" applyBorder="1" applyAlignment="1">
      <alignment horizontal="center" vertical="center"/>
    </xf>
    <xf numFmtId="0" fontId="2" fillId="2" borderId="0" xfId="17" applyFont="1" applyFill="1" applyBorder="1" applyAlignment="1">
      <alignment horizontal="left"/>
    </xf>
  </cellXfs>
  <cellStyles count="19">
    <cellStyle name="Komma" xfId="1" builtinId="3"/>
    <cellStyle name="Standard" xfId="0" builtinId="0"/>
    <cellStyle name="Standard 2" xfId="18"/>
    <cellStyle name="Standard_300Seite10-41-04" xfId="2"/>
    <cellStyle name="Standard_301Seite11-13-04" xfId="3"/>
    <cellStyle name="Standard_302Seite15-17-04" xfId="4"/>
    <cellStyle name="Standard_303Seite19K-Zul04" xfId="5"/>
    <cellStyle name="Standard_303Seite20-21-04" xfId="6"/>
    <cellStyle name="Standard_304Seite23-27-04" xfId="7"/>
    <cellStyle name="Standard_305Seite29-31-04" xfId="8"/>
    <cellStyle name="Standard_307Seite33-35-04" xfId="9"/>
    <cellStyle name="Standard_308Seite37-39-04" xfId="10"/>
    <cellStyle name="Standard_309Seite42-43-04" xfId="11"/>
    <cellStyle name="Standard_310Seite44-45-04" xfId="12"/>
    <cellStyle name="Standard_440Seite65-70-04" xfId="13"/>
    <cellStyle name="Standard_441Seite71-04" xfId="14"/>
    <cellStyle name="Standard_442Seite72-04" xfId="15"/>
    <cellStyle name="Standard_504Seite82-86-04" xfId="16"/>
    <cellStyle name="Standard_ERBANF05" xf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tabSelected="1" zoomScale="75" workbookViewId="0"/>
  </sheetViews>
  <sheetFormatPr baseColWidth="10" defaultColWidth="11.44140625" defaultRowHeight="13.8"/>
  <cols>
    <col min="1" max="1" width="2.6640625" style="791" customWidth="1"/>
    <col min="2" max="2" width="50.6640625" style="791" customWidth="1"/>
    <col min="3" max="3" width="8.109375" style="793" customWidth="1"/>
    <col min="4" max="16384" width="11.44140625" style="791"/>
  </cols>
  <sheetData>
    <row r="1" spans="1:3" ht="18" customHeight="1">
      <c r="B1" s="821" t="s">
        <v>336</v>
      </c>
      <c r="C1" s="821"/>
    </row>
    <row r="4" spans="1:3">
      <c r="A4" s="792" t="s">
        <v>334</v>
      </c>
      <c r="B4" s="794" t="s">
        <v>338</v>
      </c>
    </row>
    <row r="6" spans="1:3">
      <c r="A6" s="792"/>
      <c r="B6" s="802" t="s">
        <v>337</v>
      </c>
    </row>
    <row r="8" spans="1:3">
      <c r="B8" s="791" t="s">
        <v>221</v>
      </c>
      <c r="C8" s="801" t="s">
        <v>345</v>
      </c>
    </row>
    <row r="10" spans="1:3">
      <c r="B10" s="795" t="s">
        <v>69</v>
      </c>
      <c r="C10" s="793">
        <v>8</v>
      </c>
    </row>
    <row r="11" spans="1:3">
      <c r="B11" s="795" t="s">
        <v>85</v>
      </c>
      <c r="C11" s="793">
        <v>12</v>
      </c>
    </row>
    <row r="12" spans="1:3">
      <c r="B12" s="795" t="s">
        <v>88</v>
      </c>
      <c r="C12" s="793">
        <v>17</v>
      </c>
    </row>
    <row r="13" spans="1:3">
      <c r="B13" s="795" t="s">
        <v>360</v>
      </c>
      <c r="C13" s="793">
        <v>22</v>
      </c>
    </row>
    <row r="14" spans="1:3">
      <c r="B14" s="795" t="s">
        <v>361</v>
      </c>
      <c r="C14" s="793">
        <v>26</v>
      </c>
    </row>
    <row r="15" spans="1:3">
      <c r="B15" s="795" t="s">
        <v>89</v>
      </c>
      <c r="C15" s="793">
        <v>30</v>
      </c>
    </row>
    <row r="16" spans="1:3" ht="27.6">
      <c r="B16" s="796" t="s">
        <v>346</v>
      </c>
      <c r="C16" s="791">
        <v>34</v>
      </c>
    </row>
    <row r="18" spans="1:3">
      <c r="B18" s="791" t="s">
        <v>291</v>
      </c>
    </row>
    <row r="20" spans="1:3">
      <c r="B20" s="795" t="s">
        <v>103</v>
      </c>
      <c r="C20" s="793">
        <v>40</v>
      </c>
    </row>
    <row r="21" spans="1:3">
      <c r="B21" s="795" t="s">
        <v>107</v>
      </c>
      <c r="C21" s="793">
        <v>44</v>
      </c>
    </row>
    <row r="23" spans="1:3">
      <c r="B23" s="791" t="s">
        <v>339</v>
      </c>
      <c r="C23" s="793">
        <v>50</v>
      </c>
    </row>
    <row r="25" spans="1:3">
      <c r="B25" s="797" t="s">
        <v>319</v>
      </c>
    </row>
    <row r="26" spans="1:3" ht="16.2" customHeight="1">
      <c r="B26" s="795" t="s">
        <v>116</v>
      </c>
      <c r="C26" s="793">
        <v>54</v>
      </c>
    </row>
    <row r="29" spans="1:3">
      <c r="A29" s="792" t="s">
        <v>335</v>
      </c>
      <c r="B29" s="794" t="s">
        <v>340</v>
      </c>
    </row>
    <row r="30" spans="1:3">
      <c r="B30" s="798"/>
    </row>
    <row r="31" spans="1:3">
      <c r="A31" s="792"/>
      <c r="B31" s="802" t="s">
        <v>337</v>
      </c>
    </row>
    <row r="32" spans="1:3">
      <c r="B32" s="798"/>
    </row>
    <row r="33" spans="1:3">
      <c r="B33" s="798" t="s">
        <v>341</v>
      </c>
      <c r="C33" s="793">
        <v>60</v>
      </c>
    </row>
    <row r="34" spans="1:3">
      <c r="B34" s="796" t="s">
        <v>342</v>
      </c>
      <c r="C34" s="793">
        <v>61</v>
      </c>
    </row>
    <row r="35" spans="1:3">
      <c r="B35" s="796" t="s">
        <v>343</v>
      </c>
      <c r="C35" s="793">
        <v>66</v>
      </c>
    </row>
    <row r="36" spans="1:3">
      <c r="A36" s="792"/>
      <c r="B36" s="798" t="s">
        <v>149</v>
      </c>
      <c r="C36" s="793">
        <v>67</v>
      </c>
    </row>
    <row r="37" spans="1:3">
      <c r="B37" s="798" t="s">
        <v>160</v>
      </c>
      <c r="C37" s="793">
        <v>68</v>
      </c>
    </row>
    <row r="38" spans="1:3">
      <c r="B38" s="798"/>
    </row>
    <row r="39" spans="1:3">
      <c r="B39" s="796"/>
    </row>
    <row r="40" spans="1:3">
      <c r="A40" s="792" t="s">
        <v>372</v>
      </c>
      <c r="B40" s="799" t="s">
        <v>344</v>
      </c>
    </row>
  </sheetData>
  <mergeCells count="1">
    <mergeCell ref="B1:C1"/>
  </mergeCells>
  <printOptions horizontalCentered="1"/>
  <pageMargins left="0.39370078740157483" right="0.39370078740157483" top="0.59055118110236227" bottom="0.59055118110236227" header="0.39370078740157483" footer="0.39370078740157483"/>
  <pageSetup paperSize="9" scale="80" orientation="portrait" r:id="rId1"/>
  <headerFooter alignWithMargins="0">
    <oddHeader>&amp;C&amp;"Helvetica,Fett"&amp;12 2011</oddHeader>
    <oddFooter>&amp;R3&amp;C&amp;"Helvetica"&amp;10 Eidg. Steuerverwaltung  -  Administration fédérale des contributions  -  Amministrazione federale delle contribuzioni</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V123"/>
  <sheetViews>
    <sheetView zoomScale="70" zoomScaleNormal="70" workbookViewId="0"/>
  </sheetViews>
  <sheetFormatPr baseColWidth="10" defaultColWidth="10.33203125" defaultRowHeight="13.2"/>
  <cols>
    <col min="1" max="1" width="27.88671875" style="63" customWidth="1"/>
    <col min="2" max="3" width="7.33203125" style="63" customWidth="1"/>
    <col min="4" max="4" width="8" style="63" customWidth="1"/>
    <col min="5" max="16" width="7.33203125" style="63" customWidth="1"/>
    <col min="17" max="17" width="8.5546875" style="63" bestFit="1" customWidth="1"/>
    <col min="18" max="19" width="7.33203125" style="63" customWidth="1"/>
    <col min="20" max="20" width="9.44140625" style="63" customWidth="1"/>
    <col min="21" max="252" width="12.6640625" style="63" customWidth="1"/>
    <col min="253" max="16384" width="10.33203125" style="63"/>
  </cols>
  <sheetData>
    <row r="1" spans="1:22" ht="18.899999999999999" customHeight="1">
      <c r="A1" s="479" t="s">
        <v>196</v>
      </c>
      <c r="B1" s="62"/>
      <c r="C1" s="62"/>
      <c r="D1" s="62"/>
      <c r="E1" s="62"/>
      <c r="F1" s="62"/>
      <c r="G1" s="62"/>
      <c r="H1" s="62"/>
      <c r="I1" s="62"/>
      <c r="J1" s="62"/>
      <c r="K1" s="62"/>
      <c r="L1" s="62"/>
      <c r="M1" s="62"/>
      <c r="N1" s="62"/>
      <c r="O1" s="62"/>
      <c r="P1" s="62"/>
      <c r="Q1" s="62"/>
      <c r="R1" s="62"/>
      <c r="S1" s="62"/>
      <c r="T1" s="62"/>
    </row>
    <row r="2" spans="1:22" ht="18.899999999999999" customHeight="1">
      <c r="A2" s="61"/>
      <c r="B2" s="62"/>
      <c r="C2" s="62"/>
      <c r="D2" s="62"/>
      <c r="E2" s="62"/>
      <c r="F2" s="62"/>
      <c r="G2" s="62"/>
      <c r="H2" s="62"/>
      <c r="I2" s="62"/>
      <c r="J2" s="62"/>
      <c r="K2" s="62"/>
      <c r="L2" s="62"/>
      <c r="M2" s="62"/>
      <c r="N2" s="62"/>
      <c r="O2" s="62"/>
      <c r="P2" s="62"/>
      <c r="Q2" s="62"/>
      <c r="R2" s="62"/>
      <c r="S2" s="62"/>
      <c r="T2" s="62"/>
    </row>
    <row r="3" spans="1:22" ht="18.899999999999999" customHeight="1">
      <c r="A3" s="61"/>
      <c r="B3" s="62"/>
      <c r="C3" s="62"/>
      <c r="D3" s="62"/>
      <c r="E3" s="62"/>
      <c r="F3" s="62"/>
      <c r="G3" s="62"/>
      <c r="H3" s="62"/>
      <c r="I3" s="62"/>
      <c r="J3" s="62"/>
      <c r="K3" s="62"/>
      <c r="L3" s="62"/>
      <c r="M3" s="62"/>
      <c r="N3" s="62"/>
      <c r="O3" s="62"/>
      <c r="P3" s="62"/>
      <c r="Q3" s="62"/>
      <c r="R3" s="62"/>
      <c r="S3" s="62"/>
      <c r="T3" s="62"/>
    </row>
    <row r="4" spans="1:22" ht="18.899999999999999" customHeight="1">
      <c r="B4" s="62"/>
      <c r="C4" s="62"/>
      <c r="D4" s="62"/>
      <c r="E4" s="62"/>
      <c r="F4" s="62"/>
      <c r="G4" s="62"/>
      <c r="H4" s="62"/>
      <c r="I4" s="62"/>
      <c r="J4" s="62"/>
      <c r="K4" s="62"/>
      <c r="L4" s="62"/>
      <c r="M4" s="62"/>
      <c r="N4" s="62"/>
      <c r="O4" s="62"/>
      <c r="P4" s="62"/>
      <c r="Q4" s="62"/>
      <c r="R4" s="62"/>
      <c r="S4" s="62"/>
      <c r="T4" s="62"/>
    </row>
    <row r="5" spans="1:22" ht="18.899999999999999" customHeight="1">
      <c r="A5" s="64" t="str">
        <f>'Page 13'!A3</f>
        <v xml:space="preserve">Effects of social deductions </v>
      </c>
      <c r="B5" s="62"/>
      <c r="C5" s="62"/>
      <c r="D5" s="62"/>
      <c r="E5" s="62"/>
      <c r="F5" s="62"/>
      <c r="H5" s="62"/>
      <c r="I5" s="62"/>
      <c r="J5" s="62"/>
      <c r="K5" s="62"/>
      <c r="L5" s="62"/>
      <c r="M5" s="62"/>
      <c r="N5" s="62"/>
      <c r="O5" s="62"/>
      <c r="P5" s="62"/>
      <c r="Q5" s="62"/>
      <c r="R5" s="62"/>
      <c r="S5" s="62"/>
      <c r="T5" s="62"/>
      <c r="U5" s="62"/>
      <c r="V5" s="62"/>
    </row>
    <row r="6" spans="1:22" ht="18.899999999999999" customHeight="1">
      <c r="A6" s="64"/>
      <c r="B6" s="62"/>
      <c r="C6" s="62"/>
      <c r="D6" s="62"/>
      <c r="E6" s="62"/>
      <c r="F6" s="62"/>
      <c r="H6" s="62"/>
      <c r="I6" s="62"/>
      <c r="J6" s="62"/>
      <c r="K6" s="62"/>
      <c r="L6" s="62"/>
      <c r="M6" s="62"/>
      <c r="N6" s="62"/>
      <c r="O6" s="62"/>
      <c r="P6" s="62"/>
      <c r="Q6" s="62"/>
      <c r="R6" s="62"/>
      <c r="S6" s="62"/>
      <c r="T6" s="62"/>
      <c r="U6" s="62"/>
      <c r="V6" s="62"/>
    </row>
    <row r="7" spans="1:22" ht="18.899999999999999" customHeight="1">
      <c r="A7" s="64" t="str">
        <f>'Page 13'!A5</f>
        <v>Cantonal, municipal and church tax burden on gross earned income</v>
      </c>
      <c r="B7" s="62"/>
      <c r="C7" s="62"/>
      <c r="D7" s="62"/>
      <c r="E7" s="62"/>
      <c r="F7" s="62"/>
      <c r="H7" s="62"/>
      <c r="I7" s="62"/>
      <c r="J7" s="62"/>
      <c r="K7" s="62"/>
      <c r="L7" s="62"/>
      <c r="M7" s="62"/>
      <c r="N7" s="62"/>
      <c r="O7" s="62"/>
      <c r="P7" s="62"/>
      <c r="Q7" s="62"/>
      <c r="R7" s="62"/>
      <c r="S7" s="62"/>
      <c r="T7" s="62"/>
    </row>
    <row r="8" spans="1:22" ht="18.899999999999999" customHeight="1">
      <c r="B8" s="62"/>
      <c r="C8" s="62"/>
      <c r="D8" s="62"/>
      <c r="E8" s="62"/>
      <c r="F8" s="62"/>
      <c r="G8" s="62"/>
      <c r="H8" s="62"/>
      <c r="I8" s="62"/>
      <c r="J8" s="62"/>
      <c r="K8" s="62"/>
      <c r="L8" s="62"/>
      <c r="M8" s="62"/>
      <c r="N8" s="62"/>
      <c r="O8" s="62"/>
      <c r="P8" s="62"/>
      <c r="Q8" s="62"/>
      <c r="R8" s="62"/>
      <c r="S8" s="62"/>
      <c r="T8" s="62"/>
    </row>
    <row r="9" spans="1:22" ht="18.899999999999999" customHeight="1" thickBot="1">
      <c r="A9" s="65">
        <v>6</v>
      </c>
      <c r="D9" s="66"/>
      <c r="E9" s="66"/>
      <c r="F9" s="66"/>
      <c r="G9" s="66"/>
      <c r="H9" s="66"/>
      <c r="I9" s="66"/>
      <c r="J9" s="66"/>
      <c r="K9" s="66"/>
      <c r="L9" s="66"/>
      <c r="M9" s="66"/>
      <c r="N9" s="66"/>
      <c r="O9" s="66"/>
      <c r="P9" s="66"/>
      <c r="Q9" s="66"/>
      <c r="R9" s="66"/>
      <c r="S9" s="66"/>
      <c r="T9" s="66"/>
    </row>
    <row r="10" spans="1:22" ht="18.899999999999999" customHeight="1" thickBot="1">
      <c r="A10" s="64" t="str">
        <f>'Page 9'!$A$11</f>
        <v>Cantonal capitals</v>
      </c>
      <c r="B10" s="846" t="str">
        <f>'Page 9'!$B$10:$N$10</f>
        <v>Gross earned income in 1'000 SFr.</v>
      </c>
      <c r="C10" s="847"/>
      <c r="D10" s="847"/>
      <c r="E10" s="847"/>
      <c r="F10" s="847"/>
      <c r="G10" s="847"/>
      <c r="H10" s="847"/>
      <c r="I10" s="847"/>
      <c r="J10" s="847"/>
      <c r="K10" s="847"/>
      <c r="L10" s="847"/>
      <c r="M10" s="847"/>
      <c r="N10" s="847"/>
      <c r="O10" s="847"/>
      <c r="P10" s="847"/>
      <c r="Q10" s="847"/>
      <c r="R10" s="847"/>
      <c r="S10" s="847"/>
      <c r="T10" s="848"/>
    </row>
    <row r="11" spans="1:22" ht="18.899999999999999" customHeight="1">
      <c r="A11" s="64" t="str">
        <f>'Pages 10-11'!$A$7</f>
        <v>Confederation</v>
      </c>
      <c r="B11" s="75" t="s">
        <v>42</v>
      </c>
      <c r="C11" s="75" t="s">
        <v>43</v>
      </c>
      <c r="D11" s="75" t="s">
        <v>25</v>
      </c>
      <c r="E11" s="75" t="s">
        <v>26</v>
      </c>
      <c r="F11" s="75" t="s">
        <v>27</v>
      </c>
      <c r="G11" s="75" t="s">
        <v>28</v>
      </c>
      <c r="H11" s="75" t="s">
        <v>29</v>
      </c>
      <c r="I11" s="75" t="s">
        <v>30</v>
      </c>
      <c r="J11" s="75" t="s">
        <v>31</v>
      </c>
      <c r="K11" s="75" t="s">
        <v>32</v>
      </c>
      <c r="L11" s="75" t="s">
        <v>33</v>
      </c>
      <c r="M11" s="75" t="s">
        <v>34</v>
      </c>
      <c r="N11" s="75" t="s">
        <v>35</v>
      </c>
      <c r="O11" s="75" t="s">
        <v>36</v>
      </c>
      <c r="P11" s="75" t="s">
        <v>37</v>
      </c>
      <c r="Q11" s="75" t="s">
        <v>38</v>
      </c>
      <c r="R11" s="75" t="s">
        <v>39</v>
      </c>
      <c r="S11" s="75" t="s">
        <v>40</v>
      </c>
      <c r="T11" s="75" t="s">
        <v>41</v>
      </c>
    </row>
    <row r="12" spans="1:22" ht="18.899999999999999" customHeight="1">
      <c r="A12" s="64"/>
      <c r="B12" s="67"/>
      <c r="C12" s="67"/>
      <c r="D12" s="67"/>
      <c r="E12" s="67"/>
      <c r="F12" s="67"/>
      <c r="G12" s="67"/>
      <c r="H12" s="67"/>
      <c r="I12" s="67"/>
      <c r="J12" s="67"/>
      <c r="K12" s="67"/>
      <c r="L12" s="67"/>
      <c r="M12" s="67"/>
      <c r="N12" s="67"/>
      <c r="O12" s="67"/>
      <c r="P12" s="67"/>
      <c r="Q12" s="67"/>
      <c r="R12" s="67"/>
      <c r="S12" s="67"/>
      <c r="T12" s="67"/>
    </row>
    <row r="13" spans="1:22" ht="18.899999999999999" customHeight="1">
      <c r="A13" s="64"/>
      <c r="B13" s="849" t="str">
        <f>'Page 13'!B13:$K$13</f>
        <v>Tax relief in Swiss francs</v>
      </c>
      <c r="C13" s="850"/>
      <c r="D13" s="850"/>
      <c r="E13" s="850"/>
      <c r="F13" s="850"/>
      <c r="G13" s="850"/>
      <c r="H13" s="850"/>
      <c r="I13" s="850"/>
      <c r="J13" s="850"/>
      <c r="K13" s="850"/>
      <c r="L13" s="850"/>
      <c r="M13" s="850"/>
      <c r="N13" s="850"/>
      <c r="O13" s="850"/>
      <c r="P13" s="850"/>
      <c r="Q13" s="850"/>
      <c r="R13" s="850"/>
      <c r="S13" s="850"/>
      <c r="T13" s="851"/>
    </row>
    <row r="14" spans="1:22" ht="18.899999999999999" customHeight="1">
      <c r="A14" s="24" t="str">
        <f>'Page 9'!$A$16</f>
        <v>Zurich</v>
      </c>
      <c r="B14" s="316">
        <v>0</v>
      </c>
      <c r="C14" s="345">
        <v>0</v>
      </c>
      <c r="D14" s="345">
        <v>68.7</v>
      </c>
      <c r="E14" s="316">
        <v>274.8</v>
      </c>
      <c r="F14" s="316">
        <v>572.5</v>
      </c>
      <c r="G14" s="316">
        <v>705.35</v>
      </c>
      <c r="H14" s="316">
        <v>899.95000000000027</v>
      </c>
      <c r="I14" s="316">
        <v>911.40000000000009</v>
      </c>
      <c r="J14" s="316">
        <v>1172.4499999999998</v>
      </c>
      <c r="K14" s="316">
        <v>1286.95</v>
      </c>
      <c r="L14" s="316">
        <v>1477.0499999999997</v>
      </c>
      <c r="M14" s="316">
        <v>1701.4499999999998</v>
      </c>
      <c r="N14" s="316">
        <v>2159.4499999999998</v>
      </c>
      <c r="O14" s="316">
        <v>2436.5999999999995</v>
      </c>
      <c r="P14" s="316">
        <v>2809.8499999999985</v>
      </c>
      <c r="Q14" s="316">
        <v>3132.7000000000044</v>
      </c>
      <c r="R14" s="316">
        <v>3828.8999999999942</v>
      </c>
      <c r="S14" s="316">
        <v>4176.9500000000116</v>
      </c>
      <c r="T14" s="316">
        <v>4525.0500000000029</v>
      </c>
      <c r="U14" s="394"/>
    </row>
    <row r="15" spans="1:22" ht="18.899999999999999" customHeight="1">
      <c r="A15" s="24" t="str">
        <f>'Page 9'!$A$17</f>
        <v>Berne</v>
      </c>
      <c r="B15" s="316">
        <v>0</v>
      </c>
      <c r="C15" s="316">
        <v>0</v>
      </c>
      <c r="D15" s="316">
        <v>0</v>
      </c>
      <c r="E15" s="316">
        <v>215</v>
      </c>
      <c r="F15" s="316">
        <v>638.20000000000005</v>
      </c>
      <c r="G15" s="316">
        <v>1238.0999999999999</v>
      </c>
      <c r="H15" s="316">
        <v>1624.9</v>
      </c>
      <c r="I15" s="316">
        <v>2058.7999999999997</v>
      </c>
      <c r="J15" s="316">
        <v>2332</v>
      </c>
      <c r="K15" s="316">
        <v>2480.4499999999998</v>
      </c>
      <c r="L15" s="316">
        <v>2326.9500000000007</v>
      </c>
      <c r="M15" s="316">
        <v>2163.2999999999984</v>
      </c>
      <c r="N15" s="316">
        <v>2294.9500000000007</v>
      </c>
      <c r="O15" s="316">
        <v>2427.4499999999989</v>
      </c>
      <c r="P15" s="316">
        <v>2859.8500000000022</v>
      </c>
      <c r="Q15" s="316">
        <v>3245.0000000000036</v>
      </c>
      <c r="R15" s="316">
        <v>3358.7999999999956</v>
      </c>
      <c r="S15" s="316">
        <v>3611.0000000000146</v>
      </c>
      <c r="T15" s="316">
        <v>3612.8499999999913</v>
      </c>
    </row>
    <row r="16" spans="1:22" ht="18.899999999999999" customHeight="1">
      <c r="A16" s="24" t="str">
        <f>'Page 9'!$A$18</f>
        <v>Lucerne</v>
      </c>
      <c r="B16" s="316">
        <v>0</v>
      </c>
      <c r="C16" s="316">
        <v>0</v>
      </c>
      <c r="D16" s="316">
        <v>0</v>
      </c>
      <c r="E16" s="316">
        <v>24.099999999999994</v>
      </c>
      <c r="F16" s="316">
        <v>210.89999999999998</v>
      </c>
      <c r="G16" s="316">
        <v>736.30000000000007</v>
      </c>
      <c r="H16" s="316">
        <v>1370.8000000000002</v>
      </c>
      <c r="I16" s="316">
        <v>1744.6000000000004</v>
      </c>
      <c r="J16" s="316">
        <v>1809.3000000000004</v>
      </c>
      <c r="K16" s="316">
        <v>1764.9</v>
      </c>
      <c r="L16" s="316">
        <v>1981.3999999999996</v>
      </c>
      <c r="M16" s="316">
        <v>2197.8000000000002</v>
      </c>
      <c r="N16" s="316">
        <v>2247.7999999999993</v>
      </c>
      <c r="O16" s="316">
        <v>2247.7999999999993</v>
      </c>
      <c r="P16" s="316">
        <v>2664</v>
      </c>
      <c r="Q16" s="316">
        <v>3090.1999999999971</v>
      </c>
      <c r="R16" s="316">
        <v>3068.8000000000029</v>
      </c>
      <c r="S16" s="316">
        <v>3090.3000000000029</v>
      </c>
      <c r="T16" s="316">
        <v>3068.7000000000116</v>
      </c>
    </row>
    <row r="17" spans="1:20" ht="18.899999999999999" customHeight="1">
      <c r="A17" s="24" t="str">
        <f>'Page 9'!$A$19</f>
        <v>Altdorf</v>
      </c>
      <c r="B17" s="316">
        <v>0</v>
      </c>
      <c r="C17" s="316">
        <v>0</v>
      </c>
      <c r="D17" s="316">
        <v>0</v>
      </c>
      <c r="E17" s="316">
        <v>0</v>
      </c>
      <c r="F17" s="316">
        <v>0</v>
      </c>
      <c r="G17" s="316">
        <v>511.66599999999994</v>
      </c>
      <c r="H17" s="316">
        <v>1188.8709999999999</v>
      </c>
      <c r="I17" s="316">
        <v>1685.4879999999998</v>
      </c>
      <c r="J17" s="316">
        <v>1685.4879999999998</v>
      </c>
      <c r="K17" s="316">
        <v>1685.4879999999998</v>
      </c>
      <c r="L17" s="316">
        <v>1655.3900000000008</v>
      </c>
      <c r="M17" s="316">
        <v>1534.9979999999996</v>
      </c>
      <c r="N17" s="316">
        <v>1444.7039999999997</v>
      </c>
      <c r="O17" s="316">
        <v>1444.7040000000006</v>
      </c>
      <c r="P17" s="316">
        <v>1896.1740000000009</v>
      </c>
      <c r="Q17" s="316">
        <v>1896.1739999999991</v>
      </c>
      <c r="R17" s="316">
        <v>1896.1739999999991</v>
      </c>
      <c r="S17" s="316">
        <v>1896.1740000000063</v>
      </c>
      <c r="T17" s="316">
        <v>1896.1739999999991</v>
      </c>
    </row>
    <row r="18" spans="1:20" ht="18.899999999999999" customHeight="1">
      <c r="A18" s="24" t="str">
        <f>'Page 9'!$A$20</f>
        <v>Schwyz</v>
      </c>
      <c r="B18" s="345">
        <v>55.699999999999996</v>
      </c>
      <c r="C18" s="345">
        <v>107.45</v>
      </c>
      <c r="D18" s="345">
        <v>175.10000000000002</v>
      </c>
      <c r="E18" s="316">
        <v>358.2</v>
      </c>
      <c r="F18" s="316">
        <v>597.94999999999993</v>
      </c>
      <c r="G18" s="316">
        <v>816.2</v>
      </c>
      <c r="H18" s="316">
        <v>1019.45</v>
      </c>
      <c r="I18" s="316">
        <v>1183.25</v>
      </c>
      <c r="J18" s="316">
        <v>1293.5000000000002</v>
      </c>
      <c r="K18" s="316">
        <v>1412.8999999999999</v>
      </c>
      <c r="L18" s="316">
        <v>1457.5</v>
      </c>
      <c r="M18" s="316">
        <v>1319.6999999999998</v>
      </c>
      <c r="N18" s="316">
        <v>1534.6000000000004</v>
      </c>
      <c r="O18" s="316">
        <v>1880</v>
      </c>
      <c r="P18" s="316">
        <v>2070.5000000000018</v>
      </c>
      <c r="Q18" s="316">
        <v>2141.25</v>
      </c>
      <c r="R18" s="316">
        <v>2122.9000000000015</v>
      </c>
      <c r="S18" s="316">
        <v>2140</v>
      </c>
      <c r="T18" s="316">
        <v>2125.7000000000044</v>
      </c>
    </row>
    <row r="19" spans="1:20" ht="18.899999999999999" customHeight="1">
      <c r="A19" s="24" t="str">
        <f>'Page 9'!$A$21</f>
        <v>Sarnen</v>
      </c>
      <c r="B19" s="316">
        <v>0</v>
      </c>
      <c r="C19" s="316">
        <v>0</v>
      </c>
      <c r="D19" s="345">
        <v>0</v>
      </c>
      <c r="E19" s="316">
        <v>13.95</v>
      </c>
      <c r="F19" s="316">
        <v>558</v>
      </c>
      <c r="G19" s="316">
        <v>1060.1999999999998</v>
      </c>
      <c r="H19" s="316">
        <v>1115.9999999999998</v>
      </c>
      <c r="I19" s="316">
        <v>1004.3499999999999</v>
      </c>
      <c r="J19" s="316">
        <v>878.85000000000014</v>
      </c>
      <c r="K19" s="316">
        <v>585.84999999999945</v>
      </c>
      <c r="L19" s="316">
        <v>97.700000000000728</v>
      </c>
      <c r="M19" s="316">
        <v>167.39999999999873</v>
      </c>
      <c r="N19" s="316">
        <v>376.69999999999891</v>
      </c>
      <c r="O19" s="316">
        <v>502.14999999999964</v>
      </c>
      <c r="P19" s="316">
        <v>446.39999999999964</v>
      </c>
      <c r="Q19" s="316">
        <v>460.30000000000291</v>
      </c>
      <c r="R19" s="316">
        <v>446.34999999999854</v>
      </c>
      <c r="S19" s="316">
        <v>460.34999999999854</v>
      </c>
      <c r="T19" s="316">
        <v>446.45000000001164</v>
      </c>
    </row>
    <row r="20" spans="1:20" ht="18.899999999999999" customHeight="1">
      <c r="A20" s="24" t="str">
        <f>'Page 9'!$A$22</f>
        <v>Stans</v>
      </c>
      <c r="B20" s="316">
        <v>0</v>
      </c>
      <c r="C20" s="316">
        <v>0</v>
      </c>
      <c r="D20" s="316">
        <v>0</v>
      </c>
      <c r="E20" s="316">
        <v>20.349999999999994</v>
      </c>
      <c r="F20" s="316">
        <v>162.45000000000002</v>
      </c>
      <c r="G20" s="316">
        <v>441.8</v>
      </c>
      <c r="H20" s="316">
        <v>751.44999999999993</v>
      </c>
      <c r="I20" s="316">
        <v>1030.1500000000003</v>
      </c>
      <c r="J20" s="316">
        <v>1230.6499999999996</v>
      </c>
      <c r="K20" s="316">
        <v>1518.9499999999996</v>
      </c>
      <c r="L20" s="316">
        <v>1663.4500000000003</v>
      </c>
      <c r="M20" s="316">
        <v>1702.4500000000003</v>
      </c>
      <c r="N20" s="316">
        <v>1838.6999999999998</v>
      </c>
      <c r="O20" s="316">
        <v>1830.0999999999995</v>
      </c>
      <c r="P20" s="316">
        <v>2035.8999999999996</v>
      </c>
      <c r="Q20" s="316">
        <v>2111.1500000000015</v>
      </c>
      <c r="R20" s="316">
        <v>2177.7000000000044</v>
      </c>
      <c r="S20" s="316">
        <v>1867.9000000000015</v>
      </c>
      <c r="T20" s="316">
        <v>1867.9000000000015</v>
      </c>
    </row>
    <row r="21" spans="1:20" ht="18.899999999999999" customHeight="1">
      <c r="A21" s="24" t="str">
        <f>'Page 9'!$A$23</f>
        <v>Glarus</v>
      </c>
      <c r="B21" s="346">
        <v>0</v>
      </c>
      <c r="C21" s="346">
        <v>0</v>
      </c>
      <c r="D21" s="346">
        <v>0</v>
      </c>
      <c r="E21" s="346">
        <v>417.79999999999995</v>
      </c>
      <c r="F21" s="346">
        <v>876.4</v>
      </c>
      <c r="G21" s="346">
        <v>937.54999999999973</v>
      </c>
      <c r="H21" s="346">
        <v>994.84999999999991</v>
      </c>
      <c r="I21" s="346">
        <v>1162.9499999999996</v>
      </c>
      <c r="J21" s="346">
        <v>1219.05</v>
      </c>
      <c r="K21" s="346">
        <v>923.5</v>
      </c>
      <c r="L21" s="346">
        <v>1192.2999999999997</v>
      </c>
      <c r="M21" s="346">
        <v>1506.8499999999985</v>
      </c>
      <c r="N21" s="346">
        <v>1788.4499999999989</v>
      </c>
      <c r="O21" s="346">
        <v>1818.9999999999982</v>
      </c>
      <c r="P21" s="346">
        <v>2063.5999999999985</v>
      </c>
      <c r="Q21" s="346">
        <v>2179.5</v>
      </c>
      <c r="R21" s="346">
        <v>2407.5000000000073</v>
      </c>
      <c r="S21" s="346">
        <v>2407.5</v>
      </c>
      <c r="T21" s="346">
        <v>2613.8500000000058</v>
      </c>
    </row>
    <row r="22" spans="1:20" ht="18.899999999999999" customHeight="1">
      <c r="A22" s="24" t="str">
        <f>'Page 9'!$A$24</f>
        <v>Zug</v>
      </c>
      <c r="B22" s="316">
        <v>0</v>
      </c>
      <c r="C22" s="316">
        <v>0</v>
      </c>
      <c r="D22" s="316">
        <v>0</v>
      </c>
      <c r="E22" s="316">
        <v>14.15</v>
      </c>
      <c r="F22" s="316">
        <v>78.95</v>
      </c>
      <c r="G22" s="316">
        <v>207.15</v>
      </c>
      <c r="H22" s="316">
        <v>390.40000000000003</v>
      </c>
      <c r="I22" s="316">
        <v>588.19999999999993</v>
      </c>
      <c r="J22" s="316">
        <v>801.24999999999989</v>
      </c>
      <c r="K22" s="316">
        <v>1200.2499999999998</v>
      </c>
      <c r="L22" s="316">
        <v>1371.6000000000001</v>
      </c>
      <c r="M22" s="316">
        <v>1420.75</v>
      </c>
      <c r="N22" s="316">
        <v>1478.8</v>
      </c>
      <c r="O22" s="316">
        <v>1574.1999999999998</v>
      </c>
      <c r="P22" s="316">
        <v>2540.4500000000003</v>
      </c>
      <c r="Q22" s="373">
        <v>4075.9499999999989</v>
      </c>
      <c r="R22" s="316">
        <v>5057.0000000000036</v>
      </c>
      <c r="S22" s="316">
        <v>3695.1999999999971</v>
      </c>
      <c r="T22" s="316">
        <v>3695.2000000000116</v>
      </c>
    </row>
    <row r="23" spans="1:20" ht="18.899999999999999" customHeight="1">
      <c r="A23" s="24" t="str">
        <f>'Page 9'!$A$25</f>
        <v>Fribourg</v>
      </c>
      <c r="B23" s="316">
        <v>0</v>
      </c>
      <c r="C23" s="345">
        <v>51.850000000000009</v>
      </c>
      <c r="D23" s="345">
        <v>93.300000000000011</v>
      </c>
      <c r="E23" s="316">
        <v>229.5</v>
      </c>
      <c r="F23" s="316">
        <v>437.55</v>
      </c>
      <c r="G23" s="316">
        <v>691.8</v>
      </c>
      <c r="H23" s="316">
        <v>1131.7</v>
      </c>
      <c r="I23" s="316">
        <v>1212.8999999999996</v>
      </c>
      <c r="J23" s="316">
        <v>1546.7000000000003</v>
      </c>
      <c r="K23" s="316">
        <v>1504.4499999999998</v>
      </c>
      <c r="L23" s="316">
        <v>1714.25</v>
      </c>
      <c r="M23" s="316">
        <v>2012.8999999999996</v>
      </c>
      <c r="N23" s="316">
        <v>2586.3500000000004</v>
      </c>
      <c r="O23" s="316">
        <v>2593.6000000000004</v>
      </c>
      <c r="P23" s="316">
        <v>2421.2999999999956</v>
      </c>
      <c r="Q23" s="316">
        <v>2493.5499999999993</v>
      </c>
      <c r="R23" s="316">
        <v>3019.5000000000073</v>
      </c>
      <c r="S23" s="316">
        <v>3219.5</v>
      </c>
      <c r="T23" s="316">
        <v>2597</v>
      </c>
    </row>
    <row r="24" spans="1:20" ht="18.899999999999999" customHeight="1">
      <c r="A24" s="24" t="str">
        <f>'Page 9'!$A$26</f>
        <v>Solothurn</v>
      </c>
      <c r="B24" s="316">
        <v>0</v>
      </c>
      <c r="C24" s="316">
        <v>0</v>
      </c>
      <c r="D24" s="316">
        <v>0</v>
      </c>
      <c r="E24" s="316">
        <v>142.54999999999998</v>
      </c>
      <c r="F24" s="316">
        <v>675.09999999999991</v>
      </c>
      <c r="G24" s="316">
        <v>968.54999999999984</v>
      </c>
      <c r="H24" s="316">
        <v>1065.5</v>
      </c>
      <c r="I24" s="316">
        <v>1172.2999999999997</v>
      </c>
      <c r="J24" s="316">
        <v>1130.8500000000004</v>
      </c>
      <c r="K24" s="316">
        <v>740.04999999999973</v>
      </c>
      <c r="L24" s="316">
        <v>1039.0500000000011</v>
      </c>
      <c r="M24" s="316">
        <v>1472.0500000000002</v>
      </c>
      <c r="N24" s="316">
        <v>1677.6499999999987</v>
      </c>
      <c r="O24" s="316">
        <v>1937.9500000000007</v>
      </c>
      <c r="P24" s="316">
        <v>2040.0999999999985</v>
      </c>
      <c r="Q24" s="316">
        <v>2141.9999999999964</v>
      </c>
      <c r="R24" s="316">
        <v>2346.1499999999942</v>
      </c>
      <c r="S24" s="316">
        <v>2345.8999999999942</v>
      </c>
      <c r="T24" s="316">
        <v>2346.1500000000087</v>
      </c>
    </row>
    <row r="25" spans="1:20" ht="18.899999999999999" customHeight="1">
      <c r="A25" s="24" t="str">
        <f>'Page 9'!$A$27</f>
        <v>Basel</v>
      </c>
      <c r="B25" s="316">
        <v>0</v>
      </c>
      <c r="C25" s="316">
        <v>0</v>
      </c>
      <c r="D25" s="316">
        <v>0</v>
      </c>
      <c r="E25" s="331">
        <v>0</v>
      </c>
      <c r="F25" s="316">
        <v>0</v>
      </c>
      <c r="G25" s="316">
        <v>0</v>
      </c>
      <c r="H25" s="316">
        <v>0</v>
      </c>
      <c r="I25" s="316">
        <v>0</v>
      </c>
      <c r="J25" s="316">
        <v>289.25</v>
      </c>
      <c r="K25" s="316">
        <v>2453.1</v>
      </c>
      <c r="L25" s="316">
        <v>2597.4</v>
      </c>
      <c r="M25" s="316">
        <v>2597.3999999999996</v>
      </c>
      <c r="N25" s="316">
        <v>2597.3999999999996</v>
      </c>
      <c r="O25" s="316">
        <v>2597.3999999999996</v>
      </c>
      <c r="P25" s="316">
        <v>2597.3999999999978</v>
      </c>
      <c r="Q25" s="316">
        <v>2597.4000000000015</v>
      </c>
      <c r="R25" s="316">
        <v>2597.4000000000015</v>
      </c>
      <c r="S25" s="316">
        <v>2597.3999999999942</v>
      </c>
      <c r="T25" s="316">
        <v>2717.0500000000029</v>
      </c>
    </row>
    <row r="26" spans="1:20" ht="18.899999999999999" customHeight="1">
      <c r="A26" s="24" t="str">
        <f>'Page 9'!$A$28</f>
        <v>Liestal</v>
      </c>
      <c r="B26" s="316">
        <v>0</v>
      </c>
      <c r="C26" s="316">
        <v>0</v>
      </c>
      <c r="D26" s="316">
        <v>0</v>
      </c>
      <c r="E26" s="316">
        <v>240.35000000000002</v>
      </c>
      <c r="F26" s="316">
        <v>300.55</v>
      </c>
      <c r="G26" s="316">
        <v>360.95</v>
      </c>
      <c r="H26" s="316">
        <v>421.15</v>
      </c>
      <c r="I26" s="316">
        <v>752.6</v>
      </c>
      <c r="J26" s="316">
        <v>1217.3999999999999</v>
      </c>
      <c r="K26" s="316">
        <v>2044.5500000000002</v>
      </c>
      <c r="L26" s="316">
        <v>1951.2999999999997</v>
      </c>
      <c r="M26" s="316">
        <v>1871.3000000000002</v>
      </c>
      <c r="N26" s="316">
        <v>1800.9999999999991</v>
      </c>
      <c r="O26" s="316">
        <v>1743.2499999999982</v>
      </c>
      <c r="P26" s="316">
        <v>1627.5500000000029</v>
      </c>
      <c r="Q26" s="316">
        <v>1545.9000000000015</v>
      </c>
      <c r="R26" s="316">
        <v>1478.5999999999913</v>
      </c>
      <c r="S26" s="316">
        <v>1458.9499999999971</v>
      </c>
      <c r="T26" s="316">
        <v>1443.9000000000087</v>
      </c>
    </row>
    <row r="27" spans="1:20" ht="18.899999999999999" customHeight="1">
      <c r="A27" s="24" t="str">
        <f>'Page 9'!$A$29</f>
        <v>Schaffhausen</v>
      </c>
      <c r="B27" s="316">
        <v>0</v>
      </c>
      <c r="C27" s="316">
        <v>0</v>
      </c>
      <c r="D27" s="316">
        <v>0</v>
      </c>
      <c r="E27" s="316">
        <v>139.9</v>
      </c>
      <c r="F27" s="316">
        <v>426.7</v>
      </c>
      <c r="G27" s="316">
        <v>859.34999999999991</v>
      </c>
      <c r="H27" s="316">
        <v>1155.1500000000001</v>
      </c>
      <c r="I27" s="316">
        <v>1306.75</v>
      </c>
      <c r="J27" s="316">
        <v>1350.4999999999998</v>
      </c>
      <c r="K27" s="316">
        <v>1583.5500000000002</v>
      </c>
      <c r="L27" s="316">
        <v>1728.7000000000003</v>
      </c>
      <c r="M27" s="316">
        <v>1884.6000000000004</v>
      </c>
      <c r="N27" s="316">
        <v>2198.0000000000009</v>
      </c>
      <c r="O27" s="316">
        <v>2451.8000000000011</v>
      </c>
      <c r="P27" s="316">
        <v>2821.3500000000004</v>
      </c>
      <c r="Q27" s="316">
        <v>3086.4999999999964</v>
      </c>
      <c r="R27" s="316">
        <v>3087.9000000000015</v>
      </c>
      <c r="S27" s="316">
        <v>3379</v>
      </c>
      <c r="T27" s="316">
        <v>2781.6999999999971</v>
      </c>
    </row>
    <row r="28" spans="1:20" ht="18.899999999999999" customHeight="1">
      <c r="A28" s="24" t="str">
        <f>'Page 9'!$A$30</f>
        <v>Herisau</v>
      </c>
      <c r="B28" s="316">
        <v>0</v>
      </c>
      <c r="C28" s="316">
        <v>0</v>
      </c>
      <c r="D28" s="316">
        <v>0</v>
      </c>
      <c r="E28" s="316">
        <v>196.1</v>
      </c>
      <c r="F28" s="316">
        <v>556.45000000000005</v>
      </c>
      <c r="G28" s="316">
        <v>733.19999999999993</v>
      </c>
      <c r="H28" s="316">
        <v>816.8000000000003</v>
      </c>
      <c r="I28" s="316">
        <v>840.85000000000014</v>
      </c>
      <c r="J28" s="316">
        <v>647.90000000000055</v>
      </c>
      <c r="K28" s="316">
        <v>412.20000000000027</v>
      </c>
      <c r="L28" s="316">
        <v>835.55000000000018</v>
      </c>
      <c r="M28" s="316">
        <v>1363.9999999999991</v>
      </c>
      <c r="N28" s="316">
        <v>1588.75</v>
      </c>
      <c r="O28" s="316">
        <v>1588.75</v>
      </c>
      <c r="P28" s="316">
        <v>1779.4500000000007</v>
      </c>
      <c r="Q28" s="316">
        <v>1791</v>
      </c>
      <c r="R28" s="316">
        <v>1842.9000000000087</v>
      </c>
      <c r="S28" s="316">
        <v>1842.9499999999971</v>
      </c>
      <c r="T28" s="316">
        <v>1652.3000000000029</v>
      </c>
    </row>
    <row r="29" spans="1:20" ht="18.899999999999999" customHeight="1">
      <c r="A29" s="24" t="str">
        <f>'Page 9'!$A$31</f>
        <v>Appenzell</v>
      </c>
      <c r="B29" s="316">
        <v>102.89999999999999</v>
      </c>
      <c r="C29" s="316">
        <v>162.75</v>
      </c>
      <c r="D29" s="316">
        <v>201.90000000000003</v>
      </c>
      <c r="E29" s="316">
        <v>301</v>
      </c>
      <c r="F29" s="316">
        <v>381.65000000000009</v>
      </c>
      <c r="G29" s="316">
        <v>476.89999999999981</v>
      </c>
      <c r="H29" s="316">
        <v>576</v>
      </c>
      <c r="I29" s="316">
        <v>667.60000000000036</v>
      </c>
      <c r="J29" s="316">
        <v>744.04999999999973</v>
      </c>
      <c r="K29" s="316">
        <v>805.70000000000027</v>
      </c>
      <c r="L29" s="316">
        <v>932.99999999999955</v>
      </c>
      <c r="M29" s="316">
        <v>1170.2000000000007</v>
      </c>
      <c r="N29" s="316">
        <v>1242.8500000000004</v>
      </c>
      <c r="O29" s="316">
        <v>1250.6500000000005</v>
      </c>
      <c r="P29" s="316">
        <v>1306.850000000004</v>
      </c>
      <c r="Q29" s="316">
        <v>1383.75</v>
      </c>
      <c r="R29" s="316">
        <v>1383.5500000000029</v>
      </c>
      <c r="S29" s="316">
        <v>1306.6500000000087</v>
      </c>
      <c r="T29" s="316">
        <v>1229.7500000000146</v>
      </c>
    </row>
    <row r="30" spans="1:20" ht="18.899999999999999" customHeight="1">
      <c r="A30" s="24" t="str">
        <f>'Page 9'!$A$32</f>
        <v>St. Gall</v>
      </c>
      <c r="B30" s="316">
        <v>0</v>
      </c>
      <c r="C30" s="316">
        <v>0</v>
      </c>
      <c r="D30" s="316">
        <v>0</v>
      </c>
      <c r="E30" s="316">
        <v>0</v>
      </c>
      <c r="F30" s="316">
        <v>114</v>
      </c>
      <c r="G30" s="316">
        <v>549.20000000000005</v>
      </c>
      <c r="H30" s="316">
        <v>1017.85</v>
      </c>
      <c r="I30" s="316">
        <v>1441.2500000000002</v>
      </c>
      <c r="J30" s="316">
        <v>1453.5</v>
      </c>
      <c r="K30" s="316">
        <v>1812.6</v>
      </c>
      <c r="L30" s="316">
        <v>2027.1999999999998</v>
      </c>
      <c r="M30" s="316">
        <v>2223</v>
      </c>
      <c r="N30" s="316">
        <v>2849.9999999999982</v>
      </c>
      <c r="O30" s="316">
        <v>3148.3500000000004</v>
      </c>
      <c r="P30" s="316">
        <v>3556.7999999999993</v>
      </c>
      <c r="Q30" s="316">
        <v>3619.0500000000029</v>
      </c>
      <c r="R30" s="316">
        <v>3697</v>
      </c>
      <c r="S30" s="316">
        <v>3697.1000000000058</v>
      </c>
      <c r="T30" s="316">
        <v>3696.9499999999971</v>
      </c>
    </row>
    <row r="31" spans="1:20" ht="18.899999999999999" customHeight="1">
      <c r="A31" s="24" t="str">
        <f>'Page 9'!$A$33</f>
        <v>Chur</v>
      </c>
      <c r="B31" s="316">
        <v>0</v>
      </c>
      <c r="C31" s="316">
        <v>0</v>
      </c>
      <c r="D31" s="316">
        <v>0</v>
      </c>
      <c r="E31" s="316">
        <v>0</v>
      </c>
      <c r="F31" s="316">
        <v>0</v>
      </c>
      <c r="G31" s="316">
        <v>0</v>
      </c>
      <c r="H31" s="316">
        <v>185</v>
      </c>
      <c r="I31" s="316">
        <v>641</v>
      </c>
      <c r="J31" s="316">
        <v>1152</v>
      </c>
      <c r="K31" s="316">
        <v>1431</v>
      </c>
      <c r="L31" s="316">
        <v>1403</v>
      </c>
      <c r="M31" s="316">
        <v>1503</v>
      </c>
      <c r="N31" s="316">
        <v>1624</v>
      </c>
      <c r="O31" s="316">
        <v>1840</v>
      </c>
      <c r="P31" s="316">
        <v>2593</v>
      </c>
      <c r="Q31" s="316">
        <v>2619</v>
      </c>
      <c r="R31" s="316">
        <v>2746</v>
      </c>
      <c r="S31" s="316">
        <v>2746</v>
      </c>
      <c r="T31" s="316">
        <v>2770</v>
      </c>
    </row>
    <row r="32" spans="1:20" ht="18.899999999999999" customHeight="1">
      <c r="A32" s="24" t="str">
        <f>'Page 9'!$A$34</f>
        <v>Aarau</v>
      </c>
      <c r="B32" s="316">
        <v>0</v>
      </c>
      <c r="C32" s="316">
        <v>0</v>
      </c>
      <c r="D32" s="316">
        <v>0</v>
      </c>
      <c r="E32" s="316">
        <v>13.299999999999999</v>
      </c>
      <c r="F32" s="316">
        <v>256.40000000000003</v>
      </c>
      <c r="G32" s="316">
        <v>388.95000000000005</v>
      </c>
      <c r="H32" s="316">
        <v>519.34999999999991</v>
      </c>
      <c r="I32" s="316">
        <v>665.24999999999966</v>
      </c>
      <c r="J32" s="316">
        <v>784.55</v>
      </c>
      <c r="K32" s="316">
        <v>1007.8</v>
      </c>
      <c r="L32" s="316">
        <v>1195.6000000000004</v>
      </c>
      <c r="M32" s="316">
        <v>1281.7999999999997</v>
      </c>
      <c r="N32" s="316">
        <v>1423.2000000000007</v>
      </c>
      <c r="O32" s="316">
        <v>1511.6500000000005</v>
      </c>
      <c r="P32" s="316">
        <v>1807.6999999999989</v>
      </c>
      <c r="Q32" s="316">
        <v>1931.5</v>
      </c>
      <c r="R32" s="316">
        <v>2033.2000000000044</v>
      </c>
      <c r="S32" s="316">
        <v>2134.8500000000058</v>
      </c>
      <c r="T32" s="316">
        <v>2134.8499999999913</v>
      </c>
    </row>
    <row r="33" spans="1:20" ht="18.899999999999999" customHeight="1">
      <c r="A33" s="24" t="str">
        <f>'Page 9'!$A$35</f>
        <v>Frauenfeld</v>
      </c>
      <c r="B33" s="316">
        <v>0</v>
      </c>
      <c r="C33" s="316">
        <v>0</v>
      </c>
      <c r="D33" s="316">
        <v>0</v>
      </c>
      <c r="E33" s="316">
        <v>0</v>
      </c>
      <c r="F33" s="316">
        <v>0</v>
      </c>
      <c r="G33" s="316">
        <v>200.85000000000002</v>
      </c>
      <c r="H33" s="316">
        <v>524.55000000000007</v>
      </c>
      <c r="I33" s="316">
        <v>839.75</v>
      </c>
      <c r="J33" s="316">
        <v>1140.95</v>
      </c>
      <c r="K33" s="316">
        <v>1637.2000000000003</v>
      </c>
      <c r="L33" s="316">
        <v>1715.1000000000004</v>
      </c>
      <c r="M33" s="316">
        <v>1742.5000000000009</v>
      </c>
      <c r="N33" s="316">
        <v>1837.0999999999995</v>
      </c>
      <c r="O33" s="316">
        <v>2069.6999999999998</v>
      </c>
      <c r="P33" s="316">
        <v>2109.25</v>
      </c>
      <c r="Q33" s="316">
        <v>2215.5999999999985</v>
      </c>
      <c r="R33" s="316">
        <v>2259.9000000000015</v>
      </c>
      <c r="S33" s="316">
        <v>2410.5999999999913</v>
      </c>
      <c r="T33" s="316">
        <v>2410.6999999999971</v>
      </c>
    </row>
    <row r="34" spans="1:20" ht="18.899999999999999" customHeight="1">
      <c r="A34" s="24" t="str">
        <f>'Page 9'!$A$36</f>
        <v>Bellinzona</v>
      </c>
      <c r="B34" s="316">
        <v>0</v>
      </c>
      <c r="C34" s="316">
        <v>0</v>
      </c>
      <c r="D34" s="316">
        <v>0</v>
      </c>
      <c r="E34" s="316">
        <v>0</v>
      </c>
      <c r="F34" s="316">
        <v>274.3</v>
      </c>
      <c r="G34" s="316">
        <v>634.04999999999995</v>
      </c>
      <c r="H34" s="316">
        <v>872.65</v>
      </c>
      <c r="I34" s="316">
        <v>1002.4000000000001</v>
      </c>
      <c r="J34" s="316">
        <v>907.00000000000011</v>
      </c>
      <c r="K34" s="316">
        <v>938.85000000000025</v>
      </c>
      <c r="L34" s="316">
        <v>1481.1</v>
      </c>
      <c r="M34" s="316">
        <v>1839.2499999999995</v>
      </c>
      <c r="N34" s="316">
        <v>2390.5000000000005</v>
      </c>
      <c r="O34" s="316">
        <v>2709.9000000000005</v>
      </c>
      <c r="P34" s="316">
        <v>4404.3500000000022</v>
      </c>
      <c r="Q34" s="316">
        <v>4453.2999999999993</v>
      </c>
      <c r="R34" s="316">
        <v>4934.75</v>
      </c>
      <c r="S34" s="316">
        <v>5054.9000000000233</v>
      </c>
      <c r="T34" s="316">
        <v>5054.9000000000087</v>
      </c>
    </row>
    <row r="35" spans="1:20" ht="18.899999999999999" customHeight="1">
      <c r="A35" s="24" t="str">
        <f>'Page 9'!$A$37</f>
        <v>Lausanne</v>
      </c>
      <c r="B35" s="316">
        <v>0</v>
      </c>
      <c r="C35" s="316">
        <v>0</v>
      </c>
      <c r="D35" s="316">
        <v>0</v>
      </c>
      <c r="E35" s="316">
        <v>0</v>
      </c>
      <c r="F35" s="316">
        <v>0</v>
      </c>
      <c r="G35" s="316">
        <v>0</v>
      </c>
      <c r="H35" s="316">
        <v>206.65</v>
      </c>
      <c r="I35" s="316">
        <v>791.65</v>
      </c>
      <c r="J35" s="316">
        <v>1400.3999999999999</v>
      </c>
      <c r="K35" s="316">
        <v>2602.85</v>
      </c>
      <c r="L35" s="316">
        <v>3655.2999999999997</v>
      </c>
      <c r="M35" s="316">
        <v>3624.1499999999987</v>
      </c>
      <c r="N35" s="316">
        <v>2875.75</v>
      </c>
      <c r="O35" s="316">
        <v>2223.8499999999985</v>
      </c>
      <c r="P35" s="316">
        <v>2279.8999999999978</v>
      </c>
      <c r="Q35" s="316">
        <v>2946.25</v>
      </c>
      <c r="R35" s="316">
        <v>3941.6500000000015</v>
      </c>
      <c r="S35" s="316">
        <v>4604.75</v>
      </c>
      <c r="T35" s="316">
        <v>6371.5500000000029</v>
      </c>
    </row>
    <row r="36" spans="1:20" ht="18.899999999999999" customHeight="1">
      <c r="A36" s="24" t="str">
        <f>'Page 9'!$A$38</f>
        <v>Sion</v>
      </c>
      <c r="B36" s="316">
        <v>0</v>
      </c>
      <c r="C36" s="316">
        <v>0</v>
      </c>
      <c r="D36" s="316">
        <v>0</v>
      </c>
      <c r="E36" s="316">
        <v>0</v>
      </c>
      <c r="F36" s="316">
        <v>415.19999999999993</v>
      </c>
      <c r="G36" s="316">
        <v>880.20000000000016</v>
      </c>
      <c r="H36" s="316">
        <v>1249.3000000000002</v>
      </c>
      <c r="I36" s="316">
        <v>1276.45</v>
      </c>
      <c r="J36" s="316">
        <v>1410.2499999999995</v>
      </c>
      <c r="K36" s="316">
        <v>1167.5500000000002</v>
      </c>
      <c r="L36" s="316">
        <v>1836.6999999999998</v>
      </c>
      <c r="M36" s="316">
        <v>2393.5999999999995</v>
      </c>
      <c r="N36" s="316">
        <v>2507.0000000000009</v>
      </c>
      <c r="O36" s="316">
        <v>2657.7500000000018</v>
      </c>
      <c r="P36" s="316">
        <v>3620.1499999999978</v>
      </c>
      <c r="Q36" s="316">
        <v>4086.7999999999956</v>
      </c>
      <c r="R36" s="316">
        <v>3966.75</v>
      </c>
      <c r="S36" s="316">
        <v>4162.9500000000262</v>
      </c>
      <c r="T36" s="316">
        <v>3816.9000000000087</v>
      </c>
    </row>
    <row r="37" spans="1:20" ht="18.899999999999999" customHeight="1">
      <c r="A37" s="24" t="str">
        <f>'Page 9'!$A$39</f>
        <v>Neuchâtel</v>
      </c>
      <c r="B37" s="316">
        <v>0</v>
      </c>
      <c r="C37" s="316">
        <v>41.85</v>
      </c>
      <c r="D37" s="316">
        <v>118.55</v>
      </c>
      <c r="E37" s="316">
        <v>273.7</v>
      </c>
      <c r="F37" s="316">
        <v>489.3</v>
      </c>
      <c r="G37" s="316">
        <v>761.89999999999986</v>
      </c>
      <c r="H37" s="316">
        <v>1131</v>
      </c>
      <c r="I37" s="316">
        <v>1456.3999999999999</v>
      </c>
      <c r="J37" s="373">
        <v>1618.9</v>
      </c>
      <c r="K37" s="316">
        <v>1150.0999999999999</v>
      </c>
      <c r="L37" s="373">
        <v>681.84999999999945</v>
      </c>
      <c r="M37" s="316">
        <v>1624.4000000000015</v>
      </c>
      <c r="N37" s="316">
        <v>2424.0000000000018</v>
      </c>
      <c r="O37" s="316">
        <v>2503.3000000000011</v>
      </c>
      <c r="P37" s="316">
        <v>2664.7000000000007</v>
      </c>
      <c r="Q37" s="316">
        <v>2912.0999999999985</v>
      </c>
      <c r="R37" s="316">
        <v>3067.849999999984</v>
      </c>
      <c r="S37" s="316">
        <v>3174.8500000000058</v>
      </c>
      <c r="T37" s="316">
        <v>2742</v>
      </c>
    </row>
    <row r="38" spans="1:20" ht="18.899999999999999" customHeight="1">
      <c r="A38" s="24" t="str">
        <f>'Page 9'!$A$40</f>
        <v>Geneva</v>
      </c>
      <c r="B38" s="316">
        <v>0</v>
      </c>
      <c r="C38" s="316">
        <v>0</v>
      </c>
      <c r="D38" s="316">
        <v>0</v>
      </c>
      <c r="E38" s="316">
        <v>0</v>
      </c>
      <c r="F38" s="316">
        <v>0</v>
      </c>
      <c r="G38" s="316">
        <v>0</v>
      </c>
      <c r="H38" s="316">
        <v>0</v>
      </c>
      <c r="I38" s="316">
        <v>0</v>
      </c>
      <c r="J38" s="316">
        <v>0</v>
      </c>
      <c r="K38" s="316">
        <v>726.15</v>
      </c>
      <c r="L38" s="316">
        <v>1931.5</v>
      </c>
      <c r="M38" s="316">
        <v>2352.0500000000002</v>
      </c>
      <c r="N38" s="316">
        <v>2614.6999999999998</v>
      </c>
      <c r="O38" s="316">
        <v>3522.6499999999996</v>
      </c>
      <c r="P38" s="316">
        <v>4287.9999999999982</v>
      </c>
      <c r="Q38" s="316">
        <v>4468.9000000000015</v>
      </c>
      <c r="R38" s="316">
        <v>4672.4500000000044</v>
      </c>
      <c r="S38" s="316">
        <v>5169.8499999999913</v>
      </c>
      <c r="T38" s="316">
        <v>5354.3499999999913</v>
      </c>
    </row>
    <row r="39" spans="1:20" ht="18.899999999999999" customHeight="1">
      <c r="A39" s="24" t="str">
        <f>'Page 9'!$A$41</f>
        <v>Delémont</v>
      </c>
      <c r="B39" s="316">
        <v>0</v>
      </c>
      <c r="C39" s="316">
        <v>0</v>
      </c>
      <c r="D39" s="316">
        <v>0</v>
      </c>
      <c r="E39" s="316">
        <v>0</v>
      </c>
      <c r="F39" s="316">
        <v>79.600000000000009</v>
      </c>
      <c r="G39" s="316">
        <v>319.89999999999998</v>
      </c>
      <c r="H39" s="316">
        <v>851.40000000000009</v>
      </c>
      <c r="I39" s="316">
        <v>1408.65</v>
      </c>
      <c r="J39" s="316">
        <v>2119.5499999999997</v>
      </c>
      <c r="K39" s="316">
        <v>2917.6499999999996</v>
      </c>
      <c r="L39" s="316">
        <v>3296.2000000000003</v>
      </c>
      <c r="M39" s="316">
        <v>3713.05</v>
      </c>
      <c r="N39" s="316">
        <v>3970.6500000000015</v>
      </c>
      <c r="O39" s="316">
        <v>3992.6999999999989</v>
      </c>
      <c r="P39" s="316">
        <v>4595.6000000000022</v>
      </c>
      <c r="Q39" s="316">
        <v>4621.1000000000022</v>
      </c>
      <c r="R39" s="316">
        <v>5487.5499999999956</v>
      </c>
      <c r="S39" s="316">
        <v>5517.8000000000175</v>
      </c>
      <c r="T39" s="316">
        <v>5576.7999999999884</v>
      </c>
    </row>
    <row r="40" spans="1:20" ht="18.899999999999999" customHeight="1">
      <c r="A40" s="24"/>
      <c r="B40" s="67"/>
      <c r="C40" s="67"/>
      <c r="D40" s="67"/>
      <c r="E40" s="68"/>
      <c r="F40" s="68"/>
      <c r="G40" s="68"/>
      <c r="H40" s="68"/>
      <c r="I40" s="68"/>
      <c r="J40" s="68"/>
      <c r="K40" s="68"/>
      <c r="L40" s="68"/>
      <c r="M40" s="68"/>
      <c r="N40" s="68"/>
      <c r="O40" s="68"/>
      <c r="P40" s="68"/>
      <c r="Q40" s="68"/>
      <c r="R40" s="68"/>
      <c r="S40" s="68"/>
      <c r="T40" s="68"/>
    </row>
    <row r="41" spans="1:20" ht="18.899999999999999" customHeight="1">
      <c r="A41" s="24" t="str">
        <f>'Page 9'!$A$43</f>
        <v>Direct federal tax</v>
      </c>
      <c r="B41" s="316">
        <v>0</v>
      </c>
      <c r="C41" s="316">
        <v>0</v>
      </c>
      <c r="D41" s="316">
        <v>0</v>
      </c>
      <c r="E41" s="316">
        <v>0</v>
      </c>
      <c r="F41" s="316">
        <v>0</v>
      </c>
      <c r="G41" s="316">
        <v>0</v>
      </c>
      <c r="H41" s="316">
        <v>0</v>
      </c>
      <c r="I41" s="316">
        <v>35.4</v>
      </c>
      <c r="J41" s="316">
        <v>79.8</v>
      </c>
      <c r="K41" s="316">
        <v>168.5</v>
      </c>
      <c r="L41" s="316">
        <v>288.5</v>
      </c>
      <c r="M41" s="316">
        <v>507.1</v>
      </c>
      <c r="N41" s="316">
        <v>765.3</v>
      </c>
      <c r="O41" s="316">
        <v>821.5</v>
      </c>
      <c r="P41" s="316">
        <v>1130.9000000000001</v>
      </c>
      <c r="Q41" s="316">
        <v>1677.7000000000007</v>
      </c>
      <c r="R41" s="316">
        <v>1684.2000000000007</v>
      </c>
      <c r="S41" s="316">
        <v>1677.7000000000007</v>
      </c>
      <c r="T41" s="316">
        <v>1684.1999999999971</v>
      </c>
    </row>
    <row r="42" spans="1:20" ht="18.899999999999999" customHeight="1">
      <c r="A42" s="69"/>
      <c r="B42" s="70"/>
      <c r="C42" s="70"/>
      <c r="D42" s="70"/>
      <c r="E42" s="71"/>
      <c r="F42" s="71"/>
      <c r="G42" s="71"/>
      <c r="H42" s="71"/>
      <c r="I42" s="71"/>
      <c r="J42" s="71"/>
      <c r="K42" s="71"/>
      <c r="L42" s="71"/>
      <c r="M42" s="71"/>
      <c r="N42" s="71"/>
      <c r="O42" s="71"/>
      <c r="P42" s="71"/>
      <c r="Q42" s="71"/>
      <c r="R42" s="71"/>
      <c r="S42" s="71"/>
      <c r="T42" s="71"/>
    </row>
    <row r="43" spans="1:20" ht="18.899999999999999" customHeight="1">
      <c r="A43" s="64"/>
      <c r="B43" s="849" t="str">
        <f>'Page 13'!B43:$K$43</f>
        <v>Tax relief in percent</v>
      </c>
      <c r="C43" s="850"/>
      <c r="D43" s="850"/>
      <c r="E43" s="850"/>
      <c r="F43" s="850"/>
      <c r="G43" s="850"/>
      <c r="H43" s="850"/>
      <c r="I43" s="850"/>
      <c r="J43" s="850"/>
      <c r="K43" s="850"/>
      <c r="L43" s="850"/>
      <c r="M43" s="850"/>
      <c r="N43" s="850"/>
      <c r="O43" s="850"/>
      <c r="P43" s="850"/>
      <c r="Q43" s="850"/>
      <c r="R43" s="850"/>
      <c r="S43" s="850"/>
      <c r="T43" s="851"/>
    </row>
    <row r="44" spans="1:20" ht="18.899999999999999" customHeight="1">
      <c r="A44" s="24" t="str">
        <f>'Page 9'!$A$16</f>
        <v>Zurich</v>
      </c>
      <c r="B44" s="72">
        <v>0</v>
      </c>
      <c r="C44" s="72">
        <v>0</v>
      </c>
      <c r="D44" s="72">
        <v>58.868894601542415</v>
      </c>
      <c r="E44" s="72">
        <v>85.130111524163567</v>
      </c>
      <c r="F44" s="72">
        <v>92.264302981466557</v>
      </c>
      <c r="G44" s="72">
        <v>83.93526506812637</v>
      </c>
      <c r="H44" s="72">
        <v>72.646916370681311</v>
      </c>
      <c r="I44" s="72">
        <v>58.445555983070413</v>
      </c>
      <c r="J44" s="72">
        <v>57.594439259222867</v>
      </c>
      <c r="K44" s="72">
        <v>44.639264654873401</v>
      </c>
      <c r="L44" s="72">
        <v>37.198262293017684</v>
      </c>
      <c r="M44" s="72">
        <v>32.602322372959293</v>
      </c>
      <c r="N44" s="72">
        <v>32.731833752690456</v>
      </c>
      <c r="O44" s="72">
        <v>30.549147442326973</v>
      </c>
      <c r="P44" s="72">
        <v>17.946687190427063</v>
      </c>
      <c r="Q44" s="72">
        <v>12.596655313981511</v>
      </c>
      <c r="R44" s="72">
        <v>8.3118512641225255</v>
      </c>
      <c r="S44" s="72">
        <v>5.9654564942776362</v>
      </c>
      <c r="T44" s="72">
        <v>4.6915945698373749</v>
      </c>
    </row>
    <row r="45" spans="1:20" ht="18.899999999999999" customHeight="1">
      <c r="A45" s="24" t="str">
        <f>'Page 9'!$A$17</f>
        <v>Berne</v>
      </c>
      <c r="B45" s="72">
        <v>0</v>
      </c>
      <c r="C45" s="72">
        <v>0</v>
      </c>
      <c r="D45" s="72">
        <v>0</v>
      </c>
      <c r="E45" s="72">
        <v>100</v>
      </c>
      <c r="F45" s="72">
        <v>100</v>
      </c>
      <c r="G45" s="72">
        <v>100</v>
      </c>
      <c r="H45" s="72">
        <v>86.502169341744519</v>
      </c>
      <c r="I45" s="72">
        <v>74.823281423197841</v>
      </c>
      <c r="J45" s="72">
        <v>64.338133863046949</v>
      </c>
      <c r="K45" s="72">
        <v>46.326749778213568</v>
      </c>
      <c r="L45" s="72">
        <v>33.374688046814498</v>
      </c>
      <c r="M45" s="72">
        <v>25.29051415745047</v>
      </c>
      <c r="N45" s="72">
        <v>22.392377644212008</v>
      </c>
      <c r="O45" s="72">
        <v>20.19853635603409</v>
      </c>
      <c r="P45" s="72">
        <v>13.097609789831884</v>
      </c>
      <c r="Q45" s="72">
        <v>9.6720014187589225</v>
      </c>
      <c r="R45" s="72">
        <v>5.7371595867427603</v>
      </c>
      <c r="S45" s="72">
        <v>4.258518363460019</v>
      </c>
      <c r="T45" s="72">
        <v>3.2218395032828289</v>
      </c>
    </row>
    <row r="46" spans="1:20" ht="18.899999999999999" customHeight="1">
      <c r="A46" s="24" t="str">
        <f>'Page 9'!$A$18</f>
        <v>Lucerne</v>
      </c>
      <c r="B46" s="72">
        <v>0</v>
      </c>
      <c r="C46" s="72">
        <v>0</v>
      </c>
      <c r="D46" s="72">
        <v>0</v>
      </c>
      <c r="E46" s="72">
        <v>32.52361673414304</v>
      </c>
      <c r="F46" s="72">
        <v>80.83556918359524</v>
      </c>
      <c r="G46" s="72">
        <v>93.641103904362211</v>
      </c>
      <c r="H46" s="72">
        <v>94.388211801969291</v>
      </c>
      <c r="I46" s="72">
        <v>85.725517173603265</v>
      </c>
      <c r="J46" s="72">
        <v>68.677168343139115</v>
      </c>
      <c r="K46" s="72">
        <v>45.842749162315904</v>
      </c>
      <c r="L46" s="72">
        <v>37.871518951050284</v>
      </c>
      <c r="M46" s="72">
        <v>33.314133268659432</v>
      </c>
      <c r="N46" s="72">
        <v>28.229827315541591</v>
      </c>
      <c r="O46" s="72">
        <v>23.927020352550446</v>
      </c>
      <c r="P46" s="72">
        <v>15.532259757220984</v>
      </c>
      <c r="Q46" s="72">
        <v>11.733971255529596</v>
      </c>
      <c r="R46" s="72">
        <v>6.7447191495253831</v>
      </c>
      <c r="S46" s="72">
        <v>4.7774895415601284</v>
      </c>
      <c r="T46" s="72">
        <v>3.6598237531351399</v>
      </c>
    </row>
    <row r="47" spans="1:20" ht="18.899999999999999" customHeight="1">
      <c r="A47" s="24" t="str">
        <f>'Page 9'!$A$19</f>
        <v>Altdorf</v>
      </c>
      <c r="B47" s="72">
        <v>0</v>
      </c>
      <c r="C47" s="72">
        <v>0</v>
      </c>
      <c r="D47" s="72">
        <v>0</v>
      </c>
      <c r="E47" s="72">
        <v>0</v>
      </c>
      <c r="F47" s="72">
        <v>0</v>
      </c>
      <c r="G47" s="72">
        <v>83.651208339191641</v>
      </c>
      <c r="H47" s="72">
        <v>92.241271624545831</v>
      </c>
      <c r="I47" s="72">
        <v>86.38978343200786</v>
      </c>
      <c r="J47" s="72">
        <v>64.499424648025027</v>
      </c>
      <c r="K47" s="72">
        <v>42.643117951375118</v>
      </c>
      <c r="L47" s="72">
        <v>31.46048496267538</v>
      </c>
      <c r="M47" s="72">
        <v>23.795917266371067</v>
      </c>
      <c r="N47" s="72">
        <v>18.948180208538261</v>
      </c>
      <c r="O47" s="72">
        <v>16.420221946866693</v>
      </c>
      <c r="P47" s="72">
        <v>12.479634427651654</v>
      </c>
      <c r="Q47" s="72">
        <v>8.6500144837952515</v>
      </c>
      <c r="R47" s="72">
        <v>5.3625123010428171</v>
      </c>
      <c r="S47" s="72">
        <v>3.8845188533780655</v>
      </c>
      <c r="T47" s="72">
        <v>3.0459466844394822</v>
      </c>
    </row>
    <row r="48" spans="1:20" ht="18.899999999999999" customHeight="1">
      <c r="A48" s="24" t="str">
        <f>'Page 9'!$A$20</f>
        <v>Schwyz</v>
      </c>
      <c r="B48" s="72">
        <v>100</v>
      </c>
      <c r="C48" s="72">
        <v>100</v>
      </c>
      <c r="D48" s="72">
        <v>100</v>
      </c>
      <c r="E48" s="72">
        <v>100</v>
      </c>
      <c r="F48" s="72">
        <v>96.928189333765602</v>
      </c>
      <c r="G48" s="72">
        <v>89.94434955093945</v>
      </c>
      <c r="H48" s="72">
        <v>80.802916815281577</v>
      </c>
      <c r="I48" s="72">
        <v>69.62546706287327</v>
      </c>
      <c r="J48" s="72">
        <v>59.415263774373585</v>
      </c>
      <c r="K48" s="72">
        <v>44.936708860759495</v>
      </c>
      <c r="L48" s="72">
        <v>35.867211339698791</v>
      </c>
      <c r="M48" s="72">
        <v>27.63190954773869</v>
      </c>
      <c r="N48" s="72">
        <v>26.229788397771173</v>
      </c>
      <c r="O48" s="72">
        <v>27.131559198753102</v>
      </c>
      <c r="P48" s="72">
        <v>15.617692760269749</v>
      </c>
      <c r="Q48" s="72">
        <v>10.601034730301754</v>
      </c>
      <c r="R48" s="72">
        <v>6.2334009164088915</v>
      </c>
      <c r="S48" s="72">
        <v>4.4643695329727064</v>
      </c>
      <c r="T48" s="72">
        <v>3.4397859458602325</v>
      </c>
    </row>
    <row r="49" spans="1:20" ht="18.899999999999999" customHeight="1">
      <c r="A49" s="24" t="str">
        <f>'Page 9'!$A$21</f>
        <v>Sarnen</v>
      </c>
      <c r="B49" s="72">
        <v>0</v>
      </c>
      <c r="C49" s="72">
        <v>0</v>
      </c>
      <c r="D49" s="72">
        <v>0</v>
      </c>
      <c r="E49" s="72">
        <v>100</v>
      </c>
      <c r="F49" s="72">
        <v>100</v>
      </c>
      <c r="G49" s="72">
        <v>100</v>
      </c>
      <c r="H49" s="72">
        <v>71.428571428571416</v>
      </c>
      <c r="I49" s="72">
        <v>48.647405003511658</v>
      </c>
      <c r="J49" s="72">
        <v>33.689839572192518</v>
      </c>
      <c r="K49" s="72">
        <v>15.907733246442911</v>
      </c>
      <c r="L49" s="72">
        <v>2.1483387206720037</v>
      </c>
      <c r="M49" s="72">
        <v>2.8301886792452615</v>
      </c>
      <c r="N49" s="72">
        <v>5.1730649070647141</v>
      </c>
      <c r="O49" s="72">
        <v>5.8721722301157078</v>
      </c>
      <c r="P49" s="72">
        <v>3.0245746691871429</v>
      </c>
      <c r="Q49" s="72">
        <v>2.1924528751235566</v>
      </c>
      <c r="R49" s="72">
        <v>1.33429789803614</v>
      </c>
      <c r="S49" s="72">
        <v>1.002430133657348</v>
      </c>
      <c r="T49" s="72">
        <v>0.76472124801413421</v>
      </c>
    </row>
    <row r="50" spans="1:20" ht="18.899999999999999" customHeight="1">
      <c r="A50" s="24" t="str">
        <f>'Page 9'!$A$22</f>
        <v>Stans</v>
      </c>
      <c r="B50" s="72">
        <v>0</v>
      </c>
      <c r="C50" s="72">
        <v>0</v>
      </c>
      <c r="D50" s="72">
        <v>0</v>
      </c>
      <c r="E50" s="72">
        <v>28.926794598436384</v>
      </c>
      <c r="F50" s="72">
        <v>76.465050600141211</v>
      </c>
      <c r="G50" s="72">
        <v>89.833265555103694</v>
      </c>
      <c r="H50" s="72">
        <v>86.627471323995607</v>
      </c>
      <c r="I50" s="72">
        <v>76.908432565605295</v>
      </c>
      <c r="J50" s="72">
        <v>66.269082684903466</v>
      </c>
      <c r="K50" s="72">
        <v>51.891771860000333</v>
      </c>
      <c r="L50" s="72">
        <v>40.737883574559802</v>
      </c>
      <c r="M50" s="72">
        <v>32.217133773631325</v>
      </c>
      <c r="N50" s="72">
        <v>27.839476732302241</v>
      </c>
      <c r="O50" s="72">
        <v>23.067857390449415</v>
      </c>
      <c r="P50" s="72">
        <v>13.724181631882649</v>
      </c>
      <c r="Q50" s="72">
        <v>9.490703278128434</v>
      </c>
      <c r="R50" s="72">
        <v>5.7808086814330419</v>
      </c>
      <c r="S50" s="72">
        <v>3.5904893072464326</v>
      </c>
      <c r="T50" s="72">
        <v>2.8543944058209556</v>
      </c>
    </row>
    <row r="51" spans="1:20" ht="18.899999999999999" customHeight="1">
      <c r="A51" s="24" t="str">
        <f>'Page 9'!$A$23</f>
        <v>Glarus</v>
      </c>
      <c r="B51" s="72">
        <v>0</v>
      </c>
      <c r="C51" s="72">
        <v>0</v>
      </c>
      <c r="D51" s="72">
        <v>0</v>
      </c>
      <c r="E51" s="72">
        <v>99.999999999999986</v>
      </c>
      <c r="F51" s="72">
        <v>100</v>
      </c>
      <c r="G51" s="72">
        <v>70.771843744102654</v>
      </c>
      <c r="H51" s="72">
        <v>54.048841441881947</v>
      </c>
      <c r="I51" s="72">
        <v>47.329222880166036</v>
      </c>
      <c r="J51" s="72">
        <v>40.585620827992607</v>
      </c>
      <c r="K51" s="72">
        <v>23.349304071906246</v>
      </c>
      <c r="L51" s="72">
        <v>22.868596198477082</v>
      </c>
      <c r="M51" s="72">
        <v>22.92990238223857</v>
      </c>
      <c r="N51" s="72">
        <v>22.507550969041016</v>
      </c>
      <c r="O51" s="72">
        <v>19.349622900422293</v>
      </c>
      <c r="P51" s="72">
        <v>11.688473520249213</v>
      </c>
      <c r="Q51" s="72">
        <v>8.2833557567327212</v>
      </c>
      <c r="R51" s="72">
        <v>5.3662777090508031</v>
      </c>
      <c r="S51" s="72">
        <v>3.7157221735624244</v>
      </c>
      <c r="T51" s="72">
        <v>3.0604437195540743</v>
      </c>
    </row>
    <row r="52" spans="1:20" ht="18.899999999999999" customHeight="1">
      <c r="A52" s="24" t="str">
        <f>'Page 9'!$A$24</f>
        <v>Zug</v>
      </c>
      <c r="B52" s="72">
        <v>0</v>
      </c>
      <c r="C52" s="72">
        <v>0</v>
      </c>
      <c r="D52" s="72">
        <v>0</v>
      </c>
      <c r="E52" s="72">
        <v>99.999999999999986</v>
      </c>
      <c r="F52" s="72">
        <v>100</v>
      </c>
      <c r="G52" s="72">
        <v>100.00000000000001</v>
      </c>
      <c r="H52" s="72">
        <v>100</v>
      </c>
      <c r="I52" s="72">
        <v>100</v>
      </c>
      <c r="J52" s="72">
        <v>100</v>
      </c>
      <c r="K52" s="72">
        <v>96.297336328626443</v>
      </c>
      <c r="L52" s="72">
        <v>82.447703774945893</v>
      </c>
      <c r="M52" s="72">
        <v>67.314981521842142</v>
      </c>
      <c r="N52" s="72">
        <v>58.398657320564709</v>
      </c>
      <c r="O52" s="72">
        <v>52.327687935246885</v>
      </c>
      <c r="P52" s="72">
        <v>39.627968646414232</v>
      </c>
      <c r="Q52" s="72">
        <v>34.587528480327883</v>
      </c>
      <c r="R52" s="72">
        <v>18.300251506323857</v>
      </c>
      <c r="S52" s="72">
        <v>9.3422832366288624</v>
      </c>
      <c r="T52" s="72">
        <v>7.3612347877708739</v>
      </c>
    </row>
    <row r="53" spans="1:20" ht="18.899999999999999" customHeight="1">
      <c r="A53" s="24" t="str">
        <f>'Page 9'!$A$25</f>
        <v>Fribourg</v>
      </c>
      <c r="B53" s="72">
        <v>0</v>
      </c>
      <c r="C53" s="72">
        <v>50.90819833087874</v>
      </c>
      <c r="D53" s="72">
        <v>65.108164689462669</v>
      </c>
      <c r="E53" s="72">
        <v>82.110912343470488</v>
      </c>
      <c r="F53" s="72">
        <v>89.744641575223056</v>
      </c>
      <c r="G53" s="72">
        <v>80.474611760600254</v>
      </c>
      <c r="H53" s="72">
        <v>80.194160997732425</v>
      </c>
      <c r="I53" s="72">
        <v>68.87368331393202</v>
      </c>
      <c r="J53" s="72">
        <v>61.730957274849843</v>
      </c>
      <c r="K53" s="72">
        <v>40.202287424509642</v>
      </c>
      <c r="L53" s="72">
        <v>33.870091380587802</v>
      </c>
      <c r="M53" s="72">
        <v>30.322293943525118</v>
      </c>
      <c r="N53" s="72">
        <v>31.266320116054164</v>
      </c>
      <c r="O53" s="72">
        <v>25.997093168947028</v>
      </c>
      <c r="P53" s="72">
        <v>12.229930574321317</v>
      </c>
      <c r="Q53" s="72">
        <v>7.9668170432471088</v>
      </c>
      <c r="R53" s="72">
        <v>5.4172269431464892</v>
      </c>
      <c r="S53" s="72">
        <v>3.8631790261597043</v>
      </c>
      <c r="T53" s="72">
        <v>2.3643750497888951</v>
      </c>
    </row>
    <row r="54" spans="1:20" ht="18.899999999999999" customHeight="1">
      <c r="A54" s="24" t="str">
        <f>'Page 9'!$A$26</f>
        <v>Solothurn</v>
      </c>
      <c r="B54" s="72">
        <v>0</v>
      </c>
      <c r="C54" s="72">
        <v>0</v>
      </c>
      <c r="D54" s="72">
        <v>0</v>
      </c>
      <c r="E54" s="72">
        <v>70.377684522340161</v>
      </c>
      <c r="F54" s="72">
        <v>91.837845191130455</v>
      </c>
      <c r="G54" s="72">
        <v>70.586306161862765</v>
      </c>
      <c r="H54" s="72">
        <v>52.230392156862749</v>
      </c>
      <c r="I54" s="72">
        <v>42.084290637564614</v>
      </c>
      <c r="J54" s="72">
        <v>32.757846559390529</v>
      </c>
      <c r="K54" s="72">
        <v>16.442084448838575</v>
      </c>
      <c r="L54" s="72">
        <v>17.045762141855274</v>
      </c>
      <c r="M54" s="72">
        <v>18.774711119047012</v>
      </c>
      <c r="N54" s="72">
        <v>17.377680869686802</v>
      </c>
      <c r="O54" s="72">
        <v>16.682304937676477</v>
      </c>
      <c r="P54" s="72">
        <v>9.3522937209760695</v>
      </c>
      <c r="Q54" s="72">
        <v>6.4974557698286795</v>
      </c>
      <c r="R54" s="72">
        <v>4.1007109367148251</v>
      </c>
      <c r="S54" s="72">
        <v>2.8652668683594293</v>
      </c>
      <c r="T54" s="72">
        <v>2.2022464105490891</v>
      </c>
    </row>
    <row r="55" spans="1:20" ht="18.899999999999999" customHeight="1">
      <c r="A55" s="24" t="str">
        <f>'Page 9'!$A$27</f>
        <v>Basel</v>
      </c>
      <c r="B55" s="72">
        <v>0</v>
      </c>
      <c r="C55" s="72">
        <v>0</v>
      </c>
      <c r="D55" s="72">
        <v>0</v>
      </c>
      <c r="E55" s="72">
        <v>0</v>
      </c>
      <c r="F55" s="72">
        <v>0</v>
      </c>
      <c r="G55" s="72">
        <v>0</v>
      </c>
      <c r="H55" s="72">
        <v>0</v>
      </c>
      <c r="I55" s="72">
        <v>0</v>
      </c>
      <c r="J55" s="72">
        <v>100</v>
      </c>
      <c r="K55" s="72">
        <v>100</v>
      </c>
      <c r="L55" s="72">
        <v>56.544502617801044</v>
      </c>
      <c r="M55" s="72">
        <v>38.571428571428562</v>
      </c>
      <c r="N55" s="72">
        <v>29.34782608695652</v>
      </c>
      <c r="O55" s="72">
        <v>23.632385120350104</v>
      </c>
      <c r="P55" s="72">
        <v>11.97339246119733</v>
      </c>
      <c r="Q55" s="72">
        <v>8.005930318754638</v>
      </c>
      <c r="R55" s="72">
        <v>4.8171275646744007</v>
      </c>
      <c r="S55" s="72">
        <v>3.4435488147637408</v>
      </c>
      <c r="T55" s="72">
        <v>2.8000692532908222</v>
      </c>
    </row>
    <row r="56" spans="1:20" ht="18.899999999999999" customHeight="1">
      <c r="A56" s="24" t="str">
        <f>'Page 9'!$A$28</f>
        <v>Liestal</v>
      </c>
      <c r="B56" s="72">
        <v>0</v>
      </c>
      <c r="C56" s="72">
        <v>0</v>
      </c>
      <c r="D56" s="72">
        <v>0</v>
      </c>
      <c r="E56" s="72">
        <v>100</v>
      </c>
      <c r="F56" s="72">
        <v>100</v>
      </c>
      <c r="G56" s="72">
        <v>100</v>
      </c>
      <c r="H56" s="72">
        <v>100</v>
      </c>
      <c r="I56" s="72">
        <v>100</v>
      </c>
      <c r="J56" s="72">
        <v>100</v>
      </c>
      <c r="K56" s="72">
        <v>86.64999682142782</v>
      </c>
      <c r="L56" s="72">
        <v>52.146608051951517</v>
      </c>
      <c r="M56" s="72">
        <v>35.123315439768767</v>
      </c>
      <c r="N56" s="72">
        <v>25.40484116684533</v>
      </c>
      <c r="O56" s="72">
        <v>19.356647549675476</v>
      </c>
      <c r="P56" s="72">
        <v>8.2534217051983703</v>
      </c>
      <c r="Q56" s="72">
        <v>4.8929247403037266</v>
      </c>
      <c r="R56" s="72">
        <v>2.57820401046206</v>
      </c>
      <c r="S56" s="72">
        <v>1.7401598282442714</v>
      </c>
      <c r="T56" s="72">
        <v>1.304042133231949</v>
      </c>
    </row>
    <row r="57" spans="1:20" ht="18.899999999999999" customHeight="1">
      <c r="A57" s="24" t="str">
        <f>'Page 9'!$A$29</f>
        <v>Schaffhausen</v>
      </c>
      <c r="B57" s="72">
        <v>0</v>
      </c>
      <c r="C57" s="72">
        <v>0</v>
      </c>
      <c r="D57" s="72">
        <v>0</v>
      </c>
      <c r="E57" s="72">
        <v>69.984992496248125</v>
      </c>
      <c r="F57" s="72">
        <v>87.67207725498254</v>
      </c>
      <c r="G57" s="72">
        <v>91.357040344442666</v>
      </c>
      <c r="H57" s="72">
        <v>76.376078548051169</v>
      </c>
      <c r="I57" s="72">
        <v>63.385234769111371</v>
      </c>
      <c r="J57" s="72">
        <v>51.366411197535328</v>
      </c>
      <c r="K57" s="72">
        <v>39.86481383581301</v>
      </c>
      <c r="L57" s="72">
        <v>31.846946012914159</v>
      </c>
      <c r="M57" s="72">
        <v>27.547999970765154</v>
      </c>
      <c r="N57" s="72">
        <v>26.280706159465787</v>
      </c>
      <c r="O57" s="72">
        <v>24.908566319895979</v>
      </c>
      <c r="P57" s="72">
        <v>15.323430371496851</v>
      </c>
      <c r="Q57" s="72">
        <v>10.554716794019722</v>
      </c>
      <c r="R57" s="72">
        <v>6.0368970360964598</v>
      </c>
      <c r="S57" s="72">
        <v>4.5109509709424804</v>
      </c>
      <c r="T57" s="72">
        <v>2.8692257309217655</v>
      </c>
    </row>
    <row r="58" spans="1:20" ht="18.899999999999999" customHeight="1">
      <c r="A58" s="24" t="str">
        <f>'Page 9'!$A$30</f>
        <v>Herisau</v>
      </c>
      <c r="B58" s="72">
        <v>0</v>
      </c>
      <c r="C58" s="72">
        <v>0</v>
      </c>
      <c r="D58" s="72">
        <v>0</v>
      </c>
      <c r="E58" s="72">
        <v>100</v>
      </c>
      <c r="F58" s="72">
        <v>87.775061124694375</v>
      </c>
      <c r="G58" s="72">
        <v>62.570404505888369</v>
      </c>
      <c r="H58" s="72">
        <v>46.286799081970941</v>
      </c>
      <c r="I58" s="72">
        <v>35.503620664175486</v>
      </c>
      <c r="J58" s="72">
        <v>23.423716558206813</v>
      </c>
      <c r="K58" s="72">
        <v>10.731999427210129</v>
      </c>
      <c r="L58" s="72">
        <v>16.081722209925612</v>
      </c>
      <c r="M58" s="72">
        <v>20.318633110136215</v>
      </c>
      <c r="N58" s="72">
        <v>18.894009216589861</v>
      </c>
      <c r="O58" s="72">
        <v>15.678737608739633</v>
      </c>
      <c r="P58" s="72">
        <v>9.1098977891430764</v>
      </c>
      <c r="Q58" s="72">
        <v>6.1241970753625017</v>
      </c>
      <c r="R58" s="72">
        <v>3.7370120126209749</v>
      </c>
      <c r="S58" s="72">
        <v>2.6552625114450921</v>
      </c>
      <c r="T58" s="72">
        <v>1.865756541524463</v>
      </c>
    </row>
    <row r="59" spans="1:20" ht="18.899999999999999" customHeight="1">
      <c r="A59" s="24" t="str">
        <f>'Page 9'!$A$31</f>
        <v>Appenzell</v>
      </c>
      <c r="B59" s="72">
        <v>100</v>
      </c>
      <c r="C59" s="72">
        <v>95.594713656387668</v>
      </c>
      <c r="D59" s="72">
        <v>80.808485091054635</v>
      </c>
      <c r="E59" s="72">
        <v>68.26170767660733</v>
      </c>
      <c r="F59" s="72">
        <v>56.452925079505967</v>
      </c>
      <c r="G59" s="72">
        <v>48.433453511399975</v>
      </c>
      <c r="H59" s="72">
        <v>42.951418664479327</v>
      </c>
      <c r="I59" s="72">
        <v>38.335869534009028</v>
      </c>
      <c r="J59" s="72">
        <v>33.875116665528459</v>
      </c>
      <c r="K59" s="72">
        <v>27.144397277811475</v>
      </c>
      <c r="L59" s="72">
        <v>24.381320720202776</v>
      </c>
      <c r="M59" s="72">
        <v>23.789871719286843</v>
      </c>
      <c r="N59" s="72">
        <v>20.486088217841374</v>
      </c>
      <c r="O59" s="72">
        <v>17.160282928904174</v>
      </c>
      <c r="P59" s="72">
        <v>9.2164419886385929</v>
      </c>
      <c r="Q59" s="72">
        <v>6.4960976468517106</v>
      </c>
      <c r="R59" s="72">
        <v>3.8410338628965732</v>
      </c>
      <c r="S59" s="72">
        <v>2.606231899089686</v>
      </c>
      <c r="T59" s="72">
        <v>1.9301580226141446</v>
      </c>
    </row>
    <row r="60" spans="1:20" ht="18.899999999999999" customHeight="1">
      <c r="A60" s="24" t="str">
        <f>'Page 9'!$A$32</f>
        <v>St. Gall</v>
      </c>
      <c r="B60" s="72">
        <v>0</v>
      </c>
      <c r="C60" s="72">
        <v>0</v>
      </c>
      <c r="D60" s="72">
        <v>0</v>
      </c>
      <c r="E60" s="72">
        <v>0</v>
      </c>
      <c r="F60" s="72">
        <v>100.00000000000001</v>
      </c>
      <c r="G60" s="72">
        <v>99.999999999999986</v>
      </c>
      <c r="H60" s="72">
        <v>100</v>
      </c>
      <c r="I60" s="72">
        <v>86.341171184663779</v>
      </c>
      <c r="J60" s="72">
        <v>68.733153638814017</v>
      </c>
      <c r="K60" s="72">
        <v>49.6875</v>
      </c>
      <c r="L60" s="72">
        <v>39.270078648638176</v>
      </c>
      <c r="M60" s="72">
        <v>33.219761499148206</v>
      </c>
      <c r="N60" s="72">
        <v>32.808398950131213</v>
      </c>
      <c r="O60" s="72">
        <v>29.406517657827631</v>
      </c>
      <c r="P60" s="72">
        <v>16.720257234726684</v>
      </c>
      <c r="Q60" s="72">
        <v>10.971506007112138</v>
      </c>
      <c r="R60" s="72">
        <v>6.5054813563497502</v>
      </c>
      <c r="S60" s="72">
        <v>4.5767913314425916</v>
      </c>
      <c r="T60" s="72">
        <v>3.5310034317194767</v>
      </c>
    </row>
    <row r="61" spans="1:20" ht="18.899999999999999" customHeight="1">
      <c r="A61" s="24" t="str">
        <f>'Page 9'!$A$33</f>
        <v>Chur</v>
      </c>
      <c r="B61" s="72">
        <v>0</v>
      </c>
      <c r="C61" s="72">
        <v>0</v>
      </c>
      <c r="D61" s="72">
        <v>0</v>
      </c>
      <c r="E61" s="72">
        <v>0</v>
      </c>
      <c r="F61" s="72">
        <v>0</v>
      </c>
      <c r="G61" s="72">
        <v>0</v>
      </c>
      <c r="H61" s="72">
        <v>100</v>
      </c>
      <c r="I61" s="72">
        <v>100</v>
      </c>
      <c r="J61" s="72">
        <v>93.279352226720647</v>
      </c>
      <c r="K61" s="72">
        <v>57.631896898912608</v>
      </c>
      <c r="L61" s="72">
        <v>37.664429530201339</v>
      </c>
      <c r="M61" s="72">
        <v>29.922357157077446</v>
      </c>
      <c r="N61" s="72">
        <v>25.327510917030565</v>
      </c>
      <c r="O61" s="72">
        <v>23.098167210645244</v>
      </c>
      <c r="P61" s="72">
        <v>15.596992481203008</v>
      </c>
      <c r="Q61" s="72">
        <v>10.024496669983924</v>
      </c>
      <c r="R61" s="72">
        <v>5.9785330169166793</v>
      </c>
      <c r="S61" s="72">
        <v>4.1570159105015358</v>
      </c>
      <c r="T61" s="72">
        <v>3.2117803930662645</v>
      </c>
    </row>
    <row r="62" spans="1:20" ht="18.899999999999999" customHeight="1">
      <c r="A62" s="24" t="str">
        <f>'Page 9'!$A$34</f>
        <v>Aarau</v>
      </c>
      <c r="B62" s="72">
        <v>0</v>
      </c>
      <c r="C62" s="72">
        <v>0</v>
      </c>
      <c r="D62" s="72">
        <v>0</v>
      </c>
      <c r="E62" s="72">
        <v>100.00000000000001</v>
      </c>
      <c r="F62" s="72">
        <v>96.681749622926091</v>
      </c>
      <c r="G62" s="72">
        <v>75.217559466254116</v>
      </c>
      <c r="H62" s="72">
        <v>63.688760806916427</v>
      </c>
      <c r="I62" s="72">
        <v>54.138183593749986</v>
      </c>
      <c r="J62" s="72">
        <v>45.983647393253818</v>
      </c>
      <c r="K62" s="72">
        <v>37.500930267172727</v>
      </c>
      <c r="L62" s="72">
        <v>31.055755419042303</v>
      </c>
      <c r="M62" s="72">
        <v>25.305260248551427</v>
      </c>
      <c r="N62" s="72">
        <v>22.252450865425217</v>
      </c>
      <c r="O62" s="72">
        <v>19.343920354208795</v>
      </c>
      <c r="P62" s="72">
        <v>11.401810211611838</v>
      </c>
      <c r="Q62" s="72">
        <v>7.7026609373598003</v>
      </c>
      <c r="R62" s="72">
        <v>4.5780213544926935</v>
      </c>
      <c r="S62" s="72">
        <v>3.3162692689170816</v>
      </c>
      <c r="T62" s="72">
        <v>2.5087209148602407</v>
      </c>
    </row>
    <row r="63" spans="1:20" ht="18.899999999999999" customHeight="1">
      <c r="A63" s="24" t="str">
        <f>'Page 9'!$A$35</f>
        <v>Frauenfeld</v>
      </c>
      <c r="B63" s="72">
        <v>0</v>
      </c>
      <c r="C63" s="72">
        <v>0</v>
      </c>
      <c r="D63" s="72">
        <v>0</v>
      </c>
      <c r="E63" s="72">
        <v>0</v>
      </c>
      <c r="F63" s="72">
        <v>0</v>
      </c>
      <c r="G63" s="72">
        <v>100</v>
      </c>
      <c r="H63" s="72">
        <v>100</v>
      </c>
      <c r="I63" s="72">
        <v>88.269301518894196</v>
      </c>
      <c r="J63" s="72">
        <v>75.258071963325762</v>
      </c>
      <c r="K63" s="72">
        <v>56.424041907912873</v>
      </c>
      <c r="L63" s="72">
        <v>40.054648637287194</v>
      </c>
      <c r="M63" s="72">
        <v>30.809353313000052</v>
      </c>
      <c r="N63" s="72">
        <v>26.031386163165536</v>
      </c>
      <c r="O63" s="72">
        <v>24.008630439700024</v>
      </c>
      <c r="P63" s="72">
        <v>12.430202578268876</v>
      </c>
      <c r="Q63" s="72">
        <v>8.5874138342012039</v>
      </c>
      <c r="R63" s="72">
        <v>5.0793286898123515</v>
      </c>
      <c r="S63" s="72">
        <v>3.775623997594213</v>
      </c>
      <c r="T63" s="72">
        <v>2.8775870620190585</v>
      </c>
    </row>
    <row r="64" spans="1:20" ht="18.899999999999999" customHeight="1">
      <c r="A64" s="24" t="str">
        <f>'Page 9'!$A$36</f>
        <v>Bellinzona</v>
      </c>
      <c r="B64" s="72">
        <v>0</v>
      </c>
      <c r="C64" s="72">
        <v>0</v>
      </c>
      <c r="D64" s="72">
        <v>0</v>
      </c>
      <c r="E64" s="72">
        <v>0</v>
      </c>
      <c r="F64" s="72">
        <v>87.273305758829139</v>
      </c>
      <c r="G64" s="72">
        <v>94.065722127438605</v>
      </c>
      <c r="H64" s="72">
        <v>95.617158823207134</v>
      </c>
      <c r="I64" s="72">
        <v>96.162701458173444</v>
      </c>
      <c r="J64" s="72">
        <v>69.400872293212956</v>
      </c>
      <c r="K64" s="72">
        <v>48.925193465176278</v>
      </c>
      <c r="L64" s="72">
        <v>48.769324486738341</v>
      </c>
      <c r="M64" s="72">
        <v>41.420817944329336</v>
      </c>
      <c r="N64" s="72">
        <v>38.521657857419108</v>
      </c>
      <c r="O64" s="72">
        <v>34.075219736693207</v>
      </c>
      <c r="P64" s="72">
        <v>23.691720122107029</v>
      </c>
      <c r="Q64" s="72">
        <v>14.995311124168499</v>
      </c>
      <c r="R64" s="72">
        <v>9.0916711651378019</v>
      </c>
      <c r="S64" s="72">
        <v>6.3193201252138014</v>
      </c>
      <c r="T64" s="72">
        <v>4.7717536801285414</v>
      </c>
    </row>
    <row r="65" spans="1:20" ht="18.899999999999999" customHeight="1">
      <c r="A65" s="24" t="str">
        <f>'Page 9'!$A$37</f>
        <v>Lausanne</v>
      </c>
      <c r="B65" s="72">
        <v>0</v>
      </c>
      <c r="C65" s="72">
        <v>0</v>
      </c>
      <c r="D65" s="72">
        <v>0</v>
      </c>
      <c r="E65" s="72">
        <v>0</v>
      </c>
      <c r="F65" s="72">
        <v>0</v>
      </c>
      <c r="G65" s="72">
        <v>0</v>
      </c>
      <c r="H65" s="72">
        <v>100</v>
      </c>
      <c r="I65" s="72">
        <v>93.64760158514224</v>
      </c>
      <c r="J65" s="72">
        <v>82.286923054323225</v>
      </c>
      <c r="K65" s="72">
        <v>65.002996853304026</v>
      </c>
      <c r="L65" s="72">
        <v>54.700407039387045</v>
      </c>
      <c r="M65" s="72">
        <v>40.76108961669965</v>
      </c>
      <c r="N65" s="72">
        <v>27.286744472910144</v>
      </c>
      <c r="O65" s="72">
        <v>18.065760880602763</v>
      </c>
      <c r="P65" s="72">
        <v>10.440417177071279</v>
      </c>
      <c r="Q65" s="72">
        <v>8.7599064618897629</v>
      </c>
      <c r="R65" s="72">
        <v>6.6026223549266545</v>
      </c>
      <c r="S65" s="72">
        <v>5.2404596832564767</v>
      </c>
      <c r="T65" s="72">
        <v>5.4123445338212628</v>
      </c>
    </row>
    <row r="66" spans="1:20" ht="18.899999999999999" customHeight="1">
      <c r="A66" s="24" t="str">
        <f>'Page 9'!$A$38</f>
        <v>Sion</v>
      </c>
      <c r="B66" s="72">
        <v>0</v>
      </c>
      <c r="C66" s="72">
        <v>0</v>
      </c>
      <c r="D66" s="72">
        <v>0</v>
      </c>
      <c r="E66" s="72">
        <v>0</v>
      </c>
      <c r="F66" s="72">
        <v>92.430988423864648</v>
      </c>
      <c r="G66" s="72">
        <v>96.280901334500115</v>
      </c>
      <c r="H66" s="72">
        <v>90.614346848480452</v>
      </c>
      <c r="I66" s="72">
        <v>76.019891608599849</v>
      </c>
      <c r="J66" s="72">
        <v>64.425866282921021</v>
      </c>
      <c r="K66" s="72">
        <v>35.769431083606506</v>
      </c>
      <c r="L66" s="72">
        <v>41.258859074725102</v>
      </c>
      <c r="M66" s="72">
        <v>42.050894653162686</v>
      </c>
      <c r="N66" s="72">
        <v>35.740252334450076</v>
      </c>
      <c r="O66" s="72">
        <v>31.541688671576004</v>
      </c>
      <c r="P66" s="72">
        <v>21.067777819808118</v>
      </c>
      <c r="Q66" s="72">
        <v>13.62759531363842</v>
      </c>
      <c r="R66" s="72">
        <v>7.4455694943281898</v>
      </c>
      <c r="S66" s="72">
        <v>5.3532334213976647</v>
      </c>
      <c r="T66" s="72">
        <v>3.7814657749557856</v>
      </c>
    </row>
    <row r="67" spans="1:20" ht="18.899999999999999" customHeight="1">
      <c r="A67" s="24" t="str">
        <f>'Page 9'!$A$39</f>
        <v>Neuchâtel</v>
      </c>
      <c r="B67" s="72">
        <v>0</v>
      </c>
      <c r="C67" s="72">
        <v>100</v>
      </c>
      <c r="D67" s="72">
        <v>100</v>
      </c>
      <c r="E67" s="72">
        <v>98.223577965189307</v>
      </c>
      <c r="F67" s="72">
        <v>88.146279949558632</v>
      </c>
      <c r="G67" s="72">
        <v>85.717500140631145</v>
      </c>
      <c r="H67" s="72">
        <v>79.248852608345302</v>
      </c>
      <c r="I67" s="72">
        <v>69.557741904670934</v>
      </c>
      <c r="J67" s="72">
        <v>55.303522016875618</v>
      </c>
      <c r="K67" s="72">
        <v>26.756156288894832</v>
      </c>
      <c r="L67" s="72">
        <v>10.863278978435941</v>
      </c>
      <c r="M67" s="72">
        <v>18.574973413683107</v>
      </c>
      <c r="N67" s="72">
        <v>22.347501809281052</v>
      </c>
      <c r="O67" s="72">
        <v>19.308062830455729</v>
      </c>
      <c r="P67" s="72">
        <v>11.054117344473047</v>
      </c>
      <c r="Q67" s="72">
        <v>7.9409358638743406</v>
      </c>
      <c r="R67" s="72">
        <v>4.7747523404122623</v>
      </c>
      <c r="S67" s="72">
        <v>3.4175507866658696</v>
      </c>
      <c r="T67" s="72">
        <v>2.3270794134945141</v>
      </c>
    </row>
    <row r="68" spans="1:20" ht="18.899999999999999" customHeight="1">
      <c r="A68" s="24" t="str">
        <f>'Page 9'!$A$40</f>
        <v>Geneva</v>
      </c>
      <c r="B68" s="72">
        <v>0</v>
      </c>
      <c r="C68" s="72">
        <v>0</v>
      </c>
      <c r="D68" s="72">
        <v>0</v>
      </c>
      <c r="E68" s="72">
        <v>0</v>
      </c>
      <c r="F68" s="72">
        <v>0</v>
      </c>
      <c r="G68" s="72">
        <v>0</v>
      </c>
      <c r="H68" s="72">
        <v>0</v>
      </c>
      <c r="I68" s="72">
        <v>0</v>
      </c>
      <c r="J68" s="72">
        <v>0</v>
      </c>
      <c r="K68" s="72">
        <v>96.671769952739126</v>
      </c>
      <c r="L68" s="72">
        <v>96.851025422454001</v>
      </c>
      <c r="M68" s="72">
        <v>64.071097793516756</v>
      </c>
      <c r="N68" s="72">
        <v>49.194731890874877</v>
      </c>
      <c r="O68" s="72">
        <v>48.277634256816484</v>
      </c>
      <c r="P68" s="72">
        <v>23.025414946114722</v>
      </c>
      <c r="Q68" s="72">
        <v>14.712670167410169</v>
      </c>
      <c r="R68" s="72">
        <v>8.5773711017060474</v>
      </c>
      <c r="S68" s="72">
        <v>6.4856608791649828</v>
      </c>
      <c r="T68" s="72">
        <v>5.0401590831538856</v>
      </c>
    </row>
    <row r="69" spans="1:20" ht="18.899999999999999" customHeight="1">
      <c r="A69" s="24" t="str">
        <f>'Page 9'!$A$41</f>
        <v>Delémont</v>
      </c>
      <c r="B69" s="72">
        <v>0</v>
      </c>
      <c r="C69" s="72">
        <v>0</v>
      </c>
      <c r="D69" s="72">
        <v>0</v>
      </c>
      <c r="E69" s="72">
        <v>0</v>
      </c>
      <c r="F69" s="72">
        <v>100</v>
      </c>
      <c r="G69" s="72">
        <v>100</v>
      </c>
      <c r="H69" s="72">
        <v>100</v>
      </c>
      <c r="I69" s="72">
        <v>100</v>
      </c>
      <c r="J69" s="72">
        <v>97.000137293487697</v>
      </c>
      <c r="K69" s="72">
        <v>78.416695783051566</v>
      </c>
      <c r="L69" s="72">
        <v>60.902582105409031</v>
      </c>
      <c r="M69" s="72">
        <v>50.41651108320039</v>
      </c>
      <c r="N69" s="72">
        <v>42.616343965998382</v>
      </c>
      <c r="O69" s="72">
        <v>35.428627203918467</v>
      </c>
      <c r="P69" s="72">
        <v>20.650576747655496</v>
      </c>
      <c r="Q69" s="72">
        <v>13.751800402337851</v>
      </c>
      <c r="R69" s="72">
        <v>9.2327429198756565</v>
      </c>
      <c r="S69" s="72">
        <v>6.3760184608487149</v>
      </c>
      <c r="T69" s="72">
        <v>4.90357581712707</v>
      </c>
    </row>
    <row r="70" spans="1:20" ht="18.899999999999999" customHeight="1">
      <c r="A70" s="24"/>
      <c r="B70" s="72"/>
      <c r="C70" s="72"/>
      <c r="D70" s="72"/>
      <c r="E70" s="72"/>
      <c r="F70" s="72"/>
      <c r="G70" s="72"/>
      <c r="H70" s="72"/>
      <c r="I70" s="72"/>
      <c r="J70" s="72"/>
      <c r="K70" s="72"/>
      <c r="L70" s="72"/>
      <c r="M70" s="72"/>
      <c r="N70" s="72"/>
      <c r="O70" s="72"/>
      <c r="P70" s="72"/>
      <c r="Q70" s="72"/>
      <c r="R70" s="72"/>
      <c r="S70" s="72"/>
      <c r="T70" s="72"/>
    </row>
    <row r="71" spans="1:20" ht="18.899999999999999" customHeight="1">
      <c r="A71" s="24" t="str">
        <f>'Page 9'!$A$43</f>
        <v>Direct federal tax</v>
      </c>
      <c r="B71" s="72">
        <v>0</v>
      </c>
      <c r="C71" s="72">
        <v>0</v>
      </c>
      <c r="D71" s="72">
        <v>0</v>
      </c>
      <c r="E71" s="72">
        <v>0</v>
      </c>
      <c r="F71" s="72">
        <v>0</v>
      </c>
      <c r="G71" s="72">
        <v>0</v>
      </c>
      <c r="H71" s="72">
        <v>0</v>
      </c>
      <c r="I71" s="72">
        <v>100</v>
      </c>
      <c r="J71" s="72">
        <v>100</v>
      </c>
      <c r="K71" s="72">
        <v>100</v>
      </c>
      <c r="L71" s="72">
        <v>100.00000000000001</v>
      </c>
      <c r="M71" s="72">
        <v>99.999999999999986</v>
      </c>
      <c r="N71" s="72">
        <v>100</v>
      </c>
      <c r="O71" s="72">
        <v>76.739841195702937</v>
      </c>
      <c r="P71" s="72">
        <v>33.174924462436564</v>
      </c>
      <c r="Q71" s="72">
        <v>20.01622582530991</v>
      </c>
      <c r="R71" s="72">
        <v>8.4221791050747132</v>
      </c>
      <c r="S71" s="72">
        <v>5.3070443207951259</v>
      </c>
      <c r="T71" s="72">
        <v>3.8960678446014341</v>
      </c>
    </row>
    <row r="72" spans="1:20" ht="18.899999999999999" customHeight="1">
      <c r="A72" s="69"/>
      <c r="B72" s="73"/>
      <c r="C72" s="73"/>
      <c r="D72" s="73"/>
      <c r="E72" s="73"/>
      <c r="F72" s="73"/>
      <c r="G72" s="73"/>
      <c r="H72" s="73"/>
      <c r="I72" s="73"/>
      <c r="J72" s="73"/>
      <c r="K72" s="73"/>
      <c r="L72" s="73"/>
      <c r="M72" s="73"/>
      <c r="N72" s="73"/>
      <c r="O72" s="73"/>
      <c r="P72" s="73"/>
      <c r="Q72" s="73"/>
      <c r="R72" s="73"/>
      <c r="S72" s="73"/>
      <c r="T72" s="73"/>
    </row>
    <row r="94" spans="2:20">
      <c r="B94" s="74"/>
      <c r="C94" s="74"/>
      <c r="D94" s="74"/>
      <c r="E94" s="74"/>
      <c r="F94" s="74"/>
      <c r="G94" s="74"/>
      <c r="H94" s="74"/>
      <c r="I94" s="74"/>
      <c r="J94" s="74"/>
      <c r="K94" s="74"/>
      <c r="L94" s="74"/>
      <c r="M94" s="74"/>
      <c r="N94" s="74"/>
      <c r="O94" s="74"/>
      <c r="P94" s="74"/>
      <c r="Q94" s="74"/>
      <c r="R94" s="74"/>
      <c r="S94" s="74"/>
      <c r="T94" s="74"/>
    </row>
    <row r="95" spans="2:20">
      <c r="B95" s="74"/>
      <c r="C95" s="74"/>
      <c r="D95" s="74"/>
      <c r="E95" s="74"/>
      <c r="F95" s="74"/>
      <c r="G95" s="74"/>
      <c r="H95" s="74"/>
      <c r="I95" s="74"/>
      <c r="J95" s="74"/>
      <c r="K95" s="74"/>
      <c r="L95" s="74"/>
      <c r="M95" s="74"/>
      <c r="N95" s="74"/>
      <c r="O95" s="74"/>
      <c r="P95" s="74"/>
      <c r="Q95" s="74"/>
      <c r="R95" s="74"/>
      <c r="S95" s="74"/>
      <c r="T95" s="74"/>
    </row>
    <row r="96" spans="2:20">
      <c r="B96" s="74"/>
      <c r="C96" s="74"/>
      <c r="D96" s="74"/>
      <c r="E96" s="74"/>
      <c r="F96" s="74"/>
      <c r="G96" s="74"/>
      <c r="H96" s="74"/>
      <c r="I96" s="74"/>
      <c r="J96" s="74"/>
      <c r="K96" s="74"/>
      <c r="L96" s="74"/>
      <c r="M96" s="74"/>
      <c r="N96" s="74"/>
      <c r="O96" s="74"/>
      <c r="P96" s="74"/>
      <c r="Q96" s="74"/>
      <c r="R96" s="74"/>
      <c r="S96" s="74"/>
      <c r="T96" s="74"/>
    </row>
    <row r="97" spans="2:20">
      <c r="B97" s="74"/>
      <c r="C97" s="74"/>
      <c r="D97" s="74"/>
      <c r="E97" s="74"/>
      <c r="F97" s="74"/>
      <c r="G97" s="74"/>
      <c r="H97" s="74"/>
      <c r="I97" s="74"/>
      <c r="J97" s="74"/>
      <c r="K97" s="74"/>
      <c r="L97" s="74"/>
      <c r="M97" s="74"/>
      <c r="N97" s="74"/>
      <c r="O97" s="74"/>
      <c r="P97" s="74"/>
      <c r="Q97" s="74"/>
      <c r="R97" s="74"/>
      <c r="S97" s="74"/>
      <c r="T97" s="74"/>
    </row>
    <row r="98" spans="2:20">
      <c r="B98" s="74"/>
      <c r="C98" s="74"/>
      <c r="D98" s="74"/>
      <c r="E98" s="74"/>
      <c r="F98" s="74"/>
      <c r="G98" s="74"/>
      <c r="H98" s="74"/>
      <c r="I98" s="74"/>
      <c r="J98" s="74"/>
      <c r="K98" s="74"/>
      <c r="L98" s="74"/>
      <c r="M98" s="74"/>
      <c r="N98" s="74"/>
      <c r="O98" s="74"/>
      <c r="P98" s="74"/>
      <c r="Q98" s="74"/>
      <c r="R98" s="74"/>
      <c r="S98" s="74"/>
      <c r="T98" s="74"/>
    </row>
    <row r="99" spans="2:20">
      <c r="B99" s="74"/>
      <c r="C99" s="74"/>
      <c r="D99" s="74"/>
      <c r="E99" s="74"/>
      <c r="F99" s="74"/>
      <c r="G99" s="74"/>
      <c r="H99" s="74"/>
      <c r="I99" s="74"/>
      <c r="J99" s="74"/>
      <c r="K99" s="74"/>
      <c r="L99" s="74"/>
      <c r="M99" s="74"/>
      <c r="N99" s="74"/>
      <c r="O99" s="74"/>
      <c r="P99" s="74"/>
      <c r="Q99" s="74"/>
      <c r="R99" s="74"/>
      <c r="S99" s="74"/>
      <c r="T99" s="74"/>
    </row>
    <row r="100" spans="2:20">
      <c r="B100" s="74"/>
      <c r="C100" s="74"/>
      <c r="D100" s="74"/>
      <c r="E100" s="74"/>
      <c r="F100" s="74"/>
      <c r="G100" s="74"/>
      <c r="H100" s="74"/>
      <c r="I100" s="74"/>
      <c r="J100" s="74"/>
      <c r="K100" s="74"/>
      <c r="L100" s="74"/>
      <c r="M100" s="74"/>
      <c r="N100" s="74"/>
      <c r="O100" s="74"/>
      <c r="P100" s="74"/>
      <c r="Q100" s="74"/>
      <c r="R100" s="74"/>
      <c r="S100" s="74"/>
      <c r="T100" s="74"/>
    </row>
    <row r="101" spans="2:20">
      <c r="B101" s="74"/>
      <c r="C101" s="74"/>
      <c r="D101" s="74"/>
      <c r="E101" s="74"/>
      <c r="F101" s="74"/>
      <c r="G101" s="74"/>
      <c r="H101" s="74"/>
      <c r="I101" s="74"/>
      <c r="J101" s="74"/>
      <c r="K101" s="74"/>
      <c r="L101" s="74"/>
      <c r="M101" s="74"/>
      <c r="N101" s="74"/>
      <c r="O101" s="74"/>
      <c r="P101" s="74"/>
      <c r="Q101" s="74"/>
      <c r="R101" s="74"/>
      <c r="S101" s="74"/>
      <c r="T101" s="74"/>
    </row>
    <row r="102" spans="2:20">
      <c r="B102" s="74"/>
      <c r="C102" s="74"/>
      <c r="D102" s="74"/>
      <c r="E102" s="74"/>
      <c r="F102" s="74"/>
      <c r="G102" s="74"/>
      <c r="H102" s="74"/>
      <c r="I102" s="74"/>
      <c r="J102" s="74"/>
      <c r="K102" s="74"/>
      <c r="L102" s="74"/>
      <c r="M102" s="74"/>
      <c r="N102" s="74"/>
      <c r="O102" s="74"/>
      <c r="P102" s="74"/>
      <c r="Q102" s="74"/>
      <c r="R102" s="74"/>
      <c r="S102" s="74"/>
      <c r="T102" s="74"/>
    </row>
    <row r="103" spans="2:20">
      <c r="B103" s="74"/>
      <c r="C103" s="74"/>
      <c r="D103" s="74"/>
      <c r="E103" s="74"/>
      <c r="F103" s="74"/>
      <c r="G103" s="74"/>
      <c r="H103" s="74"/>
      <c r="I103" s="74"/>
      <c r="J103" s="74"/>
      <c r="K103" s="74"/>
      <c r="L103" s="74"/>
      <c r="M103" s="74"/>
      <c r="N103" s="74"/>
      <c r="O103" s="74"/>
      <c r="P103" s="74"/>
      <c r="Q103" s="74"/>
      <c r="R103" s="74"/>
      <c r="S103" s="74"/>
      <c r="T103" s="74"/>
    </row>
    <row r="104" spans="2:20">
      <c r="B104" s="74"/>
      <c r="C104" s="74"/>
      <c r="D104" s="74"/>
      <c r="E104" s="74"/>
      <c r="F104" s="74"/>
      <c r="G104" s="74"/>
      <c r="H104" s="74"/>
      <c r="I104" s="74"/>
      <c r="J104" s="74"/>
      <c r="K104" s="74"/>
      <c r="L104" s="74"/>
      <c r="M104" s="74"/>
      <c r="N104" s="74"/>
      <c r="O104" s="74"/>
      <c r="P104" s="74"/>
      <c r="Q104" s="74"/>
      <c r="R104" s="74"/>
      <c r="S104" s="74"/>
      <c r="T104" s="74"/>
    </row>
    <row r="105" spans="2:20">
      <c r="B105" s="74"/>
      <c r="C105" s="74"/>
      <c r="D105" s="74"/>
      <c r="E105" s="74"/>
      <c r="F105" s="74"/>
      <c r="G105" s="74"/>
      <c r="H105" s="74"/>
      <c r="I105" s="74"/>
      <c r="J105" s="74"/>
      <c r="K105" s="74"/>
      <c r="L105" s="74"/>
      <c r="M105" s="74"/>
      <c r="N105" s="74"/>
      <c r="O105" s="74"/>
      <c r="P105" s="74"/>
      <c r="Q105" s="74"/>
      <c r="R105" s="74"/>
      <c r="S105" s="74"/>
      <c r="T105" s="74"/>
    </row>
    <row r="106" spans="2:20">
      <c r="B106" s="74"/>
      <c r="C106" s="74"/>
      <c r="D106" s="74"/>
      <c r="E106" s="74"/>
      <c r="F106" s="74"/>
      <c r="G106" s="74"/>
      <c r="H106" s="74"/>
      <c r="I106" s="74"/>
      <c r="J106" s="74"/>
      <c r="K106" s="74"/>
      <c r="L106" s="74"/>
      <c r="M106" s="74"/>
      <c r="N106" s="74"/>
      <c r="O106" s="74"/>
      <c r="P106" s="74"/>
      <c r="Q106" s="74"/>
      <c r="R106" s="74"/>
      <c r="S106" s="74"/>
      <c r="T106" s="74"/>
    </row>
    <row r="107" spans="2:20">
      <c r="B107" s="74"/>
      <c r="C107" s="74"/>
      <c r="D107" s="74"/>
      <c r="E107" s="74"/>
      <c r="F107" s="74"/>
      <c r="G107" s="74"/>
      <c r="H107" s="74"/>
      <c r="I107" s="74"/>
      <c r="J107" s="74"/>
      <c r="K107" s="74"/>
      <c r="L107" s="74"/>
      <c r="M107" s="74"/>
      <c r="N107" s="74"/>
      <c r="O107" s="74"/>
      <c r="P107" s="74"/>
      <c r="Q107" s="74"/>
      <c r="R107" s="74"/>
      <c r="S107" s="74"/>
      <c r="T107" s="74"/>
    </row>
    <row r="108" spans="2:20">
      <c r="B108" s="74"/>
      <c r="C108" s="74"/>
      <c r="D108" s="74"/>
      <c r="E108" s="74"/>
      <c r="F108" s="74"/>
      <c r="G108" s="74"/>
      <c r="H108" s="74"/>
      <c r="I108" s="74"/>
      <c r="J108" s="74"/>
      <c r="K108" s="74"/>
      <c r="L108" s="74"/>
      <c r="M108" s="74"/>
      <c r="N108" s="74"/>
      <c r="O108" s="74"/>
      <c r="P108" s="74"/>
      <c r="Q108" s="74"/>
      <c r="R108" s="74"/>
      <c r="S108" s="74"/>
      <c r="T108" s="74"/>
    </row>
    <row r="109" spans="2:20">
      <c r="B109" s="74"/>
      <c r="C109" s="74"/>
      <c r="D109" s="74"/>
      <c r="E109" s="74"/>
      <c r="F109" s="74"/>
      <c r="G109" s="74"/>
      <c r="H109" s="74"/>
      <c r="I109" s="74"/>
      <c r="J109" s="74"/>
      <c r="K109" s="74"/>
      <c r="L109" s="74"/>
      <c r="M109" s="74"/>
      <c r="N109" s="74"/>
      <c r="O109" s="74"/>
      <c r="P109" s="74"/>
      <c r="Q109" s="74"/>
      <c r="R109" s="74"/>
      <c r="S109" s="74"/>
      <c r="T109" s="74"/>
    </row>
    <row r="110" spans="2:20">
      <c r="B110" s="74"/>
      <c r="C110" s="74"/>
      <c r="D110" s="74"/>
      <c r="E110" s="74"/>
      <c r="F110" s="74"/>
      <c r="G110" s="74"/>
      <c r="H110" s="74"/>
      <c r="I110" s="74"/>
      <c r="J110" s="74"/>
      <c r="K110" s="74"/>
      <c r="L110" s="74"/>
      <c r="M110" s="74"/>
      <c r="N110" s="74"/>
      <c r="O110" s="74"/>
      <c r="P110" s="74"/>
      <c r="Q110" s="74"/>
      <c r="R110" s="74"/>
      <c r="S110" s="74"/>
      <c r="T110" s="74"/>
    </row>
    <row r="111" spans="2:20">
      <c r="B111" s="74"/>
      <c r="C111" s="74"/>
      <c r="D111" s="74"/>
      <c r="E111" s="74"/>
      <c r="F111" s="74"/>
      <c r="G111" s="74"/>
      <c r="H111" s="74"/>
      <c r="I111" s="74"/>
      <c r="J111" s="74"/>
      <c r="K111" s="74"/>
      <c r="L111" s="74"/>
      <c r="M111" s="74"/>
      <c r="N111" s="74"/>
      <c r="O111" s="74"/>
      <c r="P111" s="74"/>
      <c r="Q111" s="74"/>
      <c r="R111" s="74"/>
      <c r="S111" s="74"/>
      <c r="T111" s="74"/>
    </row>
    <row r="112" spans="2:20">
      <c r="B112" s="74"/>
      <c r="C112" s="74"/>
      <c r="D112" s="74"/>
      <c r="E112" s="74"/>
      <c r="F112" s="74"/>
      <c r="G112" s="74"/>
      <c r="H112" s="74"/>
      <c r="I112" s="74"/>
      <c r="J112" s="74"/>
      <c r="K112" s="74"/>
      <c r="L112" s="74"/>
      <c r="M112" s="74"/>
      <c r="N112" s="74"/>
      <c r="O112" s="74"/>
      <c r="P112" s="74"/>
      <c r="Q112" s="74"/>
      <c r="R112" s="74"/>
      <c r="S112" s="74"/>
      <c r="T112" s="74"/>
    </row>
    <row r="113" spans="2:20">
      <c r="B113" s="74"/>
      <c r="C113" s="74"/>
      <c r="D113" s="74"/>
      <c r="E113" s="74"/>
      <c r="F113" s="74"/>
      <c r="G113" s="74"/>
      <c r="H113" s="74"/>
      <c r="I113" s="74"/>
      <c r="J113" s="74"/>
      <c r="K113" s="74"/>
      <c r="L113" s="74"/>
      <c r="M113" s="74"/>
      <c r="N113" s="74"/>
      <c r="O113" s="74"/>
      <c r="P113" s="74"/>
      <c r="Q113" s="74"/>
      <c r="R113" s="74"/>
      <c r="S113" s="74"/>
      <c r="T113" s="74"/>
    </row>
    <row r="114" spans="2:20">
      <c r="B114" s="74"/>
      <c r="C114" s="74"/>
      <c r="D114" s="74"/>
      <c r="E114" s="74"/>
      <c r="F114" s="74"/>
      <c r="G114" s="74"/>
      <c r="H114" s="74"/>
      <c r="I114" s="74"/>
      <c r="J114" s="74"/>
      <c r="K114" s="74"/>
      <c r="L114" s="74"/>
      <c r="M114" s="74"/>
      <c r="N114" s="74"/>
      <c r="O114" s="74"/>
      <c r="P114" s="74"/>
      <c r="Q114" s="74"/>
      <c r="R114" s="74"/>
      <c r="S114" s="74"/>
      <c r="T114" s="74"/>
    </row>
    <row r="115" spans="2:20">
      <c r="B115" s="74"/>
      <c r="C115" s="74"/>
      <c r="D115" s="74"/>
      <c r="E115" s="74"/>
      <c r="F115" s="74"/>
      <c r="G115" s="74"/>
      <c r="H115" s="74"/>
      <c r="I115" s="74"/>
      <c r="J115" s="74"/>
      <c r="K115" s="74"/>
      <c r="L115" s="74"/>
      <c r="M115" s="74"/>
      <c r="N115" s="74"/>
      <c r="O115" s="74"/>
      <c r="P115" s="74"/>
      <c r="Q115" s="74"/>
      <c r="R115" s="74"/>
      <c r="S115" s="74"/>
      <c r="T115" s="74"/>
    </row>
    <row r="116" spans="2:20">
      <c r="B116" s="74"/>
      <c r="C116" s="74"/>
      <c r="D116" s="74"/>
      <c r="E116" s="74"/>
      <c r="F116" s="74"/>
      <c r="G116" s="74"/>
      <c r="H116" s="74"/>
      <c r="I116" s="74"/>
      <c r="J116" s="74"/>
      <c r="K116" s="74"/>
      <c r="L116" s="74"/>
      <c r="M116" s="74"/>
      <c r="N116" s="74"/>
      <c r="O116" s="74"/>
      <c r="P116" s="74"/>
      <c r="Q116" s="74"/>
      <c r="R116" s="74"/>
      <c r="S116" s="74"/>
      <c r="T116" s="74"/>
    </row>
    <row r="117" spans="2:20">
      <c r="B117" s="74"/>
      <c r="C117" s="74"/>
      <c r="D117" s="74"/>
      <c r="E117" s="74"/>
      <c r="F117" s="74"/>
      <c r="G117" s="74"/>
      <c r="H117" s="74"/>
      <c r="I117" s="74"/>
      <c r="J117" s="74"/>
      <c r="K117" s="74"/>
      <c r="L117" s="74"/>
      <c r="M117" s="74"/>
      <c r="N117" s="74"/>
      <c r="O117" s="74"/>
      <c r="P117" s="74"/>
      <c r="Q117" s="74"/>
      <c r="R117" s="74"/>
      <c r="S117" s="74"/>
      <c r="T117" s="74"/>
    </row>
    <row r="118" spans="2:20">
      <c r="B118" s="74"/>
      <c r="C118" s="74"/>
      <c r="D118" s="74"/>
      <c r="E118" s="74"/>
      <c r="F118" s="74"/>
      <c r="G118" s="74"/>
      <c r="H118" s="74"/>
      <c r="I118" s="74"/>
      <c r="J118" s="74"/>
      <c r="K118" s="74"/>
      <c r="L118" s="74"/>
      <c r="M118" s="74"/>
      <c r="N118" s="74"/>
      <c r="O118" s="74"/>
      <c r="P118" s="74"/>
      <c r="Q118" s="74"/>
      <c r="R118" s="74"/>
      <c r="S118" s="74"/>
      <c r="T118" s="74"/>
    </row>
    <row r="119" spans="2:20">
      <c r="B119" s="74"/>
      <c r="C119" s="74"/>
      <c r="D119" s="74"/>
      <c r="E119" s="74"/>
      <c r="F119" s="74"/>
      <c r="G119" s="74"/>
      <c r="H119" s="74"/>
      <c r="I119" s="74"/>
      <c r="J119" s="74"/>
      <c r="K119" s="74"/>
      <c r="L119" s="74"/>
      <c r="M119" s="74"/>
      <c r="N119" s="74"/>
      <c r="O119" s="74"/>
      <c r="P119" s="74"/>
      <c r="Q119" s="74"/>
      <c r="R119" s="74"/>
      <c r="S119" s="74"/>
      <c r="T119" s="74"/>
    </row>
    <row r="120" spans="2:20">
      <c r="B120" s="74"/>
      <c r="C120" s="74"/>
      <c r="D120" s="74"/>
      <c r="E120" s="74"/>
      <c r="F120" s="74"/>
      <c r="G120" s="74"/>
      <c r="H120" s="74"/>
      <c r="I120" s="74"/>
      <c r="J120" s="74"/>
      <c r="K120" s="74"/>
      <c r="L120" s="74"/>
      <c r="M120" s="74"/>
      <c r="N120" s="74"/>
      <c r="O120" s="74"/>
      <c r="P120" s="74"/>
      <c r="Q120" s="74"/>
      <c r="R120" s="74"/>
      <c r="S120" s="74"/>
      <c r="T120" s="74"/>
    </row>
    <row r="121" spans="2:20">
      <c r="B121" s="74"/>
      <c r="C121" s="74"/>
      <c r="D121" s="74"/>
      <c r="E121" s="74"/>
      <c r="F121" s="74"/>
      <c r="G121" s="74"/>
      <c r="H121" s="74"/>
      <c r="I121" s="74"/>
      <c r="J121" s="74"/>
      <c r="K121" s="74"/>
      <c r="L121" s="74"/>
      <c r="M121" s="74"/>
      <c r="N121" s="74"/>
      <c r="O121" s="74"/>
      <c r="P121" s="74"/>
      <c r="Q121" s="74"/>
      <c r="R121" s="74"/>
      <c r="S121" s="74"/>
      <c r="T121" s="74"/>
    </row>
    <row r="122" spans="2:20">
      <c r="B122" s="74"/>
      <c r="C122" s="74"/>
      <c r="D122" s="74"/>
      <c r="E122" s="74"/>
      <c r="F122" s="74"/>
      <c r="G122" s="74"/>
      <c r="H122" s="74"/>
      <c r="I122" s="74"/>
      <c r="J122" s="74"/>
      <c r="K122" s="74"/>
      <c r="L122" s="74"/>
      <c r="M122" s="74"/>
      <c r="N122" s="74"/>
      <c r="O122" s="74"/>
      <c r="P122" s="74"/>
      <c r="Q122" s="74"/>
      <c r="R122" s="74"/>
      <c r="S122" s="74"/>
      <c r="T122" s="74"/>
    </row>
    <row r="123" spans="2:20">
      <c r="B123" s="74"/>
      <c r="C123" s="74"/>
      <c r="D123" s="74"/>
      <c r="E123" s="74"/>
      <c r="F123" s="74"/>
      <c r="G123" s="74"/>
      <c r="H123" s="74"/>
      <c r="I123" s="74"/>
      <c r="J123" s="74"/>
      <c r="K123" s="74"/>
      <c r="L123" s="74"/>
      <c r="M123" s="74"/>
      <c r="N123" s="74"/>
      <c r="O123" s="74"/>
      <c r="P123" s="74"/>
      <c r="Q123" s="74"/>
      <c r="R123" s="74"/>
      <c r="S123" s="74"/>
      <c r="T123" s="74"/>
    </row>
  </sheetData>
  <mergeCells count="3">
    <mergeCell ref="B10:T10"/>
    <mergeCell ref="B13:T13"/>
    <mergeCell ref="B43:T43"/>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&amp;L18&amp;C&amp;"Helvetica,Standard" Eidg. Steuerverwaltung  -  Administration fédérale des contributions  -  Amministrazione federale delle contribuzioni</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dimension ref="A1:N78"/>
  <sheetViews>
    <sheetView zoomScale="60" zoomScaleNormal="60" workbookViewId="0"/>
  </sheetViews>
  <sheetFormatPr baseColWidth="10" defaultColWidth="10.33203125" defaultRowHeight="17.399999999999999"/>
  <cols>
    <col min="1" max="1" width="32.6640625" style="19" customWidth="1"/>
    <col min="2" max="16" width="10.6640625" style="19" customWidth="1"/>
    <col min="17" max="21" width="12.6640625" style="19" customWidth="1"/>
    <col min="22" max="16384" width="10.33203125" style="19"/>
  </cols>
  <sheetData>
    <row r="1" spans="1:14" ht="20.25" customHeight="1">
      <c r="A1" s="17" t="s">
        <v>88</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9'!$A$6</f>
        <v>Cantonal, municipal and church tax burden on gross earned income</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7</v>
      </c>
      <c r="B10" s="825" t="str">
        <f>'Page 9'!$B$1:$N$10</f>
        <v>Gross earned income in 1'000 SFr.</v>
      </c>
      <c r="C10" s="826"/>
      <c r="D10" s="826"/>
      <c r="E10" s="826"/>
      <c r="F10" s="826"/>
      <c r="G10" s="826"/>
      <c r="H10" s="826"/>
      <c r="I10" s="826"/>
      <c r="J10" s="826"/>
      <c r="K10" s="826"/>
      <c r="L10" s="826"/>
      <c r="M10" s="826"/>
      <c r="N10" s="827"/>
    </row>
    <row r="11" spans="1:14">
      <c r="A11" s="23" t="str">
        <f>'Page 9'!$A$11</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A12" s="23"/>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 9'!$A$13</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2" t="str">
        <f>'Page 9'!$B$15:$N$15</f>
        <v xml:space="preserve">Marginal tax burden in o/o </v>
      </c>
      <c r="C15" s="823"/>
      <c r="D15" s="823"/>
      <c r="E15" s="823"/>
      <c r="F15" s="823"/>
      <c r="G15" s="823"/>
      <c r="H15" s="823"/>
      <c r="I15" s="823"/>
      <c r="J15" s="823"/>
      <c r="K15" s="823"/>
      <c r="L15" s="823"/>
      <c r="M15" s="823"/>
      <c r="N15" s="824"/>
    </row>
    <row r="16" spans="1:14" ht="18.899999999999999" customHeight="1">
      <c r="A16" s="24" t="str">
        <f>'Page 9'!$A$16</f>
        <v>Zurich</v>
      </c>
      <c r="B16" s="25">
        <v>0</v>
      </c>
      <c r="C16" s="25">
        <v>0</v>
      </c>
      <c r="D16" s="25">
        <v>0.41200000000000003</v>
      </c>
      <c r="E16" s="25">
        <v>4.9010000000000007</v>
      </c>
      <c r="F16" s="25">
        <v>6.0454999999999979</v>
      </c>
      <c r="G16" s="25">
        <v>8.0950000000000024</v>
      </c>
      <c r="H16" s="25">
        <v>10.476749999999997</v>
      </c>
      <c r="I16" s="25">
        <v>13.918700000000003</v>
      </c>
      <c r="J16" s="25">
        <v>17.5322</v>
      </c>
      <c r="K16" s="25">
        <v>20.252749999999999</v>
      </c>
      <c r="L16" s="25">
        <v>23.481650000000002</v>
      </c>
      <c r="M16" s="25">
        <v>25.959449999999997</v>
      </c>
      <c r="N16" s="25">
        <v>26.602469999999993</v>
      </c>
    </row>
    <row r="17" spans="1:14" ht="18.899999999999999" customHeight="1">
      <c r="A17" s="24" t="str">
        <f>'Page 9'!$A$17</f>
        <v>Berne</v>
      </c>
      <c r="B17" s="25">
        <v>0</v>
      </c>
      <c r="C17" s="25">
        <v>0</v>
      </c>
      <c r="D17" s="25">
        <v>0</v>
      </c>
      <c r="E17" s="25">
        <v>5.4270000000000005</v>
      </c>
      <c r="F17" s="25">
        <v>12.135500000000002</v>
      </c>
      <c r="G17" s="25">
        <v>17.899000000000001</v>
      </c>
      <c r="H17" s="25">
        <v>15.906749999999997</v>
      </c>
      <c r="I17" s="25">
        <v>18.363100000000003</v>
      </c>
      <c r="J17" s="25">
        <v>22.2135</v>
      </c>
      <c r="K17" s="25">
        <v>24.786100000000001</v>
      </c>
      <c r="L17" s="25">
        <v>25.960649999999998</v>
      </c>
      <c r="M17" s="25">
        <v>27.256400000000024</v>
      </c>
      <c r="N17" s="25">
        <v>27.735419999999994</v>
      </c>
    </row>
    <row r="18" spans="1:14" ht="18.899999999999999" customHeight="1">
      <c r="A18" s="24" t="str">
        <f>'Page 9'!$A$18</f>
        <v>Lucerne</v>
      </c>
      <c r="B18" s="25">
        <v>0</v>
      </c>
      <c r="C18" s="25">
        <v>0</v>
      </c>
      <c r="D18" s="25">
        <v>0</v>
      </c>
      <c r="E18" s="25">
        <v>1.9239999999999999</v>
      </c>
      <c r="F18" s="25">
        <v>11.433</v>
      </c>
      <c r="G18" s="25">
        <v>11.572000000000003</v>
      </c>
      <c r="H18" s="25">
        <v>13.153499999999996</v>
      </c>
      <c r="I18" s="25">
        <v>14.500200000000005</v>
      </c>
      <c r="J18" s="25">
        <v>17.245800000000003</v>
      </c>
      <c r="K18" s="25">
        <v>19.153699999999997</v>
      </c>
      <c r="L18" s="25">
        <v>19.185300000000002</v>
      </c>
      <c r="M18" s="25">
        <v>19.163799999999988</v>
      </c>
      <c r="N18" s="25">
        <v>19.176639999999999</v>
      </c>
    </row>
    <row r="19" spans="1:14" ht="18.899999999999999" customHeight="1">
      <c r="A19" s="24" t="str">
        <f>'Page 9'!$A$19</f>
        <v>Altdorf</v>
      </c>
      <c r="B19" s="25">
        <v>0</v>
      </c>
      <c r="C19" s="25">
        <v>0</v>
      </c>
      <c r="D19" s="25">
        <v>0</v>
      </c>
      <c r="E19" s="25">
        <v>1.0534300000000001</v>
      </c>
      <c r="F19" s="25">
        <v>13.393609999999997</v>
      </c>
      <c r="G19" s="25">
        <v>13.243119999999999</v>
      </c>
      <c r="H19" s="25">
        <v>12.565915000000006</v>
      </c>
      <c r="I19" s="25">
        <v>11.738219999999998</v>
      </c>
      <c r="J19" s="25">
        <v>13.453805999999997</v>
      </c>
      <c r="K19" s="25">
        <v>13.438757000000001</v>
      </c>
      <c r="L19" s="25">
        <v>13.453805999999993</v>
      </c>
      <c r="M19" s="25">
        <v>13.438756999999999</v>
      </c>
      <c r="N19" s="25">
        <v>13.4477864</v>
      </c>
    </row>
    <row r="20" spans="1:14" ht="18.899999999999999" customHeight="1">
      <c r="A20" s="24" t="str">
        <f>'Page 9'!$A$20</f>
        <v>Schwyz</v>
      </c>
      <c r="B20" s="25">
        <v>0</v>
      </c>
      <c r="C20" s="25">
        <v>0</v>
      </c>
      <c r="D20" s="25">
        <v>0.59</v>
      </c>
      <c r="E20" s="25">
        <v>4.1544999999999987</v>
      </c>
      <c r="F20" s="25">
        <v>7.5935000000000006</v>
      </c>
      <c r="G20" s="25">
        <v>8.067750000000002</v>
      </c>
      <c r="H20" s="25">
        <v>8.8752499999999976</v>
      </c>
      <c r="I20" s="25">
        <v>11.6473</v>
      </c>
      <c r="J20" s="25">
        <v>13.670200000000005</v>
      </c>
      <c r="K20" s="25">
        <v>13.861199999999997</v>
      </c>
      <c r="L20" s="25">
        <v>13.87665000000001</v>
      </c>
      <c r="M20" s="25">
        <v>13.861099999999999</v>
      </c>
      <c r="N20" s="25">
        <v>16.385719999999999</v>
      </c>
    </row>
    <row r="21" spans="1:14" ht="18.899999999999999" customHeight="1">
      <c r="A21" s="24" t="str">
        <f>'Page 9'!$A$21</f>
        <v>Sarnen</v>
      </c>
      <c r="B21" s="25">
        <v>0</v>
      </c>
      <c r="C21" s="25">
        <v>0</v>
      </c>
      <c r="D21" s="25">
        <v>0</v>
      </c>
      <c r="E21" s="25">
        <v>5.3010000000000002</v>
      </c>
      <c r="F21" s="25">
        <v>11.16</v>
      </c>
      <c r="G21" s="25">
        <v>13.322249999999999</v>
      </c>
      <c r="H21" s="25">
        <v>11.787500000000005</v>
      </c>
      <c r="I21" s="25">
        <v>12.331899999999999</v>
      </c>
      <c r="J21" s="25">
        <v>12.471300000000003</v>
      </c>
      <c r="K21" s="25">
        <v>12.457350000000002</v>
      </c>
      <c r="L21" s="25">
        <v>12.471299999999999</v>
      </c>
      <c r="M21" s="25">
        <v>12.457399999999994</v>
      </c>
      <c r="N21" s="25">
        <v>12.465710000000001</v>
      </c>
    </row>
    <row r="22" spans="1:14" ht="18.899999999999999" customHeight="1">
      <c r="A22" s="24" t="str">
        <f>'Page 9'!$A$22</f>
        <v>Stans</v>
      </c>
      <c r="B22" s="25">
        <v>0</v>
      </c>
      <c r="C22" s="25">
        <v>0</v>
      </c>
      <c r="D22" s="25">
        <v>0</v>
      </c>
      <c r="E22" s="25">
        <v>1.7179999999999997</v>
      </c>
      <c r="F22" s="25">
        <v>5.5459999999999985</v>
      </c>
      <c r="G22" s="25">
        <v>9.6295000000000019</v>
      </c>
      <c r="H22" s="25">
        <v>12.383249999999999</v>
      </c>
      <c r="I22" s="25">
        <v>13.354499999999996</v>
      </c>
      <c r="J22" s="25">
        <v>14.605800000000007</v>
      </c>
      <c r="K22" s="25">
        <v>15.328700000000001</v>
      </c>
      <c r="L22" s="25">
        <v>14.802999999999994</v>
      </c>
      <c r="M22" s="25">
        <v>13.415900000000002</v>
      </c>
      <c r="N22" s="25">
        <v>13.415889999999999</v>
      </c>
    </row>
    <row r="23" spans="1:14" ht="18.899999999999999" customHeight="1">
      <c r="A23" s="24" t="str">
        <f>'Page 9'!$A$23</f>
        <v>Glarus</v>
      </c>
      <c r="B23" s="25">
        <v>0</v>
      </c>
      <c r="C23" s="25">
        <v>0</v>
      </c>
      <c r="D23" s="25">
        <v>3.5664999999999996</v>
      </c>
      <c r="E23" s="25">
        <v>8.9674999999999994</v>
      </c>
      <c r="F23" s="25">
        <v>11.057</v>
      </c>
      <c r="G23" s="25">
        <v>9.5535000000000014</v>
      </c>
      <c r="H23" s="25">
        <v>12.58525</v>
      </c>
      <c r="I23" s="25">
        <v>15.774799999999999</v>
      </c>
      <c r="J23" s="25">
        <v>17.081800000000001</v>
      </c>
      <c r="K23" s="25">
        <v>18.170849999999998</v>
      </c>
      <c r="L23" s="25">
        <v>19.928750000000001</v>
      </c>
      <c r="M23" s="25">
        <v>20.317250000000001</v>
      </c>
      <c r="N23" s="25">
        <v>21.279220000000002</v>
      </c>
    </row>
    <row r="24" spans="1:14" ht="18.899999999999999" customHeight="1">
      <c r="A24" s="24" t="str">
        <f>'Page 9'!$A$24</f>
        <v>Zug</v>
      </c>
      <c r="B24" s="25">
        <v>0</v>
      </c>
      <c r="C24" s="25">
        <v>0</v>
      </c>
      <c r="D24" s="25">
        <v>0</v>
      </c>
      <c r="E24" s="25">
        <v>0</v>
      </c>
      <c r="F24" s="25">
        <v>0</v>
      </c>
      <c r="G24" s="25">
        <v>1.7952500000000002</v>
      </c>
      <c r="H24" s="25">
        <v>3.4980000000000002</v>
      </c>
      <c r="I24" s="25">
        <v>4.4490999999999996</v>
      </c>
      <c r="J24" s="25">
        <v>7.3203999999999994</v>
      </c>
      <c r="K24" s="25">
        <v>14.372500000000002</v>
      </c>
      <c r="L24" s="25">
        <v>13.684200000000004</v>
      </c>
      <c r="M24" s="25">
        <v>10.644599999999999</v>
      </c>
      <c r="N24" s="25">
        <v>10.651699999999998</v>
      </c>
    </row>
    <row r="25" spans="1:14" ht="18.899999999999999" customHeight="1">
      <c r="A25" s="24" t="str">
        <f>'Page 9'!$A$25</f>
        <v>Fribourg</v>
      </c>
      <c r="B25" s="25">
        <v>0</v>
      </c>
      <c r="C25" s="25">
        <v>0</v>
      </c>
      <c r="D25" s="25">
        <v>0.65050000000000008</v>
      </c>
      <c r="E25" s="25">
        <v>3.3165</v>
      </c>
      <c r="F25" s="25">
        <v>8.7164999999999999</v>
      </c>
      <c r="G25" s="25">
        <v>11.240749999999998</v>
      </c>
      <c r="H25" s="25">
        <v>13.377999999999998</v>
      </c>
      <c r="I25" s="25">
        <v>19.605300000000003</v>
      </c>
      <c r="J25" s="25">
        <v>22.292000000000005</v>
      </c>
      <c r="K25" s="25">
        <v>23.818849999999994</v>
      </c>
      <c r="L25" s="25">
        <v>27.298349999999999</v>
      </c>
      <c r="M25" s="25">
        <v>27.431600000000007</v>
      </c>
      <c r="N25" s="25">
        <v>22.751950000000004</v>
      </c>
    </row>
    <row r="26" spans="1:14" ht="18.899999999999999" customHeight="1">
      <c r="A26" s="24" t="str">
        <f>'Page 9'!$A$26</f>
        <v>Solothurn</v>
      </c>
      <c r="B26" s="25">
        <v>0</v>
      </c>
      <c r="C26" s="25">
        <v>0</v>
      </c>
      <c r="D26" s="25">
        <v>3</v>
      </c>
      <c r="E26" s="25">
        <v>12.011500000000002</v>
      </c>
      <c r="F26" s="25">
        <v>14.447999999999997</v>
      </c>
      <c r="G26" s="25">
        <v>12.876500000000002</v>
      </c>
      <c r="H26" s="25">
        <v>16.110500000000002</v>
      </c>
      <c r="I26" s="25">
        <v>19.6371</v>
      </c>
      <c r="J26" s="25">
        <v>21.986599999999992</v>
      </c>
      <c r="K26" s="25">
        <v>23.927199999999999</v>
      </c>
      <c r="L26" s="25">
        <v>24.660450000000012</v>
      </c>
      <c r="M26" s="25">
        <v>24.66075</v>
      </c>
      <c r="N26" s="25">
        <v>23.309669999999997</v>
      </c>
    </row>
    <row r="27" spans="1:14" ht="18.899999999999999" customHeight="1">
      <c r="A27" s="24" t="str">
        <f>'Page 9'!$A$27</f>
        <v>Basel</v>
      </c>
      <c r="B27" s="25">
        <v>0</v>
      </c>
      <c r="C27" s="25">
        <v>0</v>
      </c>
      <c r="D27" s="25">
        <v>0</v>
      </c>
      <c r="E27" s="25">
        <v>0</v>
      </c>
      <c r="F27" s="25">
        <v>0</v>
      </c>
      <c r="G27" s="25">
        <v>14.911</v>
      </c>
      <c r="H27" s="25">
        <v>21.28425</v>
      </c>
      <c r="I27" s="25">
        <v>21.404500000000002</v>
      </c>
      <c r="J27" s="25">
        <v>21.500700000000002</v>
      </c>
      <c r="K27" s="25">
        <v>21.476650000000003</v>
      </c>
      <c r="L27" s="25">
        <v>21.507899999999992</v>
      </c>
      <c r="M27" s="25">
        <v>21.487449999999995</v>
      </c>
      <c r="N27" s="25">
        <v>25.000470000000004</v>
      </c>
    </row>
    <row r="28" spans="1:14" ht="18.899999999999999" customHeight="1">
      <c r="A28" s="24" t="str">
        <f>'Page 9'!$A$28</f>
        <v>Liestal</v>
      </c>
      <c r="B28" s="25">
        <v>0</v>
      </c>
      <c r="C28" s="25">
        <v>0</v>
      </c>
      <c r="D28" s="25">
        <v>0</v>
      </c>
      <c r="E28" s="25">
        <v>0</v>
      </c>
      <c r="F28" s="25">
        <v>0</v>
      </c>
      <c r="G28" s="25">
        <v>12.6675</v>
      </c>
      <c r="H28" s="25">
        <v>18.232499999999998</v>
      </c>
      <c r="I28" s="25">
        <v>21.371400000000001</v>
      </c>
      <c r="J28" s="25">
        <v>23.711799999999997</v>
      </c>
      <c r="K28" s="25">
        <v>25.738900000000005</v>
      </c>
      <c r="L28" s="25">
        <v>26.485550000000018</v>
      </c>
      <c r="M28" s="25">
        <v>26.881499999999971</v>
      </c>
      <c r="N28" s="25">
        <v>27.650460000000006</v>
      </c>
    </row>
    <row r="29" spans="1:14" ht="18.899999999999999" customHeight="1">
      <c r="A29" s="24" t="str">
        <f>'Page 9'!$A$29</f>
        <v>Schaffhausen</v>
      </c>
      <c r="B29" s="25">
        <v>0</v>
      </c>
      <c r="C29" s="25">
        <v>0</v>
      </c>
      <c r="D29" s="25">
        <v>0.30049999999999999</v>
      </c>
      <c r="E29" s="25">
        <v>6.8205</v>
      </c>
      <c r="F29" s="25">
        <v>10.829500000000003</v>
      </c>
      <c r="G29" s="25">
        <v>12.029250000000003</v>
      </c>
      <c r="H29" s="25">
        <v>12.079749999999999</v>
      </c>
      <c r="I29" s="25">
        <v>15.694600000000003</v>
      </c>
      <c r="J29" s="25">
        <v>20.886199999999995</v>
      </c>
      <c r="K29" s="25">
        <v>21.910499999999999</v>
      </c>
      <c r="L29" s="25">
        <v>23.368100000000005</v>
      </c>
      <c r="M29" s="25">
        <v>22.86225</v>
      </c>
      <c r="N29" s="25">
        <v>19.728000000000002</v>
      </c>
    </row>
    <row r="30" spans="1:14" ht="18.899999999999999" customHeight="1">
      <c r="A30" s="24" t="str">
        <f>'Page 9'!$A$30</f>
        <v>Herisau</v>
      </c>
      <c r="B30" s="25">
        <v>0</v>
      </c>
      <c r="C30" s="25">
        <v>0</v>
      </c>
      <c r="D30" s="25">
        <v>4.0615000000000014</v>
      </c>
      <c r="E30" s="25">
        <v>10.687000000000001</v>
      </c>
      <c r="F30" s="25">
        <v>12.4695</v>
      </c>
      <c r="G30" s="25">
        <v>9.9819999999999975</v>
      </c>
      <c r="H30" s="25">
        <v>14.481</v>
      </c>
      <c r="I30" s="25">
        <v>18.195500000000003</v>
      </c>
      <c r="J30" s="25">
        <v>19.399699999999996</v>
      </c>
      <c r="K30" s="25">
        <v>19.981050000000003</v>
      </c>
      <c r="L30" s="25">
        <v>20.092649999999995</v>
      </c>
      <c r="M30" s="25">
        <v>19.454050000000016</v>
      </c>
      <c r="N30" s="25">
        <v>18.006039999999999</v>
      </c>
    </row>
    <row r="31" spans="1:14" ht="18.899999999999999" customHeight="1">
      <c r="A31" s="24" t="str">
        <f>'Page 9'!$A$31</f>
        <v>Appenzell</v>
      </c>
      <c r="B31" s="25">
        <v>0</v>
      </c>
      <c r="C31" s="25">
        <v>1.1805000000000001</v>
      </c>
      <c r="D31" s="25">
        <v>3.5694999999999997</v>
      </c>
      <c r="E31" s="25">
        <v>5.5529999999999999</v>
      </c>
      <c r="F31" s="25">
        <v>6.0745000000000005</v>
      </c>
      <c r="G31" s="25">
        <v>7.4134999999999991</v>
      </c>
      <c r="H31" s="25">
        <v>11.067750000000002</v>
      </c>
      <c r="I31" s="25">
        <v>13.583899999999998</v>
      </c>
      <c r="J31" s="25">
        <v>14.001700000000008</v>
      </c>
      <c r="K31" s="25">
        <v>14.719350000000006</v>
      </c>
      <c r="L31" s="25">
        <v>14.23609999999999</v>
      </c>
      <c r="M31" s="25">
        <v>13.697700000000005</v>
      </c>
      <c r="N31" s="25">
        <v>13.080840000000002</v>
      </c>
    </row>
    <row r="32" spans="1:14" ht="18.899999999999999" customHeight="1">
      <c r="A32" s="24" t="str">
        <f>'Page 9'!$A$32</f>
        <v>St. Gall</v>
      </c>
      <c r="B32" s="25">
        <v>0</v>
      </c>
      <c r="C32" s="25">
        <v>0</v>
      </c>
      <c r="D32" s="25">
        <v>0</v>
      </c>
      <c r="E32" s="25">
        <v>1.1400000000000001</v>
      </c>
      <c r="F32" s="25">
        <v>9.0059999999999985</v>
      </c>
      <c r="G32" s="25">
        <v>13.167000000000002</v>
      </c>
      <c r="H32" s="25">
        <v>14.41625</v>
      </c>
      <c r="I32" s="25">
        <v>20.179899999999996</v>
      </c>
      <c r="J32" s="25">
        <v>22.973900000000008</v>
      </c>
      <c r="K32" s="25">
        <v>23.7379</v>
      </c>
      <c r="L32" s="25">
        <v>23.950300000000002</v>
      </c>
      <c r="M32" s="25">
        <v>23.920399999999979</v>
      </c>
      <c r="N32" s="25">
        <v>22.057960000000001</v>
      </c>
    </row>
    <row r="33" spans="1:14" ht="18.899999999999999" customHeight="1">
      <c r="A33" s="24" t="str">
        <f>'Page 9'!$A$33</f>
        <v>Chur</v>
      </c>
      <c r="B33" s="25">
        <v>0</v>
      </c>
      <c r="C33" s="25">
        <v>0</v>
      </c>
      <c r="D33" s="25">
        <v>0</v>
      </c>
      <c r="E33" s="25">
        <v>0</v>
      </c>
      <c r="F33" s="25">
        <v>3.9</v>
      </c>
      <c r="G33" s="25">
        <v>11.75</v>
      </c>
      <c r="H33" s="25">
        <v>12.590000000000002</v>
      </c>
      <c r="I33" s="25">
        <v>15.354000000000001</v>
      </c>
      <c r="J33" s="25">
        <v>18.885999999999999</v>
      </c>
      <c r="K33" s="25">
        <v>19.613</v>
      </c>
      <c r="L33" s="25">
        <v>20.125999999999998</v>
      </c>
      <c r="M33" s="25">
        <v>20.154</v>
      </c>
      <c r="N33" s="25">
        <v>20.472199999999997</v>
      </c>
    </row>
    <row r="34" spans="1:14" ht="18.899999999999999" customHeight="1">
      <c r="A34" s="24" t="str">
        <f>'Page 9'!$A$34</f>
        <v>Aarau</v>
      </c>
      <c r="B34" s="25">
        <v>0</v>
      </c>
      <c r="C34" s="25">
        <v>0</v>
      </c>
      <c r="D34" s="25">
        <v>1.2155</v>
      </c>
      <c r="E34" s="25">
        <v>4.8174999999999999</v>
      </c>
      <c r="F34" s="25">
        <v>6.519499999999999</v>
      </c>
      <c r="G34" s="25">
        <v>9.4587500000000002</v>
      </c>
      <c r="H34" s="25">
        <v>12.066999999999998</v>
      </c>
      <c r="I34" s="25">
        <v>15.169300000000002</v>
      </c>
      <c r="J34" s="25">
        <v>17.982799999999997</v>
      </c>
      <c r="K34" s="25">
        <v>19.181750000000005</v>
      </c>
      <c r="L34" s="25">
        <v>19.808149999999994</v>
      </c>
      <c r="M34" s="25">
        <v>20.722099999999983</v>
      </c>
      <c r="N34" s="25">
        <v>21.201629999999998</v>
      </c>
    </row>
    <row r="35" spans="1:14" ht="18.899999999999999" customHeight="1">
      <c r="A35" s="24" t="str">
        <f>'Page 9'!$A$35</f>
        <v>Frauenfeld</v>
      </c>
      <c r="B35" s="25">
        <v>0</v>
      </c>
      <c r="C35" s="25">
        <v>0</v>
      </c>
      <c r="D35" s="25">
        <v>0</v>
      </c>
      <c r="E35" s="25">
        <v>0</v>
      </c>
      <c r="F35" s="25">
        <v>6.8285</v>
      </c>
      <c r="G35" s="25">
        <v>12.129750000000001</v>
      </c>
      <c r="H35" s="25">
        <v>13.193000000000001</v>
      </c>
      <c r="I35" s="25">
        <v>16.349399999999996</v>
      </c>
      <c r="J35" s="25">
        <v>17.450500000000009</v>
      </c>
      <c r="K35" s="25">
        <v>18.580450000000003</v>
      </c>
      <c r="L35" s="25">
        <v>19.136599999999994</v>
      </c>
      <c r="M35" s="25">
        <v>19.928550000000016</v>
      </c>
      <c r="N35" s="25">
        <v>19.945489999999996</v>
      </c>
    </row>
    <row r="36" spans="1:14" ht="18.899999999999999" customHeight="1">
      <c r="A36" s="24" t="str">
        <f>'Page 9'!$A$36</f>
        <v>Bellinzona</v>
      </c>
      <c r="B36" s="25">
        <v>0</v>
      </c>
      <c r="C36" s="25">
        <v>0</v>
      </c>
      <c r="D36" s="25">
        <v>0</v>
      </c>
      <c r="E36" s="25">
        <v>0</v>
      </c>
      <c r="F36" s="25">
        <v>6.8074999999999992</v>
      </c>
      <c r="G36" s="25">
        <v>6.0557500000000006</v>
      </c>
      <c r="H36" s="25">
        <v>11.739999999999998</v>
      </c>
      <c r="I36" s="25">
        <v>17.404700000000002</v>
      </c>
      <c r="J36" s="25">
        <v>22.067800000000005</v>
      </c>
      <c r="K36" s="25">
        <v>23.965449999999997</v>
      </c>
      <c r="L36" s="25">
        <v>25.560250000000007</v>
      </c>
      <c r="M36" s="25">
        <v>25.942599999999992</v>
      </c>
      <c r="N36" s="25">
        <v>26.048079999999995</v>
      </c>
    </row>
    <row r="37" spans="1:14" ht="18.899999999999999" customHeight="1">
      <c r="A37" s="24" t="str">
        <f>'Page 9'!$A$37</f>
        <v>Lausanne</v>
      </c>
      <c r="B37" s="25">
        <v>0</v>
      </c>
      <c r="C37" s="25">
        <v>0</v>
      </c>
      <c r="D37" s="25">
        <v>0</v>
      </c>
      <c r="E37" s="25">
        <v>0.11700000000000001</v>
      </c>
      <c r="F37" s="25">
        <v>6.1875</v>
      </c>
      <c r="G37" s="25">
        <v>16.496750000000002</v>
      </c>
      <c r="H37" s="25">
        <v>25.6905</v>
      </c>
      <c r="I37" s="25">
        <v>17.323500000000003</v>
      </c>
      <c r="J37" s="25">
        <v>20.048100000000005</v>
      </c>
      <c r="K37" s="25">
        <v>23.813849999999999</v>
      </c>
      <c r="L37" s="25">
        <v>28.831499999999998</v>
      </c>
      <c r="M37" s="25">
        <v>29.948149999999995</v>
      </c>
      <c r="N37" s="25">
        <v>30.62856</v>
      </c>
    </row>
    <row r="38" spans="1:14" ht="18.899999999999999" customHeight="1">
      <c r="A38" s="24" t="str">
        <f>'Page 9'!$A$38</f>
        <v>Sion</v>
      </c>
      <c r="B38" s="25">
        <v>0</v>
      </c>
      <c r="C38" s="25">
        <v>0</v>
      </c>
      <c r="D38" s="25">
        <v>0</v>
      </c>
      <c r="E38" s="25">
        <v>0</v>
      </c>
      <c r="F38" s="25">
        <v>4.226</v>
      </c>
      <c r="G38" s="25">
        <v>6.3245000000000013</v>
      </c>
      <c r="H38" s="25">
        <v>11.067499999999999</v>
      </c>
      <c r="I38" s="25">
        <v>14.268300000000004</v>
      </c>
      <c r="J38" s="25">
        <v>22.379899999999996</v>
      </c>
      <c r="K38" s="25">
        <v>23.738099999999999</v>
      </c>
      <c r="L38" s="25">
        <v>24.097800000000003</v>
      </c>
      <c r="M38" s="25">
        <v>23.833600000000004</v>
      </c>
      <c r="N38" s="25">
        <v>22.634879999999999</v>
      </c>
    </row>
    <row r="39" spans="1:14" ht="18.899999999999999" customHeight="1">
      <c r="A39" s="24" t="str">
        <f>'Page 9'!$A$39</f>
        <v>Neuchâtel</v>
      </c>
      <c r="B39" s="25">
        <v>0</v>
      </c>
      <c r="C39" s="25">
        <v>0</v>
      </c>
      <c r="D39" s="25">
        <v>1.1299999999999999</v>
      </c>
      <c r="E39" s="25">
        <v>4.5925000000000002</v>
      </c>
      <c r="F39" s="25">
        <v>14.194500000000001</v>
      </c>
      <c r="G39" s="25">
        <v>19.424749999999996</v>
      </c>
      <c r="H39" s="25">
        <v>16.639250000000004</v>
      </c>
      <c r="I39" s="25">
        <v>21.657699999999995</v>
      </c>
      <c r="J39" s="25">
        <v>24.435499999999998</v>
      </c>
      <c r="K39" s="25">
        <v>27.272750000000006</v>
      </c>
      <c r="L39" s="25">
        <v>28.489249999999998</v>
      </c>
      <c r="M39" s="25">
        <v>25.614999999999988</v>
      </c>
      <c r="N39" s="25">
        <v>24.613189999999999</v>
      </c>
    </row>
    <row r="40" spans="1:14" ht="18.899999999999999" customHeight="1">
      <c r="A40" s="24" t="str">
        <f>'Page 9'!$A$40</f>
        <v>Geneva</v>
      </c>
      <c r="B40" s="25">
        <v>0</v>
      </c>
      <c r="C40" s="25">
        <v>0</v>
      </c>
      <c r="D40" s="25">
        <v>0</v>
      </c>
      <c r="E40" s="25">
        <v>0</v>
      </c>
      <c r="F40" s="25">
        <v>0</v>
      </c>
      <c r="G40" s="25">
        <v>1.2402500000000001</v>
      </c>
      <c r="H40" s="25">
        <v>13.581749999999998</v>
      </c>
      <c r="I40" s="25">
        <v>18.882900000000003</v>
      </c>
      <c r="J40" s="25">
        <v>23.141399999999997</v>
      </c>
      <c r="K40" s="25">
        <v>23.832649999999997</v>
      </c>
      <c r="L40" s="25">
        <v>24.677</v>
      </c>
      <c r="M40" s="25">
        <v>26.210300000000004</v>
      </c>
      <c r="N40" s="25">
        <v>27.96677</v>
      </c>
    </row>
    <row r="41" spans="1:14" ht="18.899999999999999" customHeight="1">
      <c r="A41" s="24" t="str">
        <f>'Page 9'!$A$41</f>
        <v>Delémont</v>
      </c>
      <c r="B41" s="25">
        <v>0</v>
      </c>
      <c r="C41" s="25">
        <v>0</v>
      </c>
      <c r="D41" s="25">
        <v>0</v>
      </c>
      <c r="E41" s="25">
        <v>4.6485000000000003</v>
      </c>
      <c r="F41" s="25">
        <v>11.508000000000001</v>
      </c>
      <c r="G41" s="25">
        <v>15.473000000000001</v>
      </c>
      <c r="H41" s="25">
        <v>19.414749999999994</v>
      </c>
      <c r="I41" s="25">
        <v>21.177300000000006</v>
      </c>
      <c r="J41" s="25">
        <v>22.648199999999992</v>
      </c>
      <c r="K41" s="25">
        <v>25.261300000000002</v>
      </c>
      <c r="L41" s="25">
        <v>27.073849999999993</v>
      </c>
      <c r="M41" s="25">
        <v>27.159949999999998</v>
      </c>
      <c r="N41" s="25">
        <v>27.526700000000005</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v>
      </c>
      <c r="C43" s="25">
        <v>0</v>
      </c>
      <c r="D43" s="25">
        <v>0</v>
      </c>
      <c r="E43" s="25">
        <v>0</v>
      </c>
      <c r="F43" s="25">
        <v>0</v>
      </c>
      <c r="G43" s="25">
        <v>0</v>
      </c>
      <c r="H43" s="25">
        <v>0.43499999999999994</v>
      </c>
      <c r="I43" s="25">
        <v>3.734</v>
      </c>
      <c r="J43" s="25">
        <v>8.0960000000000001</v>
      </c>
      <c r="K43" s="25">
        <v>11.609</v>
      </c>
      <c r="L43" s="25">
        <v>11.622</v>
      </c>
      <c r="M43" s="25">
        <v>11.609</v>
      </c>
      <c r="N43" s="25">
        <v>11.6168</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&amp;C&amp;"Helvetica,Standard" Eidg. Steuerverwaltung  -  Administration fédérale des contributions  -  Amministrazione federale delle contribuzioni&amp;R19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Z118"/>
  <sheetViews>
    <sheetView zoomScale="60" zoomScaleNormal="60" workbookViewId="0"/>
  </sheetViews>
  <sheetFormatPr baseColWidth="10" defaultColWidth="12.6640625" defaultRowHeight="13.2"/>
  <cols>
    <col min="1" max="1" width="31" style="78" customWidth="1"/>
    <col min="2" max="8" width="11.5546875" style="78" bestFit="1" customWidth="1"/>
    <col min="9" max="12" width="13.5546875" style="78" bestFit="1" customWidth="1"/>
    <col min="13" max="13" width="13.5546875" style="78" customWidth="1"/>
    <col min="14" max="22" width="12.6640625" style="78" customWidth="1"/>
    <col min="23" max="23" width="14.33203125" style="78" customWidth="1"/>
    <col min="24" max="24" width="13" style="78" bestFit="1" customWidth="1"/>
    <col min="25" max="25" width="15.33203125" style="78" bestFit="1" customWidth="1"/>
    <col min="26" max="26" width="34.44140625" style="78" bestFit="1" customWidth="1"/>
    <col min="27" max="16384" width="12.6640625" style="78"/>
  </cols>
  <sheetData>
    <row r="1" spans="1:26" ht="18.899999999999999" customHeight="1">
      <c r="A1" s="76" t="str">
        <f>Page19!$A$1</f>
        <v>Married sole earner with 2 children</v>
      </c>
      <c r="B1" s="76"/>
      <c r="C1" s="76"/>
      <c r="D1" s="76"/>
      <c r="E1" s="76"/>
      <c r="F1" s="76"/>
      <c r="G1" s="76"/>
      <c r="H1" s="76"/>
      <c r="I1" s="76"/>
      <c r="J1" s="76"/>
      <c r="K1" s="76"/>
      <c r="L1" s="77"/>
      <c r="M1" s="77"/>
      <c r="N1" s="76" t="str">
        <f>A1</f>
        <v>Married sole earner with 2 children</v>
      </c>
    </row>
    <row r="2" spans="1:26" ht="18.899999999999999" customHeight="1">
      <c r="A2" s="76"/>
      <c r="B2" s="76"/>
      <c r="C2" s="76"/>
      <c r="D2" s="76"/>
      <c r="E2" s="76"/>
      <c r="F2" s="76"/>
      <c r="G2" s="76"/>
      <c r="H2" s="76"/>
      <c r="I2" s="76"/>
      <c r="J2" s="76"/>
      <c r="K2" s="76"/>
      <c r="L2" s="77"/>
      <c r="M2" s="77"/>
      <c r="N2" s="76"/>
    </row>
    <row r="3" spans="1:26" ht="18.899999999999999" customHeight="1">
      <c r="A3" s="80" t="str">
        <f>'Pages 10-11'!$A$3</f>
        <v>Cantonal, municipal and church tax burden on gross earned income</v>
      </c>
      <c r="B3" s="76"/>
      <c r="D3" s="76"/>
      <c r="E3" s="76"/>
      <c r="F3" s="76"/>
      <c r="G3" s="76"/>
      <c r="H3" s="76"/>
      <c r="I3" s="76"/>
      <c r="J3" s="76"/>
      <c r="K3" s="76"/>
      <c r="L3" s="77"/>
      <c r="M3" s="77"/>
      <c r="N3" s="80" t="str">
        <f>A3</f>
        <v>Cantonal, municipal and church tax burden on gross earned income</v>
      </c>
    </row>
    <row r="4" spans="1:26" ht="18.899999999999999" customHeight="1">
      <c r="A4" s="80"/>
      <c r="B4" s="77"/>
      <c r="C4" s="77"/>
      <c r="D4" s="77"/>
      <c r="E4" s="77"/>
      <c r="F4" s="77"/>
      <c r="G4" s="77"/>
      <c r="H4" s="77"/>
      <c r="I4" s="77"/>
      <c r="J4" s="77"/>
      <c r="K4" s="77"/>
      <c r="L4" s="77"/>
      <c r="M4" s="77"/>
    </row>
    <row r="5" spans="1:26" ht="18.899999999999999" customHeight="1" thickBot="1">
      <c r="A5" s="79">
        <v>8</v>
      </c>
      <c r="B5" s="77"/>
      <c r="C5" s="77"/>
      <c r="D5" s="77"/>
      <c r="E5" s="77"/>
      <c r="F5" s="77"/>
      <c r="G5" s="77"/>
      <c r="H5" s="77"/>
      <c r="I5" s="77"/>
      <c r="J5" s="77"/>
      <c r="K5" s="77"/>
      <c r="L5" s="77"/>
      <c r="M5" s="77"/>
      <c r="X5" s="81"/>
      <c r="Z5" s="81">
        <v>8</v>
      </c>
    </row>
    <row r="6" spans="1:26" ht="18.899999999999999" customHeight="1" thickBot="1">
      <c r="A6" s="80" t="str">
        <f>'Page 9'!$A$11</f>
        <v>Cantonal capitals</v>
      </c>
      <c r="B6" s="852" t="str">
        <f>'Pages 10-11'!$B$6:$M$6</f>
        <v xml:space="preserve">Gross earned income in Swiss francs </v>
      </c>
      <c r="C6" s="853"/>
      <c r="D6" s="853"/>
      <c r="E6" s="853"/>
      <c r="F6" s="853"/>
      <c r="G6" s="853"/>
      <c r="H6" s="853"/>
      <c r="I6" s="853"/>
      <c r="J6" s="853"/>
      <c r="K6" s="853"/>
      <c r="L6" s="853"/>
      <c r="M6" s="854"/>
      <c r="N6" s="852" t="str">
        <f>B6</f>
        <v xml:space="preserve">Gross earned income in Swiss francs </v>
      </c>
      <c r="O6" s="853"/>
      <c r="P6" s="853"/>
      <c r="Q6" s="853"/>
      <c r="R6" s="853"/>
      <c r="S6" s="853"/>
      <c r="T6" s="853"/>
      <c r="U6" s="853"/>
      <c r="V6" s="853"/>
      <c r="W6" s="853"/>
      <c r="X6" s="853"/>
      <c r="Y6" s="854"/>
      <c r="Z6" s="81" t="str">
        <f>A6</f>
        <v>Cantonal capitals</v>
      </c>
    </row>
    <row r="7" spans="1:26" ht="18.899999999999999" customHeight="1">
      <c r="A7" s="80" t="str">
        <f>'Page 9'!A13</f>
        <v>Confederation</v>
      </c>
      <c r="B7" s="86">
        <v>12500</v>
      </c>
      <c r="C7" s="86">
        <v>15000</v>
      </c>
      <c r="D7" s="86">
        <v>17500</v>
      </c>
      <c r="E7" s="86">
        <v>20000</v>
      </c>
      <c r="F7" s="86">
        <v>25000</v>
      </c>
      <c r="G7" s="86">
        <v>30000</v>
      </c>
      <c r="H7" s="86">
        <v>35000</v>
      </c>
      <c r="I7" s="86">
        <v>40000</v>
      </c>
      <c r="J7" s="86">
        <v>45000</v>
      </c>
      <c r="K7" s="86">
        <v>50000</v>
      </c>
      <c r="L7" s="86">
        <v>60000</v>
      </c>
      <c r="M7" s="395">
        <v>70000</v>
      </c>
      <c r="N7" s="86">
        <v>80000</v>
      </c>
      <c r="O7" s="86">
        <v>90000</v>
      </c>
      <c r="P7" s="86">
        <v>100000</v>
      </c>
      <c r="Q7" s="86">
        <v>125000</v>
      </c>
      <c r="R7" s="86">
        <v>150000</v>
      </c>
      <c r="S7" s="86">
        <v>175000</v>
      </c>
      <c r="T7" s="86">
        <v>200000</v>
      </c>
      <c r="U7" s="86">
        <v>250000</v>
      </c>
      <c r="V7" s="86">
        <v>300000</v>
      </c>
      <c r="W7" s="86">
        <v>400000</v>
      </c>
      <c r="X7" s="86">
        <v>500000</v>
      </c>
      <c r="Y7" s="86">
        <v>1000000</v>
      </c>
      <c r="Z7" s="81" t="str">
        <f>A7</f>
        <v>Confederation</v>
      </c>
    </row>
    <row r="8" spans="1:26" ht="18.899999999999999" customHeight="1">
      <c r="A8" s="80"/>
      <c r="B8" s="81"/>
      <c r="C8" s="81"/>
      <c r="D8" s="81"/>
      <c r="E8" s="81"/>
      <c r="F8" s="81"/>
      <c r="G8" s="81"/>
      <c r="H8" s="81"/>
      <c r="I8" s="81"/>
      <c r="J8" s="81"/>
      <c r="K8" s="81"/>
      <c r="L8" s="81"/>
      <c r="M8" s="81"/>
      <c r="Z8" s="81"/>
    </row>
    <row r="9" spans="1:26" ht="18.899999999999999" customHeight="1">
      <c r="A9" s="80"/>
      <c r="B9" s="855" t="str">
        <f>'Pages 10-11'!$B$9:$M$9</f>
        <v xml:space="preserve">Tax burden in Swiss francs </v>
      </c>
      <c r="C9" s="856"/>
      <c r="D9" s="856"/>
      <c r="E9" s="856"/>
      <c r="F9" s="856"/>
      <c r="G9" s="856"/>
      <c r="H9" s="856"/>
      <c r="I9" s="856"/>
      <c r="J9" s="856"/>
      <c r="K9" s="856"/>
      <c r="L9" s="856"/>
      <c r="M9" s="857"/>
      <c r="N9" s="855" t="str">
        <f>B9</f>
        <v xml:space="preserve">Tax burden in Swiss francs </v>
      </c>
      <c r="O9" s="856"/>
      <c r="P9" s="856"/>
      <c r="Q9" s="856"/>
      <c r="R9" s="856"/>
      <c r="S9" s="856"/>
      <c r="T9" s="856"/>
      <c r="U9" s="856"/>
      <c r="V9" s="856"/>
      <c r="W9" s="856"/>
      <c r="X9" s="856"/>
      <c r="Y9" s="857"/>
      <c r="Z9" s="81"/>
    </row>
    <row r="10" spans="1:26" ht="18.899999999999999" customHeight="1">
      <c r="A10" s="24" t="str">
        <f>'Page 9'!$A$16</f>
        <v>Zurich</v>
      </c>
      <c r="B10" s="14">
        <v>48</v>
      </c>
      <c r="C10" s="14">
        <v>48</v>
      </c>
      <c r="D10" s="14">
        <v>48</v>
      </c>
      <c r="E10" s="14">
        <v>48</v>
      </c>
      <c r="F10" s="14">
        <v>48</v>
      </c>
      <c r="G10" s="14">
        <v>48</v>
      </c>
      <c r="H10" s="14">
        <v>48</v>
      </c>
      <c r="I10" s="14">
        <v>89.2</v>
      </c>
      <c r="J10" s="14">
        <v>295.3</v>
      </c>
      <c r="K10" s="14">
        <v>579.30000000000007</v>
      </c>
      <c r="L10" s="14">
        <v>1183.8499999999999</v>
      </c>
      <c r="M10" s="14">
        <v>1967</v>
      </c>
      <c r="N10" s="14">
        <v>2802.8500000000004</v>
      </c>
      <c r="O10" s="14">
        <v>3792.15</v>
      </c>
      <c r="P10" s="14">
        <v>4898.2</v>
      </c>
      <c r="Q10" s="14">
        <v>8136.3</v>
      </c>
      <c r="R10" s="14">
        <v>11857.550000000001</v>
      </c>
      <c r="S10" s="14">
        <v>16027.6</v>
      </c>
      <c r="T10" s="14">
        <v>20623.650000000001</v>
      </c>
      <c r="U10" s="14">
        <v>30372.2</v>
      </c>
      <c r="V10" s="14">
        <v>40876.400000000001</v>
      </c>
      <c r="W10" s="14">
        <v>64358.05</v>
      </c>
      <c r="X10" s="14">
        <v>90317.5</v>
      </c>
      <c r="Y10" s="14">
        <v>223329.84999999998</v>
      </c>
      <c r="Z10" s="81" t="str">
        <f>A10</f>
        <v>Zurich</v>
      </c>
    </row>
    <row r="11" spans="1:26" ht="18.899999999999999" customHeight="1">
      <c r="A11" s="24" t="str">
        <f>'Page 9'!$A$17</f>
        <v>Berne</v>
      </c>
      <c r="B11" s="343">
        <v>0</v>
      </c>
      <c r="C11" s="343">
        <v>0</v>
      </c>
      <c r="D11" s="343">
        <v>0</v>
      </c>
      <c r="E11" s="343">
        <v>0</v>
      </c>
      <c r="F11" s="343">
        <v>0</v>
      </c>
      <c r="G11" s="343">
        <v>0</v>
      </c>
      <c r="H11" s="343">
        <v>0</v>
      </c>
      <c r="I11" s="343">
        <v>0</v>
      </c>
      <c r="J11" s="343">
        <v>170.55</v>
      </c>
      <c r="K11" s="343">
        <v>542.70000000000005</v>
      </c>
      <c r="L11" s="343">
        <v>1756.2500000000002</v>
      </c>
      <c r="M11" s="343">
        <v>3519.85</v>
      </c>
      <c r="N11" s="343">
        <v>5336.05</v>
      </c>
      <c r="O11" s="343">
        <v>6954</v>
      </c>
      <c r="P11" s="343">
        <v>8517.4</v>
      </c>
      <c r="Q11" s="343">
        <v>12881.85</v>
      </c>
      <c r="R11" s="343">
        <v>17698.95</v>
      </c>
      <c r="S11" s="343">
        <v>23078.750000000004</v>
      </c>
      <c r="T11" s="343">
        <v>28805.7</v>
      </c>
      <c r="U11" s="343">
        <v>41084.450000000004</v>
      </c>
      <c r="V11" s="343">
        <v>53591.8</v>
      </c>
      <c r="W11" s="343">
        <v>79552.45</v>
      </c>
      <c r="X11" s="343">
        <v>106808.85000000002</v>
      </c>
      <c r="Y11" s="343">
        <v>245485.95</v>
      </c>
      <c r="Z11" s="81" t="str">
        <f t="shared" ref="Z11:Z37" si="0">A11</f>
        <v>Berne</v>
      </c>
    </row>
    <row r="12" spans="1:26" ht="18.899999999999999" customHeight="1">
      <c r="A12" s="24" t="str">
        <f>'Page 9'!$A$18</f>
        <v>Lucerne</v>
      </c>
      <c r="B12" s="14">
        <v>50</v>
      </c>
      <c r="C12" s="14">
        <v>50</v>
      </c>
      <c r="D12" s="14">
        <v>50</v>
      </c>
      <c r="E12" s="14">
        <v>50</v>
      </c>
      <c r="F12" s="14">
        <v>50</v>
      </c>
      <c r="G12" s="14">
        <v>50</v>
      </c>
      <c r="H12" s="14">
        <v>50</v>
      </c>
      <c r="I12" s="14">
        <v>50</v>
      </c>
      <c r="J12" s="14">
        <v>72.2</v>
      </c>
      <c r="K12" s="14">
        <v>242.4</v>
      </c>
      <c r="L12" s="14">
        <v>1385.7</v>
      </c>
      <c r="M12" s="14">
        <v>2551.2000000000003</v>
      </c>
      <c r="N12" s="14">
        <v>3700.1000000000004</v>
      </c>
      <c r="O12" s="14">
        <v>4898.8999999999996</v>
      </c>
      <c r="P12" s="14">
        <v>6330.7999999999993</v>
      </c>
      <c r="Q12" s="14">
        <v>9777.3000000000011</v>
      </c>
      <c r="R12" s="14">
        <v>13580.900000000001</v>
      </c>
      <c r="S12" s="14">
        <v>17724.900000000001</v>
      </c>
      <c r="T12" s="14">
        <v>22203.800000000003</v>
      </c>
      <c r="U12" s="14">
        <v>31786.400000000001</v>
      </c>
      <c r="V12" s="14">
        <v>41357.5</v>
      </c>
      <c r="W12" s="14">
        <v>60542.8</v>
      </c>
      <c r="X12" s="14">
        <v>79706.599999999991</v>
      </c>
      <c r="Y12" s="14">
        <v>175589.8</v>
      </c>
      <c r="Z12" s="81" t="str">
        <f t="shared" si="0"/>
        <v>Lucerne</v>
      </c>
    </row>
    <row r="13" spans="1:26" ht="18.899999999999999" customHeight="1">
      <c r="A13" s="24" t="str">
        <f>'Page 9'!$A$19</f>
        <v>Altdorf</v>
      </c>
      <c r="B13" s="14">
        <v>100</v>
      </c>
      <c r="C13" s="14">
        <v>100</v>
      </c>
      <c r="D13" s="14">
        <v>100</v>
      </c>
      <c r="E13" s="14">
        <v>100</v>
      </c>
      <c r="F13" s="14">
        <v>100</v>
      </c>
      <c r="G13" s="14">
        <v>100</v>
      </c>
      <c r="H13" s="14">
        <v>100</v>
      </c>
      <c r="I13" s="14">
        <v>100</v>
      </c>
      <c r="J13" s="14">
        <v>100</v>
      </c>
      <c r="K13" s="14">
        <v>205.34300000000002</v>
      </c>
      <c r="L13" s="14">
        <v>1544.704</v>
      </c>
      <c r="M13" s="14">
        <v>2884.0649999999996</v>
      </c>
      <c r="N13" s="14">
        <v>4193.3279999999995</v>
      </c>
      <c r="O13" s="14">
        <v>5487.5420000000004</v>
      </c>
      <c r="P13" s="14">
        <v>6706.5110000000004</v>
      </c>
      <c r="Q13" s="14">
        <v>9626.0169999999998</v>
      </c>
      <c r="R13" s="14">
        <v>12575.620999999999</v>
      </c>
      <c r="S13" s="14">
        <v>15946.597</v>
      </c>
      <c r="T13" s="14">
        <v>19302.523999999998</v>
      </c>
      <c r="U13" s="14">
        <v>26029.427</v>
      </c>
      <c r="V13" s="14">
        <v>32741.280999999999</v>
      </c>
      <c r="W13" s="14">
        <v>46195.086999999992</v>
      </c>
      <c r="X13" s="14">
        <v>59633.84399999999</v>
      </c>
      <c r="Y13" s="14">
        <v>126872.776</v>
      </c>
      <c r="Z13" s="81" t="str">
        <f t="shared" si="0"/>
        <v>Altdorf</v>
      </c>
    </row>
    <row r="14" spans="1:26" ht="18.899999999999999" customHeight="1">
      <c r="A14" s="24" t="str">
        <f>'Page 9'!$A$20</f>
        <v>Schwyz</v>
      </c>
      <c r="B14" s="343">
        <v>0</v>
      </c>
      <c r="C14" s="343">
        <v>0</v>
      </c>
      <c r="D14" s="343">
        <v>0</v>
      </c>
      <c r="E14" s="343">
        <v>0</v>
      </c>
      <c r="F14" s="343">
        <v>0</v>
      </c>
      <c r="G14" s="343">
        <v>0</v>
      </c>
      <c r="H14" s="343">
        <v>4</v>
      </c>
      <c r="I14" s="343">
        <v>59</v>
      </c>
      <c r="J14" s="343">
        <v>212.35000000000002</v>
      </c>
      <c r="K14" s="343">
        <v>474.44999999999993</v>
      </c>
      <c r="L14" s="343">
        <v>1233.8</v>
      </c>
      <c r="M14" s="343">
        <v>2047.8999999999999</v>
      </c>
      <c r="N14" s="343">
        <v>2847.3500000000004</v>
      </c>
      <c r="O14" s="343">
        <v>3719</v>
      </c>
      <c r="P14" s="343">
        <v>4622.3999999999996</v>
      </c>
      <c r="Q14" s="343">
        <v>7306.2999999999993</v>
      </c>
      <c r="R14" s="343">
        <v>10446.049999999999</v>
      </c>
      <c r="S14" s="343">
        <v>13819.8</v>
      </c>
      <c r="T14" s="343">
        <v>17281.150000000001</v>
      </c>
      <c r="U14" s="343">
        <v>24219.550000000003</v>
      </c>
      <c r="V14" s="343">
        <v>31142.35</v>
      </c>
      <c r="W14" s="343">
        <v>45019.000000000007</v>
      </c>
      <c r="X14" s="343">
        <v>58880.100000000006</v>
      </c>
      <c r="Y14" s="343">
        <v>140808.70000000001</v>
      </c>
      <c r="Z14" s="81" t="str">
        <f t="shared" si="0"/>
        <v>Schwyz</v>
      </c>
    </row>
    <row r="15" spans="1:26" ht="18.899999999999999" customHeight="1">
      <c r="A15" s="24" t="str">
        <f>'Page 9'!$A$21</f>
        <v>Sarnen</v>
      </c>
      <c r="B15" s="343">
        <v>0</v>
      </c>
      <c r="C15" s="343">
        <v>0</v>
      </c>
      <c r="D15" s="343">
        <v>0</v>
      </c>
      <c r="E15" s="343">
        <v>0</v>
      </c>
      <c r="F15" s="343">
        <v>0</v>
      </c>
      <c r="G15" s="343">
        <v>0</v>
      </c>
      <c r="H15" s="343">
        <v>0</v>
      </c>
      <c r="I15" s="343">
        <v>0</v>
      </c>
      <c r="J15" s="343">
        <v>0</v>
      </c>
      <c r="K15" s="343">
        <v>530.1</v>
      </c>
      <c r="L15" s="343">
        <v>1646.1000000000001</v>
      </c>
      <c r="M15" s="343">
        <v>2985.3</v>
      </c>
      <c r="N15" s="343">
        <v>4310.55</v>
      </c>
      <c r="O15" s="343">
        <v>5510.2499999999991</v>
      </c>
      <c r="P15" s="343">
        <v>6668.0500000000011</v>
      </c>
      <c r="Q15" s="343">
        <v>9723.1999999999989</v>
      </c>
      <c r="R15" s="343">
        <v>12834</v>
      </c>
      <c r="S15" s="343">
        <v>15958.75</v>
      </c>
      <c r="T15" s="343">
        <v>19069.650000000001</v>
      </c>
      <c r="U15" s="343">
        <v>25305.3</v>
      </c>
      <c r="V15" s="343">
        <v>31527.000000000004</v>
      </c>
      <c r="W15" s="343">
        <v>43998.3</v>
      </c>
      <c r="X15" s="343">
        <v>56455.7</v>
      </c>
      <c r="Y15" s="343">
        <v>118784.25</v>
      </c>
      <c r="Z15" s="81" t="str">
        <f t="shared" si="0"/>
        <v>Sarnen</v>
      </c>
    </row>
    <row r="16" spans="1:26" ht="18.899999999999999" customHeight="1">
      <c r="A16" s="24" t="str">
        <f>'Page 9'!$A$22</f>
        <v>Stans</v>
      </c>
      <c r="B16" s="14">
        <v>50</v>
      </c>
      <c r="C16" s="14">
        <v>50</v>
      </c>
      <c r="D16" s="14">
        <v>50</v>
      </c>
      <c r="E16" s="14">
        <v>50</v>
      </c>
      <c r="F16" s="14">
        <v>50</v>
      </c>
      <c r="G16" s="14">
        <v>50</v>
      </c>
      <c r="H16" s="14">
        <v>50</v>
      </c>
      <c r="I16" s="14">
        <v>50</v>
      </c>
      <c r="J16" s="14">
        <v>75.300000000000011</v>
      </c>
      <c r="K16" s="14">
        <v>221.79999999999998</v>
      </c>
      <c r="L16" s="14">
        <v>776.39999999999986</v>
      </c>
      <c r="M16" s="14">
        <v>1578.9</v>
      </c>
      <c r="N16" s="14">
        <v>2702.3</v>
      </c>
      <c r="O16" s="14">
        <v>3864.1000000000004</v>
      </c>
      <c r="P16" s="14">
        <v>5178.95</v>
      </c>
      <c r="Q16" s="14">
        <v>8520.4500000000007</v>
      </c>
      <c r="R16" s="14">
        <v>11856.199999999999</v>
      </c>
      <c r="S16" s="14">
        <v>15452.800000000001</v>
      </c>
      <c r="T16" s="14">
        <v>19159.100000000002</v>
      </c>
      <c r="U16" s="14">
        <v>26725.05</v>
      </c>
      <c r="V16" s="14">
        <v>34487.800000000003</v>
      </c>
      <c r="W16" s="14">
        <v>49290.799999999996</v>
      </c>
      <c r="X16" s="14">
        <v>62706.7</v>
      </c>
      <c r="Y16" s="14">
        <v>129786.15</v>
      </c>
      <c r="Z16" s="81" t="str">
        <f t="shared" si="0"/>
        <v>Stans</v>
      </c>
    </row>
    <row r="17" spans="1:26" ht="18.899999999999999" customHeight="1">
      <c r="A17" s="24" t="str">
        <f>'Page 9'!$A$23</f>
        <v>Glarus</v>
      </c>
      <c r="B17" s="343">
        <v>0</v>
      </c>
      <c r="C17" s="343">
        <v>0</v>
      </c>
      <c r="D17" s="343">
        <v>0</v>
      </c>
      <c r="E17" s="343">
        <v>0</v>
      </c>
      <c r="F17" s="343">
        <v>0</v>
      </c>
      <c r="G17" s="343">
        <v>0</v>
      </c>
      <c r="H17" s="343">
        <v>0</v>
      </c>
      <c r="I17" s="343">
        <v>356.65</v>
      </c>
      <c r="J17" s="343">
        <v>805.05</v>
      </c>
      <c r="K17" s="343">
        <v>1253.3999999999999</v>
      </c>
      <c r="L17" s="343">
        <v>2359.1</v>
      </c>
      <c r="M17" s="343">
        <v>3325.95</v>
      </c>
      <c r="N17" s="343">
        <v>4269.8</v>
      </c>
      <c r="O17" s="343">
        <v>5362.75</v>
      </c>
      <c r="P17" s="343">
        <v>6786.85</v>
      </c>
      <c r="Q17" s="343">
        <v>10547.15</v>
      </c>
      <c r="R17" s="343">
        <v>14674.25</v>
      </c>
      <c r="S17" s="343">
        <v>18954.25</v>
      </c>
      <c r="T17" s="343">
        <v>23215.15</v>
      </c>
      <c r="U17" s="343">
        <v>32242.600000000002</v>
      </c>
      <c r="V17" s="343">
        <v>41386</v>
      </c>
      <c r="W17" s="343">
        <v>61314.75</v>
      </c>
      <c r="X17" s="343">
        <v>81632</v>
      </c>
      <c r="Y17" s="343">
        <v>188028.1</v>
      </c>
      <c r="Z17" s="81" t="str">
        <f t="shared" si="0"/>
        <v>Glarus</v>
      </c>
    </row>
    <row r="18" spans="1:26" ht="18.899999999999999" customHeight="1">
      <c r="A18" s="24" t="str">
        <f>'Page 9'!$A$24</f>
        <v>Zug</v>
      </c>
      <c r="B18" s="343">
        <v>0</v>
      </c>
      <c r="C18" s="343">
        <v>0</v>
      </c>
      <c r="D18" s="343">
        <v>0</v>
      </c>
      <c r="E18" s="343">
        <v>0</v>
      </c>
      <c r="F18" s="343">
        <v>0</v>
      </c>
      <c r="G18" s="343">
        <v>0</v>
      </c>
      <c r="H18" s="343">
        <v>0</v>
      </c>
      <c r="I18" s="343">
        <v>0</v>
      </c>
      <c r="J18" s="343">
        <v>0</v>
      </c>
      <c r="K18" s="343">
        <v>0</v>
      </c>
      <c r="L18" s="343">
        <v>0</v>
      </c>
      <c r="M18" s="343">
        <v>71.5</v>
      </c>
      <c r="N18" s="343">
        <v>359.05000000000007</v>
      </c>
      <c r="O18" s="343">
        <v>704.4</v>
      </c>
      <c r="P18" s="343">
        <v>1058.6500000000001</v>
      </c>
      <c r="Q18" s="343">
        <v>1884.1000000000001</v>
      </c>
      <c r="R18" s="343">
        <v>3283.2</v>
      </c>
      <c r="S18" s="343">
        <v>5115.9000000000005</v>
      </c>
      <c r="T18" s="343">
        <v>6943.4</v>
      </c>
      <c r="U18" s="343">
        <v>13583.599999999999</v>
      </c>
      <c r="V18" s="343">
        <v>21315.9</v>
      </c>
      <c r="W18" s="343">
        <v>35000.100000000006</v>
      </c>
      <c r="X18" s="343">
        <v>45644.700000000004</v>
      </c>
      <c r="Y18" s="343">
        <v>98903.2</v>
      </c>
      <c r="Z18" s="81" t="str">
        <f t="shared" si="0"/>
        <v>Zug</v>
      </c>
    </row>
    <row r="19" spans="1:26" ht="18.899999999999999" customHeight="1">
      <c r="A19" s="24" t="str">
        <f>'Page 9'!$A$25</f>
        <v>Fribourg</v>
      </c>
      <c r="B19" s="343">
        <v>50</v>
      </c>
      <c r="C19" s="343">
        <v>50</v>
      </c>
      <c r="D19" s="343">
        <v>50</v>
      </c>
      <c r="E19" s="343">
        <v>50</v>
      </c>
      <c r="F19" s="343">
        <v>50</v>
      </c>
      <c r="G19" s="343">
        <v>50</v>
      </c>
      <c r="H19" s="343">
        <v>50</v>
      </c>
      <c r="I19" s="343">
        <v>115.05000000000001</v>
      </c>
      <c r="J19" s="343">
        <v>201.2</v>
      </c>
      <c r="K19" s="343">
        <v>446.70000000000005</v>
      </c>
      <c r="L19" s="343">
        <v>1318.3500000000001</v>
      </c>
      <c r="M19" s="343">
        <v>2381.35</v>
      </c>
      <c r="N19" s="343">
        <v>3566.4999999999995</v>
      </c>
      <c r="O19" s="343">
        <v>4681.45</v>
      </c>
      <c r="P19" s="343">
        <v>6242.0999999999995</v>
      </c>
      <c r="Q19" s="343">
        <v>11053.300000000001</v>
      </c>
      <c r="R19" s="343">
        <v>16044.75</v>
      </c>
      <c r="S19" s="343">
        <v>21336.200000000004</v>
      </c>
      <c r="T19" s="343">
        <v>27190.750000000004</v>
      </c>
      <c r="U19" s="343">
        <v>38644.050000000003</v>
      </c>
      <c r="V19" s="343">
        <v>51009.599999999999</v>
      </c>
      <c r="W19" s="343">
        <v>78307.95</v>
      </c>
      <c r="X19" s="343">
        <v>105739.55</v>
      </c>
      <c r="Y19" s="343">
        <v>219499.30000000002</v>
      </c>
      <c r="Z19" s="81" t="str">
        <f t="shared" si="0"/>
        <v>Fribourg</v>
      </c>
    </row>
    <row r="20" spans="1:26" ht="18.899999999999999" customHeight="1">
      <c r="A20" s="24" t="str">
        <f>'Page 9'!$A$26</f>
        <v>Solothurn</v>
      </c>
      <c r="B20" s="14">
        <v>60</v>
      </c>
      <c r="C20" s="14">
        <v>60</v>
      </c>
      <c r="D20" s="14">
        <v>60</v>
      </c>
      <c r="E20" s="14">
        <v>60</v>
      </c>
      <c r="F20" s="14">
        <v>60</v>
      </c>
      <c r="G20" s="14">
        <v>60</v>
      </c>
      <c r="H20" s="14">
        <v>60</v>
      </c>
      <c r="I20" s="14">
        <v>360</v>
      </c>
      <c r="J20" s="14">
        <v>922.30000000000007</v>
      </c>
      <c r="K20" s="14">
        <v>1561.15</v>
      </c>
      <c r="L20" s="14">
        <v>3005.95</v>
      </c>
      <c r="M20" s="14">
        <v>4270.25</v>
      </c>
      <c r="N20" s="14">
        <v>5581.25</v>
      </c>
      <c r="O20" s="14">
        <v>6958.35</v>
      </c>
      <c r="P20" s="14">
        <v>8803.35</v>
      </c>
      <c r="Q20" s="14">
        <v>13491.25</v>
      </c>
      <c r="R20" s="14">
        <v>18621.900000000001</v>
      </c>
      <c r="S20" s="14">
        <v>23986.100000000002</v>
      </c>
      <c r="T20" s="14">
        <v>29615.199999999997</v>
      </c>
      <c r="U20" s="14">
        <v>41211.950000000004</v>
      </c>
      <c r="V20" s="14">
        <v>53542.399999999994</v>
      </c>
      <c r="W20" s="14">
        <v>78202.850000000006</v>
      </c>
      <c r="X20" s="14">
        <v>102863.6</v>
      </c>
      <c r="Y20" s="14">
        <v>219411.94999999998</v>
      </c>
      <c r="Z20" s="81" t="str">
        <f t="shared" si="0"/>
        <v>Solothurn</v>
      </c>
    </row>
    <row r="21" spans="1:26" ht="18.899999999999999" customHeight="1">
      <c r="A21" s="24" t="str">
        <f>'Page 9'!$A$27</f>
        <v>Basel</v>
      </c>
      <c r="B21" s="343">
        <v>0</v>
      </c>
      <c r="C21" s="343">
        <v>0</v>
      </c>
      <c r="D21" s="343">
        <v>0</v>
      </c>
      <c r="E21" s="343">
        <v>0</v>
      </c>
      <c r="F21" s="343">
        <v>0</v>
      </c>
      <c r="G21" s="343">
        <v>0</v>
      </c>
      <c r="H21" s="343">
        <v>0</v>
      </c>
      <c r="I21" s="343">
        <v>0</v>
      </c>
      <c r="J21" s="343">
        <v>0</v>
      </c>
      <c r="K21" s="343">
        <v>0</v>
      </c>
      <c r="L21" s="343">
        <v>0</v>
      </c>
      <c r="M21" s="343">
        <v>841.75</v>
      </c>
      <c r="N21" s="343">
        <v>2982.2</v>
      </c>
      <c r="O21" s="343">
        <v>5098.6000000000004</v>
      </c>
      <c r="P21" s="343">
        <v>7239.05</v>
      </c>
      <c r="Q21" s="343">
        <v>12578.15</v>
      </c>
      <c r="R21" s="343">
        <v>17941.3</v>
      </c>
      <c r="S21" s="343">
        <v>23328.5</v>
      </c>
      <c r="T21" s="343">
        <v>28691.65</v>
      </c>
      <c r="U21" s="343">
        <v>39442</v>
      </c>
      <c r="V21" s="343">
        <v>50168.3</v>
      </c>
      <c r="W21" s="343">
        <v>71676.2</v>
      </c>
      <c r="X21" s="343">
        <v>93163.65</v>
      </c>
      <c r="Y21" s="343">
        <v>218166</v>
      </c>
      <c r="Z21" s="81" t="str">
        <f t="shared" si="0"/>
        <v>Basel</v>
      </c>
    </row>
    <row r="22" spans="1:26" ht="18.899999999999999" customHeight="1">
      <c r="A22" s="24" t="str">
        <f>'Page 9'!$A$28</f>
        <v>Liestal</v>
      </c>
      <c r="B22" s="343">
        <v>0</v>
      </c>
      <c r="C22" s="343">
        <v>0</v>
      </c>
      <c r="D22" s="343">
        <v>0</v>
      </c>
      <c r="E22" s="343">
        <v>0</v>
      </c>
      <c r="F22" s="343">
        <v>0</v>
      </c>
      <c r="G22" s="343">
        <v>0</v>
      </c>
      <c r="H22" s="343">
        <v>0</v>
      </c>
      <c r="I22" s="343">
        <v>0</v>
      </c>
      <c r="J22" s="343">
        <v>0</v>
      </c>
      <c r="K22" s="343">
        <v>0</v>
      </c>
      <c r="L22" s="343">
        <v>0</v>
      </c>
      <c r="M22" s="343">
        <v>966.95</v>
      </c>
      <c r="N22" s="343">
        <v>2533.5</v>
      </c>
      <c r="O22" s="343">
        <v>4278.1000000000004</v>
      </c>
      <c r="P22" s="343">
        <v>6180</v>
      </c>
      <c r="Q22" s="343">
        <v>11336.8</v>
      </c>
      <c r="R22" s="343">
        <v>16865.7</v>
      </c>
      <c r="S22" s="343">
        <v>22675.000000000004</v>
      </c>
      <c r="T22" s="343">
        <v>28721.599999999999</v>
      </c>
      <c r="U22" s="343">
        <v>41405.85</v>
      </c>
      <c r="V22" s="343">
        <v>54460.5</v>
      </c>
      <c r="W22" s="343">
        <v>80946.050000000017</v>
      </c>
      <c r="X22" s="343">
        <v>107827.54999999999</v>
      </c>
      <c r="Y22" s="343">
        <v>246079.85</v>
      </c>
      <c r="Z22" s="81" t="str">
        <f t="shared" si="0"/>
        <v>Liestal</v>
      </c>
    </row>
    <row r="23" spans="1:26" ht="18.899999999999999" customHeight="1">
      <c r="A23" s="24" t="str">
        <f>'Page 9'!$A$29</f>
        <v>Schaffhausen</v>
      </c>
      <c r="B23" s="14">
        <v>60</v>
      </c>
      <c r="C23" s="14">
        <v>60</v>
      </c>
      <c r="D23" s="14">
        <v>60</v>
      </c>
      <c r="E23" s="14">
        <v>60</v>
      </c>
      <c r="F23" s="14">
        <v>60</v>
      </c>
      <c r="G23" s="14">
        <v>60</v>
      </c>
      <c r="H23" s="14">
        <v>60</v>
      </c>
      <c r="I23" s="14">
        <v>90.05</v>
      </c>
      <c r="J23" s="14">
        <v>358.95</v>
      </c>
      <c r="K23" s="14">
        <v>772.1</v>
      </c>
      <c r="L23" s="14">
        <v>1855.0500000000002</v>
      </c>
      <c r="M23" s="14">
        <v>3059.7</v>
      </c>
      <c r="N23" s="14">
        <v>4260.9000000000005</v>
      </c>
      <c r="O23" s="14">
        <v>5510.8499999999995</v>
      </c>
      <c r="P23" s="14">
        <v>6676.85</v>
      </c>
      <c r="Q23" s="14">
        <v>10169.15</v>
      </c>
      <c r="R23" s="14">
        <v>14524.150000000001</v>
      </c>
      <c r="S23" s="14">
        <v>19522.649999999998</v>
      </c>
      <c r="T23" s="14">
        <v>24967.25</v>
      </c>
      <c r="U23" s="14">
        <v>35944.35</v>
      </c>
      <c r="V23" s="14">
        <v>46877.75</v>
      </c>
      <c r="W23" s="14">
        <v>70245.850000000006</v>
      </c>
      <c r="X23" s="14">
        <v>93108.1</v>
      </c>
      <c r="Y23" s="14">
        <v>191748.1</v>
      </c>
      <c r="Z23" s="81" t="str">
        <f t="shared" si="0"/>
        <v>Schaffhausen</v>
      </c>
    </row>
    <row r="24" spans="1:26" ht="18.899999999999999" customHeight="1">
      <c r="A24" s="24" t="str">
        <f>'Page 9'!$A$30</f>
        <v>Herisau</v>
      </c>
      <c r="B24" s="343">
        <v>0</v>
      </c>
      <c r="C24" s="343">
        <v>0</v>
      </c>
      <c r="D24" s="343">
        <v>0</v>
      </c>
      <c r="E24" s="343">
        <v>0</v>
      </c>
      <c r="F24" s="343">
        <v>0</v>
      </c>
      <c r="G24" s="343">
        <v>0</v>
      </c>
      <c r="H24" s="343">
        <v>62.000000000000007</v>
      </c>
      <c r="I24" s="343">
        <v>406.15000000000009</v>
      </c>
      <c r="J24" s="343">
        <v>895.15000000000009</v>
      </c>
      <c r="K24" s="343">
        <v>1474.8500000000001</v>
      </c>
      <c r="L24" s="343">
        <v>2721.8</v>
      </c>
      <c r="M24" s="343">
        <v>3899.7999999999997</v>
      </c>
      <c r="N24" s="343">
        <v>4718.2</v>
      </c>
      <c r="O24" s="343">
        <v>5996.95</v>
      </c>
      <c r="P24" s="343">
        <v>7614.4</v>
      </c>
      <c r="Q24" s="343">
        <v>12016.400000000001</v>
      </c>
      <c r="R24" s="343">
        <v>16712.150000000001</v>
      </c>
      <c r="S24" s="343">
        <v>21572.85</v>
      </c>
      <c r="T24" s="343">
        <v>26412</v>
      </c>
      <c r="U24" s="343">
        <v>36369.199999999997</v>
      </c>
      <c r="V24" s="343">
        <v>46393.05</v>
      </c>
      <c r="W24" s="343">
        <v>66485.7</v>
      </c>
      <c r="X24" s="343">
        <v>85939.750000000015</v>
      </c>
      <c r="Y24" s="343">
        <v>175969.95</v>
      </c>
      <c r="Z24" s="81" t="str">
        <f t="shared" si="0"/>
        <v>Herisau</v>
      </c>
    </row>
    <row r="25" spans="1:26" ht="18.899999999999999" customHeight="1">
      <c r="A25" s="24" t="str">
        <f>'Page 9'!$A$31</f>
        <v>Appenzell</v>
      </c>
      <c r="B25" s="343">
        <v>0</v>
      </c>
      <c r="C25" s="343">
        <v>0</v>
      </c>
      <c r="D25" s="343">
        <v>0</v>
      </c>
      <c r="E25" s="343">
        <v>0</v>
      </c>
      <c r="F25" s="343">
        <v>36.950000000000003</v>
      </c>
      <c r="G25" s="343">
        <v>118.05000000000001</v>
      </c>
      <c r="H25" s="343">
        <v>272.64999999999998</v>
      </c>
      <c r="I25" s="343">
        <v>475</v>
      </c>
      <c r="J25" s="343">
        <v>721.40000000000009</v>
      </c>
      <c r="K25" s="343">
        <v>1030.3</v>
      </c>
      <c r="L25" s="343">
        <v>1637.75</v>
      </c>
      <c r="M25" s="343">
        <v>2314.3999999999996</v>
      </c>
      <c r="N25" s="343">
        <v>3120.45</v>
      </c>
      <c r="O25" s="343">
        <v>4154.2000000000007</v>
      </c>
      <c r="P25" s="343">
        <v>5334</v>
      </c>
      <c r="Q25" s="343">
        <v>8647.5999999999985</v>
      </c>
      <c r="R25" s="343">
        <v>12125.949999999999</v>
      </c>
      <c r="S25" s="343">
        <v>15603.349999999999</v>
      </c>
      <c r="T25" s="343">
        <v>19126.800000000003</v>
      </c>
      <c r="U25" s="343">
        <v>26489.95</v>
      </c>
      <c r="V25" s="343">
        <v>33846.150000000009</v>
      </c>
      <c r="W25" s="343">
        <v>48082.25</v>
      </c>
      <c r="X25" s="343">
        <v>61779.950000000004</v>
      </c>
      <c r="Y25" s="343">
        <v>127184.15000000001</v>
      </c>
      <c r="Z25" s="81" t="str">
        <f t="shared" si="0"/>
        <v>Appenzell</v>
      </c>
    </row>
    <row r="26" spans="1:26" ht="18.899999999999999" customHeight="1">
      <c r="A26" s="24" t="str">
        <f>'Page 9'!$A$32</f>
        <v>St. Gall</v>
      </c>
      <c r="B26" s="343">
        <v>0</v>
      </c>
      <c r="C26" s="343">
        <v>0</v>
      </c>
      <c r="D26" s="343">
        <v>0</v>
      </c>
      <c r="E26" s="343">
        <v>0</v>
      </c>
      <c r="F26" s="343">
        <v>0</v>
      </c>
      <c r="G26" s="343">
        <v>0</v>
      </c>
      <c r="H26" s="343">
        <v>0</v>
      </c>
      <c r="I26" s="343">
        <v>0</v>
      </c>
      <c r="J26" s="343">
        <v>0</v>
      </c>
      <c r="K26" s="343">
        <v>114</v>
      </c>
      <c r="L26" s="343">
        <v>1014.5999999999999</v>
      </c>
      <c r="M26" s="343">
        <v>2314.2000000000003</v>
      </c>
      <c r="N26" s="343">
        <v>3648</v>
      </c>
      <c r="O26" s="343">
        <v>5016</v>
      </c>
      <c r="P26" s="343">
        <v>6531.25</v>
      </c>
      <c r="Q26" s="343">
        <v>11527.550000000001</v>
      </c>
      <c r="R26" s="343">
        <v>16621.199999999997</v>
      </c>
      <c r="S26" s="343">
        <v>22268.799999999999</v>
      </c>
      <c r="T26" s="343">
        <v>28108.15</v>
      </c>
      <c r="U26" s="343">
        <v>39897.75</v>
      </c>
      <c r="V26" s="343">
        <v>51846.05</v>
      </c>
      <c r="W26" s="343">
        <v>75796.350000000006</v>
      </c>
      <c r="X26" s="343">
        <v>99716.749999999985</v>
      </c>
      <c r="Y26" s="343">
        <v>210006.55</v>
      </c>
      <c r="Z26" s="81" t="str">
        <f t="shared" si="0"/>
        <v>St. Gall</v>
      </c>
    </row>
    <row r="27" spans="1:26" ht="18.899999999999999" customHeight="1">
      <c r="A27" s="24" t="str">
        <f>'Page 9'!$A$33</f>
        <v>Chur</v>
      </c>
      <c r="B27" s="343">
        <v>0</v>
      </c>
      <c r="C27" s="343">
        <v>0</v>
      </c>
      <c r="D27" s="343">
        <v>0</v>
      </c>
      <c r="E27" s="343">
        <v>0</v>
      </c>
      <c r="F27" s="343">
        <v>0</v>
      </c>
      <c r="G27" s="343">
        <v>0</v>
      </c>
      <c r="H27" s="343">
        <v>0</v>
      </c>
      <c r="I27" s="343">
        <v>0</v>
      </c>
      <c r="J27" s="343">
        <v>0</v>
      </c>
      <c r="K27" s="343">
        <v>0</v>
      </c>
      <c r="L27" s="343">
        <v>390</v>
      </c>
      <c r="M27" s="343">
        <v>1550</v>
      </c>
      <c r="N27" s="343">
        <v>2740</v>
      </c>
      <c r="O27" s="343">
        <v>3964</v>
      </c>
      <c r="P27" s="343">
        <v>5258</v>
      </c>
      <c r="Q27" s="343">
        <v>8856</v>
      </c>
      <c r="R27" s="343">
        <v>12935</v>
      </c>
      <c r="S27" s="343">
        <v>17626</v>
      </c>
      <c r="T27" s="343">
        <v>22378</v>
      </c>
      <c r="U27" s="343">
        <v>31975</v>
      </c>
      <c r="V27" s="343">
        <v>41991</v>
      </c>
      <c r="W27" s="343">
        <v>62117</v>
      </c>
      <c r="X27" s="343">
        <v>82271</v>
      </c>
      <c r="Y27" s="343">
        <v>184632</v>
      </c>
      <c r="Z27" s="81" t="str">
        <f t="shared" si="0"/>
        <v>Chur</v>
      </c>
    </row>
    <row r="28" spans="1:26" ht="18.899999999999999" customHeight="1">
      <c r="A28" s="24" t="str">
        <f>'Page 9'!$A$34</f>
        <v>Aarau</v>
      </c>
      <c r="B28" s="343">
        <v>0</v>
      </c>
      <c r="C28" s="343">
        <v>0</v>
      </c>
      <c r="D28" s="343">
        <v>0</v>
      </c>
      <c r="E28" s="343">
        <v>0</v>
      </c>
      <c r="F28" s="343">
        <v>0</v>
      </c>
      <c r="G28" s="343">
        <v>0</v>
      </c>
      <c r="H28" s="343">
        <v>22.099999999999998</v>
      </c>
      <c r="I28" s="343">
        <v>121.55000000000001</v>
      </c>
      <c r="J28" s="343">
        <v>322.7</v>
      </c>
      <c r="K28" s="343">
        <v>603.30000000000007</v>
      </c>
      <c r="L28" s="343">
        <v>1255.25</v>
      </c>
      <c r="M28" s="343">
        <v>2123.85</v>
      </c>
      <c r="N28" s="343">
        <v>3147</v>
      </c>
      <c r="O28" s="343">
        <v>4287.3999999999996</v>
      </c>
      <c r="P28" s="343">
        <v>5560.4</v>
      </c>
      <c r="Q28" s="343">
        <v>9158.1999999999989</v>
      </c>
      <c r="R28" s="343">
        <v>13145.050000000001</v>
      </c>
      <c r="S28" s="343">
        <v>17525.300000000003</v>
      </c>
      <c r="T28" s="343">
        <v>22136.45</v>
      </c>
      <c r="U28" s="343">
        <v>31521.199999999997</v>
      </c>
      <c r="V28" s="343">
        <v>41318.200000000004</v>
      </c>
      <c r="W28" s="343">
        <v>61126.35</v>
      </c>
      <c r="X28" s="343">
        <v>81848.449999999983</v>
      </c>
      <c r="Y28" s="343">
        <v>187856.59999999998</v>
      </c>
      <c r="Z28" s="81" t="str">
        <f t="shared" si="0"/>
        <v>Aarau</v>
      </c>
    </row>
    <row r="29" spans="1:26" ht="18.899999999999999" customHeight="1">
      <c r="A29" s="24" t="str">
        <f>'Page 9'!$A$35</f>
        <v>Frauenfeld</v>
      </c>
      <c r="B29" s="343">
        <v>0</v>
      </c>
      <c r="C29" s="343">
        <v>0</v>
      </c>
      <c r="D29" s="343">
        <v>0</v>
      </c>
      <c r="E29" s="343">
        <v>0</v>
      </c>
      <c r="F29" s="343">
        <v>0</v>
      </c>
      <c r="G29" s="343">
        <v>0</v>
      </c>
      <c r="H29" s="343">
        <v>0</v>
      </c>
      <c r="I29" s="343">
        <v>0</v>
      </c>
      <c r="J29" s="343">
        <v>0</v>
      </c>
      <c r="K29" s="343">
        <v>0</v>
      </c>
      <c r="L29" s="343">
        <v>682.85</v>
      </c>
      <c r="M29" s="343">
        <v>1763.25</v>
      </c>
      <c r="N29" s="343">
        <v>3108.8</v>
      </c>
      <c r="O29" s="343">
        <v>4415.95</v>
      </c>
      <c r="P29" s="343">
        <v>5747.4000000000005</v>
      </c>
      <c r="Q29" s="343">
        <v>9703.6500000000015</v>
      </c>
      <c r="R29" s="343">
        <v>13922.099999999999</v>
      </c>
      <c r="S29" s="343">
        <v>18296.849999999999</v>
      </c>
      <c r="T29" s="343">
        <v>22647.350000000002</v>
      </c>
      <c r="U29" s="343">
        <v>31895.25</v>
      </c>
      <c r="V29" s="343">
        <v>41227.800000000003</v>
      </c>
      <c r="W29" s="343">
        <v>60364.399999999994</v>
      </c>
      <c r="X29" s="343">
        <v>80292.950000000012</v>
      </c>
      <c r="Y29" s="343">
        <v>180020.4</v>
      </c>
      <c r="Z29" s="81" t="str">
        <f t="shared" si="0"/>
        <v>Frauenfeld</v>
      </c>
    </row>
    <row r="30" spans="1:26" ht="18.899999999999999" customHeight="1">
      <c r="A30" s="24" t="str">
        <f>'Page 9'!$A$36</f>
        <v>Bellinzona</v>
      </c>
      <c r="B30" s="14">
        <v>40</v>
      </c>
      <c r="C30" s="14">
        <v>40</v>
      </c>
      <c r="D30" s="14">
        <v>40</v>
      </c>
      <c r="E30" s="14">
        <v>40</v>
      </c>
      <c r="F30" s="14">
        <v>40</v>
      </c>
      <c r="G30" s="14">
        <v>40</v>
      </c>
      <c r="H30" s="14">
        <v>40</v>
      </c>
      <c r="I30" s="14">
        <v>40</v>
      </c>
      <c r="J30" s="14">
        <v>40</v>
      </c>
      <c r="K30" s="14">
        <v>40</v>
      </c>
      <c r="L30" s="14">
        <v>720.75</v>
      </c>
      <c r="M30" s="14">
        <v>1182.4000000000001</v>
      </c>
      <c r="N30" s="14">
        <v>1931.9</v>
      </c>
      <c r="O30" s="14">
        <v>3068.05</v>
      </c>
      <c r="P30" s="14">
        <v>4279.8999999999996</v>
      </c>
      <c r="Q30" s="14">
        <v>8040.55</v>
      </c>
      <c r="R30" s="14">
        <v>12982.25</v>
      </c>
      <c r="S30" s="14">
        <v>18566.45</v>
      </c>
      <c r="T30" s="14">
        <v>24016.15</v>
      </c>
      <c r="U30" s="14">
        <v>35657</v>
      </c>
      <c r="V30" s="14">
        <v>47981.599999999999</v>
      </c>
      <c r="W30" s="14">
        <v>73541.850000000006</v>
      </c>
      <c r="X30" s="14">
        <v>99484.45</v>
      </c>
      <c r="Y30" s="14">
        <v>229724.84999999998</v>
      </c>
      <c r="Z30" s="81" t="str">
        <f t="shared" si="0"/>
        <v>Bellinzona</v>
      </c>
    </row>
    <row r="31" spans="1:26" ht="18.899999999999999" customHeight="1">
      <c r="A31" s="24" t="str">
        <f>'Page 9'!$A$37</f>
        <v>Lausanne</v>
      </c>
      <c r="B31" s="343">
        <v>0</v>
      </c>
      <c r="C31" s="343">
        <v>0</v>
      </c>
      <c r="D31" s="343">
        <v>0</v>
      </c>
      <c r="E31" s="343">
        <v>0</v>
      </c>
      <c r="F31" s="343">
        <v>0</v>
      </c>
      <c r="G31" s="343">
        <v>0</v>
      </c>
      <c r="H31" s="343">
        <v>0</v>
      </c>
      <c r="I31" s="343">
        <v>0</v>
      </c>
      <c r="J31" s="343">
        <v>0</v>
      </c>
      <c r="K31" s="343">
        <v>11.7</v>
      </c>
      <c r="L31" s="343">
        <v>630.45000000000005</v>
      </c>
      <c r="M31" s="343">
        <v>1968.9</v>
      </c>
      <c r="N31" s="343">
        <v>3929.8</v>
      </c>
      <c r="O31" s="343">
        <v>6279.25</v>
      </c>
      <c r="P31" s="343">
        <v>9067.9</v>
      </c>
      <c r="Q31" s="343">
        <v>13527.350000000002</v>
      </c>
      <c r="R31" s="343">
        <v>17729.650000000001</v>
      </c>
      <c r="S31" s="343">
        <v>22563.35</v>
      </c>
      <c r="T31" s="343">
        <v>27753.700000000004</v>
      </c>
      <c r="U31" s="343">
        <v>38575.700000000004</v>
      </c>
      <c r="V31" s="343">
        <v>51567.55</v>
      </c>
      <c r="W31" s="343">
        <v>80399.05</v>
      </c>
      <c r="X31" s="343">
        <v>110347.2</v>
      </c>
      <c r="Y31" s="343">
        <v>263490</v>
      </c>
      <c r="Z31" s="81" t="str">
        <f t="shared" si="0"/>
        <v>Lausanne</v>
      </c>
    </row>
    <row r="32" spans="1:26" ht="18.899999999999999" customHeight="1">
      <c r="A32" s="24" t="str">
        <f>'Page 9'!$A$38</f>
        <v>Sion</v>
      </c>
      <c r="B32" s="14">
        <v>34</v>
      </c>
      <c r="C32" s="14">
        <v>34</v>
      </c>
      <c r="D32" s="14">
        <v>34</v>
      </c>
      <c r="E32" s="14">
        <v>34</v>
      </c>
      <c r="F32" s="14">
        <v>34</v>
      </c>
      <c r="G32" s="14">
        <v>34</v>
      </c>
      <c r="H32" s="14">
        <v>34</v>
      </c>
      <c r="I32" s="14">
        <v>34</v>
      </c>
      <c r="J32" s="14">
        <v>34</v>
      </c>
      <c r="K32" s="14">
        <v>34</v>
      </c>
      <c r="L32" s="14">
        <v>456.59999999999997</v>
      </c>
      <c r="M32" s="14">
        <v>881.85</v>
      </c>
      <c r="N32" s="14">
        <v>1721.5</v>
      </c>
      <c r="O32" s="14">
        <v>2776.55</v>
      </c>
      <c r="P32" s="14">
        <v>3935</v>
      </c>
      <c r="Q32" s="14">
        <v>7213.7999999999993</v>
      </c>
      <c r="R32" s="14">
        <v>11069.150000000001</v>
      </c>
      <c r="S32" s="14">
        <v>15760.349999999999</v>
      </c>
      <c r="T32" s="14">
        <v>22259.1</v>
      </c>
      <c r="U32" s="14">
        <v>34491.300000000003</v>
      </c>
      <c r="V32" s="14">
        <v>45997.2</v>
      </c>
      <c r="W32" s="14">
        <v>70095</v>
      </c>
      <c r="X32" s="14">
        <v>93928.6</v>
      </c>
      <c r="Y32" s="14">
        <v>207103</v>
      </c>
      <c r="Z32" s="81" t="str">
        <f t="shared" si="0"/>
        <v>Sion</v>
      </c>
    </row>
    <row r="33" spans="1:26" ht="18.899999999999999" customHeight="1">
      <c r="A33" s="24" t="str">
        <f>'Page 9'!$A$39</f>
        <v>Neuchâtel</v>
      </c>
      <c r="B33" s="343">
        <v>0</v>
      </c>
      <c r="C33" s="343">
        <v>0</v>
      </c>
      <c r="D33" s="343">
        <v>0</v>
      </c>
      <c r="E33" s="343">
        <v>0</v>
      </c>
      <c r="F33" s="343">
        <v>0</v>
      </c>
      <c r="G33" s="343">
        <v>0</v>
      </c>
      <c r="H33" s="343">
        <v>54.050000000000004</v>
      </c>
      <c r="I33" s="343">
        <v>113</v>
      </c>
      <c r="J33" s="343">
        <v>235.64999999999998</v>
      </c>
      <c r="K33" s="343">
        <v>572.25</v>
      </c>
      <c r="L33" s="343">
        <v>1991.7000000000003</v>
      </c>
      <c r="M33" s="343">
        <v>4388.55</v>
      </c>
      <c r="N33" s="343">
        <v>5876.65</v>
      </c>
      <c r="O33" s="343">
        <v>7166.1500000000005</v>
      </c>
      <c r="P33" s="343">
        <v>9204.5</v>
      </c>
      <c r="Q33" s="343">
        <v>14462.650000000001</v>
      </c>
      <c r="R33" s="343">
        <v>20033.349999999999</v>
      </c>
      <c r="S33" s="343">
        <v>26009.85</v>
      </c>
      <c r="T33" s="343">
        <v>32251.1</v>
      </c>
      <c r="U33" s="343">
        <v>45508.95</v>
      </c>
      <c r="V33" s="343">
        <v>59523.850000000006</v>
      </c>
      <c r="W33" s="343">
        <v>88013.1</v>
      </c>
      <c r="X33" s="343">
        <v>113628.09999999999</v>
      </c>
      <c r="Y33" s="343">
        <v>236694.05</v>
      </c>
      <c r="Z33" s="81" t="str">
        <f t="shared" si="0"/>
        <v>Neuchâtel</v>
      </c>
    </row>
    <row r="34" spans="1:26" ht="18.899999999999999" customHeight="1">
      <c r="A34" s="24" t="str">
        <f>'Page 9'!$A$40</f>
        <v>Geneva</v>
      </c>
      <c r="B34" s="14">
        <v>25</v>
      </c>
      <c r="C34" s="14">
        <v>25</v>
      </c>
      <c r="D34" s="14">
        <v>25</v>
      </c>
      <c r="E34" s="14">
        <v>25</v>
      </c>
      <c r="F34" s="14">
        <v>25</v>
      </c>
      <c r="G34" s="14">
        <v>25</v>
      </c>
      <c r="H34" s="14">
        <v>25</v>
      </c>
      <c r="I34" s="14">
        <v>25</v>
      </c>
      <c r="J34" s="14">
        <v>25</v>
      </c>
      <c r="K34" s="14">
        <v>25</v>
      </c>
      <c r="L34" s="14">
        <v>25</v>
      </c>
      <c r="M34" s="14">
        <v>25</v>
      </c>
      <c r="N34" s="14">
        <v>273.05</v>
      </c>
      <c r="O34" s="14">
        <v>1441.25</v>
      </c>
      <c r="P34" s="14">
        <v>2989.3999999999996</v>
      </c>
      <c r="Q34" s="14">
        <v>6955.6</v>
      </c>
      <c r="R34" s="14">
        <v>12430.85</v>
      </c>
      <c r="S34" s="14">
        <v>18216.2</v>
      </c>
      <c r="T34" s="14">
        <v>24001.55</v>
      </c>
      <c r="U34" s="14">
        <v>35877.800000000003</v>
      </c>
      <c r="V34" s="14">
        <v>47834.2</v>
      </c>
      <c r="W34" s="14">
        <v>72511.199999999997</v>
      </c>
      <c r="X34" s="14">
        <v>98721.5</v>
      </c>
      <c r="Y34" s="14">
        <v>238555.35</v>
      </c>
      <c r="Z34" s="81" t="str">
        <f t="shared" si="0"/>
        <v>Geneva</v>
      </c>
    </row>
    <row r="35" spans="1:26" ht="18.899999999999999" customHeight="1">
      <c r="A35" s="24" t="str">
        <f>'Page 9'!$A$41</f>
        <v>Delémont</v>
      </c>
      <c r="B35" s="343">
        <v>0</v>
      </c>
      <c r="C35" s="343">
        <v>0</v>
      </c>
      <c r="D35" s="343">
        <v>0</v>
      </c>
      <c r="E35" s="343">
        <v>0</v>
      </c>
      <c r="F35" s="343">
        <v>0</v>
      </c>
      <c r="G35" s="343">
        <v>0</v>
      </c>
      <c r="H35" s="343">
        <v>0</v>
      </c>
      <c r="I35" s="343">
        <v>0</v>
      </c>
      <c r="J35" s="343">
        <v>135.79999999999998</v>
      </c>
      <c r="K35" s="343">
        <v>464.84999999999997</v>
      </c>
      <c r="L35" s="343">
        <v>1615.65</v>
      </c>
      <c r="M35" s="343">
        <v>3151.2999999999997</v>
      </c>
      <c r="N35" s="343">
        <v>4710.25</v>
      </c>
      <c r="O35" s="343">
        <v>6662.7499999999991</v>
      </c>
      <c r="P35" s="343">
        <v>8593.1999999999989</v>
      </c>
      <c r="Q35" s="343">
        <v>13494.45</v>
      </c>
      <c r="R35" s="343">
        <v>19181.850000000002</v>
      </c>
      <c r="S35" s="343">
        <v>24843.9</v>
      </c>
      <c r="T35" s="343">
        <v>30505.949999999997</v>
      </c>
      <c r="U35" s="343">
        <v>42215.1</v>
      </c>
      <c r="V35" s="343">
        <v>55767.25</v>
      </c>
      <c r="W35" s="343">
        <v>82841.099999999991</v>
      </c>
      <c r="X35" s="343">
        <v>110001.04999999999</v>
      </c>
      <c r="Y35" s="343">
        <v>247634.55000000002</v>
      </c>
      <c r="Z35" s="81"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81"/>
    </row>
    <row r="37" spans="1:26" ht="18.899999999999999" customHeight="1">
      <c r="A37" s="24" t="str">
        <f>'Page 9'!$A$43</f>
        <v>Direct federal tax</v>
      </c>
      <c r="B37" s="343">
        <v>0</v>
      </c>
      <c r="C37" s="343">
        <v>0</v>
      </c>
      <c r="D37" s="343">
        <v>0</v>
      </c>
      <c r="E37" s="343">
        <v>0</v>
      </c>
      <c r="F37" s="343">
        <v>0</v>
      </c>
      <c r="G37" s="343">
        <v>0</v>
      </c>
      <c r="H37" s="343">
        <v>0</v>
      </c>
      <c r="I37" s="343">
        <v>0</v>
      </c>
      <c r="J37" s="343">
        <v>0</v>
      </c>
      <c r="K37" s="343">
        <v>0</v>
      </c>
      <c r="L37" s="343">
        <v>0</v>
      </c>
      <c r="M37" s="343">
        <v>0</v>
      </c>
      <c r="N37" s="343">
        <v>0</v>
      </c>
      <c r="O37" s="343">
        <v>0</v>
      </c>
      <c r="P37" s="343">
        <v>87</v>
      </c>
      <c r="Q37" s="343">
        <v>853</v>
      </c>
      <c r="R37" s="343">
        <v>1954</v>
      </c>
      <c r="S37" s="343">
        <v>3531</v>
      </c>
      <c r="T37" s="343">
        <v>6002</v>
      </c>
      <c r="U37" s="343">
        <v>11813</v>
      </c>
      <c r="V37" s="343">
        <v>17611</v>
      </c>
      <c r="W37" s="343">
        <v>29233</v>
      </c>
      <c r="X37" s="343">
        <v>40842</v>
      </c>
      <c r="Y37" s="343">
        <v>98926</v>
      </c>
      <c r="Z37" s="81" t="str">
        <f t="shared" si="0"/>
        <v>Direct federal tax</v>
      </c>
    </row>
    <row r="38" spans="1:26" ht="18.899999999999999" customHeight="1">
      <c r="A38" s="82"/>
      <c r="B38" s="83"/>
      <c r="C38" s="83"/>
      <c r="D38" s="83"/>
      <c r="E38" s="83"/>
      <c r="F38" s="83"/>
      <c r="G38" s="83"/>
      <c r="H38" s="83"/>
      <c r="I38" s="83"/>
      <c r="J38" s="83"/>
      <c r="K38" s="84"/>
      <c r="L38" s="83"/>
      <c r="M38" s="83"/>
      <c r="N38" s="14"/>
      <c r="O38" s="14"/>
      <c r="P38" s="14"/>
      <c r="Q38" s="14"/>
      <c r="R38" s="14"/>
      <c r="S38" s="14"/>
      <c r="T38" s="14"/>
      <c r="U38" s="14"/>
      <c r="V38" s="14"/>
      <c r="W38" s="14"/>
      <c r="X38" s="15"/>
      <c r="Z38" s="81"/>
    </row>
    <row r="39" spans="1:26" ht="18.899999999999999" customHeight="1">
      <c r="A39" s="76"/>
      <c r="B39" s="858" t="str">
        <f>'Pages 10-11'!B39:M39</f>
        <v>Tax burden in percent of gross earned income</v>
      </c>
      <c r="C39" s="859"/>
      <c r="D39" s="859"/>
      <c r="E39" s="859"/>
      <c r="F39" s="859"/>
      <c r="G39" s="859"/>
      <c r="H39" s="859"/>
      <c r="I39" s="859"/>
      <c r="J39" s="859"/>
      <c r="K39" s="859"/>
      <c r="L39" s="859"/>
      <c r="M39" s="860"/>
      <c r="N39" s="858" t="str">
        <f>B39</f>
        <v>Tax burden in percent of gross earned income</v>
      </c>
      <c r="O39" s="859"/>
      <c r="P39" s="859"/>
      <c r="Q39" s="859"/>
      <c r="R39" s="859"/>
      <c r="S39" s="859"/>
      <c r="T39" s="859"/>
      <c r="U39" s="859"/>
      <c r="V39" s="859"/>
      <c r="W39" s="859"/>
      <c r="X39" s="859"/>
      <c r="Y39" s="860"/>
      <c r="Z39" s="81"/>
    </row>
    <row r="40" spans="1:26" ht="18.899999999999999" customHeight="1">
      <c r="A40" s="24" t="str">
        <f>'Page 9'!$A$16</f>
        <v>Zurich</v>
      </c>
      <c r="B40" s="10">
        <v>0.38400000000000001</v>
      </c>
      <c r="C40" s="10">
        <v>0.32</v>
      </c>
      <c r="D40" s="10">
        <v>0.2742857142857143</v>
      </c>
      <c r="E40" s="10">
        <v>0.24</v>
      </c>
      <c r="F40" s="10">
        <v>0.192</v>
      </c>
      <c r="G40" s="10">
        <v>0.16</v>
      </c>
      <c r="H40" s="10">
        <v>0.13714285714285715</v>
      </c>
      <c r="I40" s="10">
        <v>0.22300000000000003</v>
      </c>
      <c r="J40" s="10">
        <v>0.65622222222222226</v>
      </c>
      <c r="K40" s="10">
        <v>1.1586000000000001</v>
      </c>
      <c r="L40" s="10">
        <v>1.9730833333333333</v>
      </c>
      <c r="M40" s="10">
        <v>2.81</v>
      </c>
      <c r="N40" s="10">
        <v>3.5035625000000006</v>
      </c>
      <c r="O40" s="10">
        <v>4.2134999999999998</v>
      </c>
      <c r="P40" s="10">
        <v>4.8982000000000001</v>
      </c>
      <c r="Q40" s="10">
        <v>6.5090400000000006</v>
      </c>
      <c r="R40" s="10">
        <v>7.9050333333333347</v>
      </c>
      <c r="S40" s="10">
        <v>9.1586285714285722</v>
      </c>
      <c r="T40" s="10">
        <v>10.311825000000001</v>
      </c>
      <c r="U40" s="10">
        <v>12.14888</v>
      </c>
      <c r="V40" s="10">
        <v>13.625466666666666</v>
      </c>
      <c r="W40" s="10">
        <v>16.089512500000001</v>
      </c>
      <c r="X40" s="10">
        <v>18.063499999999998</v>
      </c>
      <c r="Y40" s="10">
        <v>22.332984999999997</v>
      </c>
      <c r="Z40" s="81" t="str">
        <f t="shared" ref="Z40:Z67" si="1">A40</f>
        <v>Zurich</v>
      </c>
    </row>
    <row r="41" spans="1:26" ht="18.899999999999999" customHeight="1">
      <c r="A41" s="24" t="str">
        <f>'Page 9'!$A$17</f>
        <v>Berne</v>
      </c>
      <c r="B41" s="344">
        <v>0</v>
      </c>
      <c r="C41" s="344">
        <v>0</v>
      </c>
      <c r="D41" s="344">
        <v>0</v>
      </c>
      <c r="E41" s="344">
        <v>0</v>
      </c>
      <c r="F41" s="344">
        <v>0</v>
      </c>
      <c r="G41" s="344">
        <v>0</v>
      </c>
      <c r="H41" s="344">
        <v>0</v>
      </c>
      <c r="I41" s="344">
        <v>0</v>
      </c>
      <c r="J41" s="344">
        <v>0.37900000000000006</v>
      </c>
      <c r="K41" s="344">
        <v>1.0854000000000001</v>
      </c>
      <c r="L41" s="344">
        <v>2.9270833333333335</v>
      </c>
      <c r="M41" s="344">
        <v>5.0283571428571427</v>
      </c>
      <c r="N41" s="344">
        <v>6.6700625000000002</v>
      </c>
      <c r="O41" s="344">
        <v>7.7266666666666666</v>
      </c>
      <c r="P41" s="344">
        <v>8.5174000000000003</v>
      </c>
      <c r="Q41" s="344">
        <v>10.305479999999999</v>
      </c>
      <c r="R41" s="344">
        <v>11.799300000000001</v>
      </c>
      <c r="S41" s="344">
        <v>13.187857142857146</v>
      </c>
      <c r="T41" s="344">
        <v>14.402850000000001</v>
      </c>
      <c r="U41" s="344">
        <v>16.433780000000002</v>
      </c>
      <c r="V41" s="344">
        <v>17.863933333333335</v>
      </c>
      <c r="W41" s="344">
        <v>19.888112499999998</v>
      </c>
      <c r="X41" s="344">
        <v>21.361770000000003</v>
      </c>
      <c r="Y41" s="344">
        <v>24.548595000000002</v>
      </c>
      <c r="Z41" s="81" t="str">
        <f t="shared" si="1"/>
        <v>Berne</v>
      </c>
    </row>
    <row r="42" spans="1:26" ht="18.899999999999999" customHeight="1">
      <c r="A42" s="24" t="str">
        <f>'Page 9'!$A$18</f>
        <v>Lucerne</v>
      </c>
      <c r="B42" s="10">
        <v>0.4</v>
      </c>
      <c r="C42" s="10">
        <v>0.33333333333333337</v>
      </c>
      <c r="D42" s="10">
        <v>0.2857142857142857</v>
      </c>
      <c r="E42" s="10">
        <v>0.25</v>
      </c>
      <c r="F42" s="10">
        <v>0.2</v>
      </c>
      <c r="G42" s="10">
        <v>0.16666666666666669</v>
      </c>
      <c r="H42" s="10">
        <v>0.14285714285714285</v>
      </c>
      <c r="I42" s="10">
        <v>0.125</v>
      </c>
      <c r="J42" s="10">
        <v>0.16044444444444445</v>
      </c>
      <c r="K42" s="10">
        <v>0.48480000000000001</v>
      </c>
      <c r="L42" s="10">
        <v>2.3094999999999999</v>
      </c>
      <c r="M42" s="10">
        <v>3.644571428571429</v>
      </c>
      <c r="N42" s="10">
        <v>4.6251250000000006</v>
      </c>
      <c r="O42" s="10">
        <v>5.4432222222222215</v>
      </c>
      <c r="P42" s="10">
        <v>6.3307999999999991</v>
      </c>
      <c r="Q42" s="10">
        <v>7.8218400000000008</v>
      </c>
      <c r="R42" s="10">
        <v>9.0539333333333349</v>
      </c>
      <c r="S42" s="10">
        <v>10.128514285714287</v>
      </c>
      <c r="T42" s="10">
        <v>11.101900000000002</v>
      </c>
      <c r="U42" s="10">
        <v>12.714560000000001</v>
      </c>
      <c r="V42" s="10">
        <v>13.785833333333333</v>
      </c>
      <c r="W42" s="10">
        <v>15.135700000000002</v>
      </c>
      <c r="X42" s="10">
        <v>15.941319999999997</v>
      </c>
      <c r="Y42" s="10">
        <v>17.558979999999998</v>
      </c>
      <c r="Z42" s="81" t="str">
        <f t="shared" si="1"/>
        <v>Lucerne</v>
      </c>
    </row>
    <row r="43" spans="1:26" ht="18.899999999999999" customHeight="1">
      <c r="A43" s="24" t="str">
        <f>'Page 9'!$A$19</f>
        <v>Altdorf</v>
      </c>
      <c r="B43" s="10"/>
      <c r="C43" s="10">
        <v>0.66666666666666674</v>
      </c>
      <c r="D43" s="10">
        <v>0.5714285714285714</v>
      </c>
      <c r="E43" s="10">
        <v>0.5</v>
      </c>
      <c r="F43" s="10">
        <v>0.4</v>
      </c>
      <c r="G43" s="10">
        <v>0.33333333333333337</v>
      </c>
      <c r="H43" s="10">
        <v>0.2857142857142857</v>
      </c>
      <c r="I43" s="10">
        <v>0.25</v>
      </c>
      <c r="J43" s="10">
        <v>0.22222222222222221</v>
      </c>
      <c r="K43" s="10">
        <v>0.41068600000000005</v>
      </c>
      <c r="L43" s="10">
        <v>2.5745066666666667</v>
      </c>
      <c r="M43" s="10">
        <v>4.1200928571428568</v>
      </c>
      <c r="N43" s="10">
        <v>5.2416599999999995</v>
      </c>
      <c r="O43" s="10">
        <v>6.0972688888888893</v>
      </c>
      <c r="P43" s="10">
        <v>6.7065110000000008</v>
      </c>
      <c r="Q43" s="10">
        <v>7.7008136</v>
      </c>
      <c r="R43" s="10">
        <v>8.3837473333333321</v>
      </c>
      <c r="S43" s="10">
        <v>9.1123411428571437</v>
      </c>
      <c r="T43" s="10">
        <v>9.6512619999999991</v>
      </c>
      <c r="U43" s="10">
        <v>10.411770800000001</v>
      </c>
      <c r="V43" s="10">
        <v>10.913760333333332</v>
      </c>
      <c r="W43" s="10">
        <v>11.548771749999997</v>
      </c>
      <c r="X43" s="10">
        <v>11.926768799999998</v>
      </c>
      <c r="Y43" s="10">
        <v>12.6872776</v>
      </c>
      <c r="Z43" s="81" t="str">
        <f t="shared" si="1"/>
        <v>Altdorf</v>
      </c>
    </row>
    <row r="44" spans="1:26" ht="18.899999999999999" customHeight="1">
      <c r="A44" s="24" t="str">
        <f>'Page 9'!$A$20</f>
        <v>Schwyz</v>
      </c>
      <c r="B44" s="344">
        <v>0</v>
      </c>
      <c r="C44" s="344">
        <v>0</v>
      </c>
      <c r="D44" s="344">
        <v>0</v>
      </c>
      <c r="E44" s="344">
        <v>0</v>
      </c>
      <c r="F44" s="344">
        <v>0</v>
      </c>
      <c r="G44" s="344">
        <v>0</v>
      </c>
      <c r="H44" s="344">
        <v>1.1428571428571429E-2</v>
      </c>
      <c r="I44" s="344">
        <v>0.14749999999999999</v>
      </c>
      <c r="J44" s="344">
        <v>0.47188888888888897</v>
      </c>
      <c r="K44" s="344">
        <v>0.94889999999999997</v>
      </c>
      <c r="L44" s="344">
        <v>2.0563333333333333</v>
      </c>
      <c r="M44" s="344">
        <v>2.9255714285714283</v>
      </c>
      <c r="N44" s="344">
        <v>3.5591875000000002</v>
      </c>
      <c r="O44" s="344">
        <v>4.1322222222222225</v>
      </c>
      <c r="P44" s="344">
        <v>4.6223999999999998</v>
      </c>
      <c r="Q44" s="344">
        <v>5.8450399999999991</v>
      </c>
      <c r="R44" s="344">
        <v>6.9640333333333331</v>
      </c>
      <c r="S44" s="344">
        <v>7.8970285714285717</v>
      </c>
      <c r="T44" s="344">
        <v>8.6405750000000001</v>
      </c>
      <c r="U44" s="344">
        <v>9.6878200000000003</v>
      </c>
      <c r="V44" s="344">
        <v>10.380783333333333</v>
      </c>
      <c r="W44" s="344">
        <v>11.254750000000001</v>
      </c>
      <c r="X44" s="344">
        <v>11.776020000000001</v>
      </c>
      <c r="Y44" s="344">
        <v>14.080870000000001</v>
      </c>
      <c r="Z44" s="81" t="str">
        <f t="shared" si="1"/>
        <v>Schwyz</v>
      </c>
    </row>
    <row r="45" spans="1:26" ht="18.899999999999999" customHeight="1">
      <c r="A45" s="24" t="str">
        <f>'Page 9'!$A$21</f>
        <v>Sarnen</v>
      </c>
      <c r="B45" s="344">
        <v>0</v>
      </c>
      <c r="C45" s="344">
        <v>0</v>
      </c>
      <c r="D45" s="344">
        <v>0</v>
      </c>
      <c r="E45" s="344">
        <v>0</v>
      </c>
      <c r="F45" s="344">
        <v>0</v>
      </c>
      <c r="G45" s="344">
        <v>0</v>
      </c>
      <c r="H45" s="344">
        <v>0</v>
      </c>
      <c r="I45" s="344">
        <v>0</v>
      </c>
      <c r="J45" s="344">
        <v>0</v>
      </c>
      <c r="K45" s="344">
        <v>1.0602</v>
      </c>
      <c r="L45" s="344">
        <v>2.7435</v>
      </c>
      <c r="M45" s="344">
        <v>4.2647142857142866</v>
      </c>
      <c r="N45" s="344">
        <v>5.3881874999999999</v>
      </c>
      <c r="O45" s="344">
        <v>6.1224999999999987</v>
      </c>
      <c r="P45" s="344">
        <v>6.6680500000000018</v>
      </c>
      <c r="Q45" s="344">
        <v>7.7785599999999997</v>
      </c>
      <c r="R45" s="344">
        <v>8.5559999999999992</v>
      </c>
      <c r="S45" s="344">
        <v>9.1192857142857147</v>
      </c>
      <c r="T45" s="344">
        <v>9.5348250000000014</v>
      </c>
      <c r="U45" s="344">
        <v>10.122119999999999</v>
      </c>
      <c r="V45" s="344">
        <v>10.509000000000002</v>
      </c>
      <c r="W45" s="344">
        <v>10.999575</v>
      </c>
      <c r="X45" s="344">
        <v>11.291139999999999</v>
      </c>
      <c r="Y45" s="344">
        <v>11.878425</v>
      </c>
      <c r="Z45" s="81" t="str">
        <f t="shared" si="1"/>
        <v>Sarnen</v>
      </c>
    </row>
    <row r="46" spans="1:26" ht="18.899999999999999" customHeight="1">
      <c r="A46" s="24" t="str">
        <f>'Page 9'!$A$22</f>
        <v>Stans</v>
      </c>
      <c r="B46" s="10">
        <v>0.4</v>
      </c>
      <c r="C46" s="10">
        <v>0.33333333333333337</v>
      </c>
      <c r="D46" s="10">
        <v>0.2857142857142857</v>
      </c>
      <c r="E46" s="10">
        <v>0.25</v>
      </c>
      <c r="F46" s="10">
        <v>0.2</v>
      </c>
      <c r="G46" s="10">
        <v>0.16666666666666669</v>
      </c>
      <c r="H46" s="10">
        <v>0.14285714285714285</v>
      </c>
      <c r="I46" s="10">
        <v>0.125</v>
      </c>
      <c r="J46" s="10">
        <v>0.16733333333333336</v>
      </c>
      <c r="K46" s="10">
        <v>0.44359999999999999</v>
      </c>
      <c r="L46" s="10">
        <v>1.2939999999999998</v>
      </c>
      <c r="M46" s="10">
        <v>2.2555714285714288</v>
      </c>
      <c r="N46" s="10">
        <v>3.3778750000000004</v>
      </c>
      <c r="O46" s="10">
        <v>4.2934444444444448</v>
      </c>
      <c r="P46" s="10">
        <v>5.1789499999999995</v>
      </c>
      <c r="Q46" s="10">
        <v>6.8163600000000004</v>
      </c>
      <c r="R46" s="10">
        <v>7.9041333333333323</v>
      </c>
      <c r="S46" s="10">
        <v>8.830171428571429</v>
      </c>
      <c r="T46" s="10">
        <v>9.5795500000000011</v>
      </c>
      <c r="U46" s="10">
        <v>10.690020000000001</v>
      </c>
      <c r="V46" s="10">
        <v>11.495933333333335</v>
      </c>
      <c r="W46" s="10">
        <v>12.322699999999999</v>
      </c>
      <c r="X46" s="10">
        <v>12.541339999999998</v>
      </c>
      <c r="Y46" s="10">
        <v>12.978615</v>
      </c>
      <c r="Z46" s="81" t="str">
        <f t="shared" si="1"/>
        <v>Stans</v>
      </c>
    </row>
    <row r="47" spans="1:26" ht="18.899999999999999" customHeight="1">
      <c r="A47" s="24" t="str">
        <f>'Page 9'!$A$23</f>
        <v>Glarus</v>
      </c>
      <c r="B47" s="344">
        <v>0</v>
      </c>
      <c r="C47" s="344">
        <v>0</v>
      </c>
      <c r="D47" s="344">
        <v>0</v>
      </c>
      <c r="E47" s="344">
        <v>0</v>
      </c>
      <c r="F47" s="344">
        <v>0</v>
      </c>
      <c r="G47" s="344">
        <v>0</v>
      </c>
      <c r="H47" s="344">
        <v>0</v>
      </c>
      <c r="I47" s="344">
        <v>0.89162499999999989</v>
      </c>
      <c r="J47" s="344">
        <v>1.7889999999999999</v>
      </c>
      <c r="K47" s="344">
        <v>2.5067999999999997</v>
      </c>
      <c r="L47" s="344">
        <v>3.9318333333333331</v>
      </c>
      <c r="M47" s="344">
        <v>4.7513571428571426</v>
      </c>
      <c r="N47" s="344">
        <v>5.33725</v>
      </c>
      <c r="O47" s="344">
        <v>5.9586111111111109</v>
      </c>
      <c r="P47" s="344">
        <v>6.7868499999999994</v>
      </c>
      <c r="Q47" s="344">
        <v>8.4377200000000006</v>
      </c>
      <c r="R47" s="344">
        <v>9.7828333333333344</v>
      </c>
      <c r="S47" s="344">
        <v>10.831</v>
      </c>
      <c r="T47" s="344">
        <v>11.607575000000001</v>
      </c>
      <c r="U47" s="344">
        <v>12.897040000000001</v>
      </c>
      <c r="V47" s="344">
        <v>13.795333333333334</v>
      </c>
      <c r="W47" s="344">
        <v>15.328687499999999</v>
      </c>
      <c r="X47" s="344">
        <v>16.3264</v>
      </c>
      <c r="Y47" s="344">
        <v>18.802810000000001</v>
      </c>
      <c r="Z47" s="81" t="str">
        <f t="shared" si="1"/>
        <v>Glarus</v>
      </c>
    </row>
    <row r="48" spans="1:26" ht="18.899999999999999" customHeight="1">
      <c r="A48" s="24" t="str">
        <f>'Page 9'!$A$24</f>
        <v>Zug</v>
      </c>
      <c r="B48" s="344">
        <v>0</v>
      </c>
      <c r="C48" s="344">
        <v>0</v>
      </c>
      <c r="D48" s="344">
        <v>0</v>
      </c>
      <c r="E48" s="344">
        <v>0</v>
      </c>
      <c r="F48" s="344">
        <v>0</v>
      </c>
      <c r="G48" s="344">
        <v>0</v>
      </c>
      <c r="H48" s="344">
        <v>0</v>
      </c>
      <c r="I48" s="344">
        <v>0</v>
      </c>
      <c r="J48" s="344">
        <v>0</v>
      </c>
      <c r="K48" s="344">
        <v>0</v>
      </c>
      <c r="L48" s="344">
        <v>0</v>
      </c>
      <c r="M48" s="344">
        <v>0.10214285714285713</v>
      </c>
      <c r="N48" s="344">
        <v>0.44881250000000006</v>
      </c>
      <c r="O48" s="344">
        <v>0.78266666666666662</v>
      </c>
      <c r="P48" s="344">
        <v>1.0586500000000001</v>
      </c>
      <c r="Q48" s="344">
        <v>1.5072800000000002</v>
      </c>
      <c r="R48" s="344">
        <v>2.1887999999999996</v>
      </c>
      <c r="S48" s="344">
        <v>2.923371428571429</v>
      </c>
      <c r="T48" s="344">
        <v>3.4716999999999998</v>
      </c>
      <c r="U48" s="344">
        <v>5.4334399999999992</v>
      </c>
      <c r="V48" s="344">
        <v>7.1053000000000006</v>
      </c>
      <c r="W48" s="344">
        <v>8.7500250000000008</v>
      </c>
      <c r="X48" s="344">
        <v>9.1289400000000001</v>
      </c>
      <c r="Y48" s="344">
        <v>9.8903199999999991</v>
      </c>
      <c r="Z48" s="81" t="str">
        <f t="shared" si="1"/>
        <v>Zug</v>
      </c>
    </row>
    <row r="49" spans="1:26" ht="18.899999999999999" customHeight="1">
      <c r="A49" s="24" t="str">
        <f>'Page 9'!$A$25</f>
        <v>Fribourg</v>
      </c>
      <c r="B49" s="344">
        <v>0.4</v>
      </c>
      <c r="C49" s="344">
        <v>0.33333333333333337</v>
      </c>
      <c r="D49" s="344">
        <v>0.2857142857142857</v>
      </c>
      <c r="E49" s="344">
        <v>0.25</v>
      </c>
      <c r="F49" s="344">
        <v>0.2</v>
      </c>
      <c r="G49" s="344">
        <v>0.16666666666666669</v>
      </c>
      <c r="H49" s="344">
        <v>0.14285714285714285</v>
      </c>
      <c r="I49" s="344">
        <v>0.28762500000000002</v>
      </c>
      <c r="J49" s="344">
        <v>0.44711111111111107</v>
      </c>
      <c r="K49" s="344">
        <v>0.89340000000000008</v>
      </c>
      <c r="L49" s="344">
        <v>2.1972500000000004</v>
      </c>
      <c r="M49" s="344">
        <v>3.401928571428571</v>
      </c>
      <c r="N49" s="344">
        <v>4.4581249999999999</v>
      </c>
      <c r="O49" s="344">
        <v>5.2016111111111112</v>
      </c>
      <c r="P49" s="344">
        <v>6.2420999999999998</v>
      </c>
      <c r="Q49" s="344">
        <v>8.8426399999999994</v>
      </c>
      <c r="R49" s="344">
        <v>10.6965</v>
      </c>
      <c r="S49" s="344">
        <v>12.192114285714288</v>
      </c>
      <c r="T49" s="344">
        <v>13.595375000000001</v>
      </c>
      <c r="U49" s="344">
        <v>15.457620000000002</v>
      </c>
      <c r="V49" s="344">
        <v>17.0032</v>
      </c>
      <c r="W49" s="344">
        <v>19.576987499999998</v>
      </c>
      <c r="X49" s="344">
        <v>21.14791</v>
      </c>
      <c r="Y49" s="344">
        <v>21.949930000000002</v>
      </c>
      <c r="Z49" s="81" t="str">
        <f t="shared" si="1"/>
        <v>Fribourg</v>
      </c>
    </row>
    <row r="50" spans="1:26" ht="18.899999999999999" customHeight="1">
      <c r="A50" s="24" t="str">
        <f>'Page 9'!$A$26</f>
        <v>Solothurn</v>
      </c>
      <c r="B50" s="10">
        <v>0.48</v>
      </c>
      <c r="C50" s="10">
        <v>0.4</v>
      </c>
      <c r="D50" s="10">
        <v>0.34285714285714286</v>
      </c>
      <c r="E50" s="10">
        <v>0.3</v>
      </c>
      <c r="F50" s="10">
        <v>0.24</v>
      </c>
      <c r="G50" s="10">
        <v>0.2</v>
      </c>
      <c r="H50" s="10">
        <v>0.17142857142857143</v>
      </c>
      <c r="I50" s="10">
        <v>0.89999999999999991</v>
      </c>
      <c r="J50" s="10">
        <v>2.049555555555556</v>
      </c>
      <c r="K50" s="10">
        <v>3.1223000000000001</v>
      </c>
      <c r="L50" s="10">
        <v>5.0099166666666664</v>
      </c>
      <c r="M50" s="10">
        <v>6.1003571428571428</v>
      </c>
      <c r="N50" s="10">
        <v>6.9765625</v>
      </c>
      <c r="O50" s="10">
        <v>7.7315000000000005</v>
      </c>
      <c r="P50" s="10">
        <v>8.80335</v>
      </c>
      <c r="Q50" s="10">
        <v>10.792999999999999</v>
      </c>
      <c r="R50" s="10">
        <v>12.4146</v>
      </c>
      <c r="S50" s="10">
        <v>13.706342857142859</v>
      </c>
      <c r="T50" s="10">
        <v>14.807599999999999</v>
      </c>
      <c r="U50" s="10">
        <v>16.484780000000001</v>
      </c>
      <c r="V50" s="10">
        <v>17.847466666666666</v>
      </c>
      <c r="W50" s="10">
        <v>19.550712499999999</v>
      </c>
      <c r="X50" s="10">
        <v>20.57272</v>
      </c>
      <c r="Y50" s="10">
        <v>21.941195</v>
      </c>
      <c r="Z50" s="81" t="str">
        <f t="shared" si="1"/>
        <v>Solothurn</v>
      </c>
    </row>
    <row r="51" spans="1:26" ht="18.899999999999999" customHeight="1">
      <c r="A51" s="24" t="str">
        <f>'Page 9'!$A$27</f>
        <v>Basel</v>
      </c>
      <c r="B51" s="344">
        <v>0</v>
      </c>
      <c r="C51" s="344">
        <v>0</v>
      </c>
      <c r="D51" s="344">
        <v>0</v>
      </c>
      <c r="E51" s="344">
        <v>0</v>
      </c>
      <c r="F51" s="344">
        <v>0</v>
      </c>
      <c r="G51" s="344">
        <v>0</v>
      </c>
      <c r="H51" s="344">
        <v>0</v>
      </c>
      <c r="I51" s="344">
        <v>0</v>
      </c>
      <c r="J51" s="344">
        <v>0</v>
      </c>
      <c r="K51" s="344">
        <v>0</v>
      </c>
      <c r="L51" s="344">
        <v>0</v>
      </c>
      <c r="M51" s="344">
        <v>1.2024999999999999</v>
      </c>
      <c r="N51" s="344">
        <v>3.7277499999999999</v>
      </c>
      <c r="O51" s="344">
        <v>5.6651111111111119</v>
      </c>
      <c r="P51" s="344">
        <v>7.2390499999999998</v>
      </c>
      <c r="Q51" s="344">
        <v>10.062519999999999</v>
      </c>
      <c r="R51" s="344">
        <v>11.960866666666666</v>
      </c>
      <c r="S51" s="344">
        <v>13.330571428571428</v>
      </c>
      <c r="T51" s="344">
        <v>14.345825000000001</v>
      </c>
      <c r="U51" s="344">
        <v>15.7768</v>
      </c>
      <c r="V51" s="344">
        <v>16.722766666666665</v>
      </c>
      <c r="W51" s="344">
        <v>17.919049999999999</v>
      </c>
      <c r="X51" s="344">
        <v>18.632729999999999</v>
      </c>
      <c r="Y51" s="344">
        <v>21.816600000000001</v>
      </c>
      <c r="Z51" s="81" t="str">
        <f t="shared" si="1"/>
        <v>Basel</v>
      </c>
    </row>
    <row r="52" spans="1:26" ht="18.899999999999999" customHeight="1">
      <c r="A52" s="24" t="str">
        <f>'Page 9'!$A$28</f>
        <v>Liestal</v>
      </c>
      <c r="B52" s="344">
        <v>0</v>
      </c>
      <c r="C52" s="344">
        <v>0</v>
      </c>
      <c r="D52" s="344">
        <v>0</v>
      </c>
      <c r="E52" s="344">
        <v>0</v>
      </c>
      <c r="F52" s="344">
        <v>0</v>
      </c>
      <c r="G52" s="344">
        <v>0</v>
      </c>
      <c r="H52" s="344">
        <v>0</v>
      </c>
      <c r="I52" s="344">
        <v>0</v>
      </c>
      <c r="J52" s="344">
        <v>0</v>
      </c>
      <c r="K52" s="344">
        <v>0</v>
      </c>
      <c r="L52" s="344">
        <v>0</v>
      </c>
      <c r="M52" s="344">
        <v>1.381357142857143</v>
      </c>
      <c r="N52" s="344">
        <v>3.1668750000000001</v>
      </c>
      <c r="O52" s="344">
        <v>4.7534444444444448</v>
      </c>
      <c r="P52" s="344">
        <v>6.18</v>
      </c>
      <c r="Q52" s="344">
        <v>9.0694400000000002</v>
      </c>
      <c r="R52" s="344">
        <v>11.2438</v>
      </c>
      <c r="S52" s="344">
        <v>12.957142857142859</v>
      </c>
      <c r="T52" s="344">
        <v>14.360799999999999</v>
      </c>
      <c r="U52" s="344">
        <v>16.562339999999999</v>
      </c>
      <c r="V52" s="344">
        <v>18.153500000000001</v>
      </c>
      <c r="W52" s="344">
        <v>20.236512500000003</v>
      </c>
      <c r="X52" s="344">
        <v>21.56551</v>
      </c>
      <c r="Y52" s="344">
        <v>24.607985000000003</v>
      </c>
      <c r="Z52" s="81" t="str">
        <f t="shared" si="1"/>
        <v>Liestal</v>
      </c>
    </row>
    <row r="53" spans="1:26" ht="18.899999999999999" customHeight="1">
      <c r="A53" s="24" t="str">
        <f>'Page 9'!$A$29</f>
        <v>Schaffhausen</v>
      </c>
      <c r="B53" s="10">
        <v>0.48</v>
      </c>
      <c r="C53" s="10">
        <v>0.4</v>
      </c>
      <c r="D53" s="10">
        <v>0.34285714285714286</v>
      </c>
      <c r="E53" s="10">
        <v>0.3</v>
      </c>
      <c r="F53" s="10">
        <v>0.24</v>
      </c>
      <c r="G53" s="10">
        <v>0.2</v>
      </c>
      <c r="H53" s="10">
        <v>0.17142857142857143</v>
      </c>
      <c r="I53" s="10">
        <v>0.22512499999999996</v>
      </c>
      <c r="J53" s="10">
        <v>0.79766666666666663</v>
      </c>
      <c r="K53" s="10">
        <v>1.5442</v>
      </c>
      <c r="L53" s="10">
        <v>3.0917500000000002</v>
      </c>
      <c r="M53" s="10">
        <v>4.3709999999999996</v>
      </c>
      <c r="N53" s="10">
        <v>5.3261250000000011</v>
      </c>
      <c r="O53" s="10">
        <v>6.1231666666666662</v>
      </c>
      <c r="P53" s="10">
        <v>6.6768500000000008</v>
      </c>
      <c r="Q53" s="10">
        <v>8.1353200000000001</v>
      </c>
      <c r="R53" s="10">
        <v>9.6827666666666676</v>
      </c>
      <c r="S53" s="10">
        <v>11.155799999999999</v>
      </c>
      <c r="T53" s="10">
        <v>12.483625</v>
      </c>
      <c r="U53" s="10">
        <v>14.377739999999999</v>
      </c>
      <c r="V53" s="10">
        <v>15.625916666666667</v>
      </c>
      <c r="W53" s="10">
        <v>17.561462500000001</v>
      </c>
      <c r="X53" s="10">
        <v>18.62162</v>
      </c>
      <c r="Y53" s="10">
        <v>19.174810000000001</v>
      </c>
      <c r="Z53" s="81" t="str">
        <f t="shared" si="1"/>
        <v>Schaffhausen</v>
      </c>
    </row>
    <row r="54" spans="1:26" ht="18.899999999999999" customHeight="1">
      <c r="A54" s="24" t="str">
        <f>'Page 9'!$A$30</f>
        <v>Herisau</v>
      </c>
      <c r="B54" s="344">
        <v>0</v>
      </c>
      <c r="C54" s="344">
        <v>0</v>
      </c>
      <c r="D54" s="344">
        <v>0</v>
      </c>
      <c r="E54" s="344">
        <v>0</v>
      </c>
      <c r="F54" s="344">
        <v>0</v>
      </c>
      <c r="G54" s="344">
        <v>0</v>
      </c>
      <c r="H54" s="344">
        <v>0.17714285714285716</v>
      </c>
      <c r="I54" s="344">
        <v>1.0153750000000004</v>
      </c>
      <c r="J54" s="344">
        <v>1.9892222222222224</v>
      </c>
      <c r="K54" s="344">
        <v>2.9497000000000004</v>
      </c>
      <c r="L54" s="344">
        <v>4.5363333333333342</v>
      </c>
      <c r="M54" s="344">
        <v>5.5711428571428563</v>
      </c>
      <c r="N54" s="344">
        <v>5.8977499999999994</v>
      </c>
      <c r="O54" s="344">
        <v>6.6632777777777781</v>
      </c>
      <c r="P54" s="344">
        <v>7.6143999999999989</v>
      </c>
      <c r="Q54" s="344">
        <v>9.6131200000000021</v>
      </c>
      <c r="R54" s="344">
        <v>11.141433333333334</v>
      </c>
      <c r="S54" s="344">
        <v>12.327342857142856</v>
      </c>
      <c r="T54" s="344">
        <v>13.206000000000001</v>
      </c>
      <c r="U54" s="344">
        <v>14.54768</v>
      </c>
      <c r="V54" s="344">
        <v>15.464350000000001</v>
      </c>
      <c r="W54" s="344">
        <v>16.621424999999999</v>
      </c>
      <c r="X54" s="344">
        <v>17.187950000000001</v>
      </c>
      <c r="Y54" s="344">
        <v>17.596995</v>
      </c>
      <c r="Z54" s="81" t="str">
        <f t="shared" si="1"/>
        <v>Herisau</v>
      </c>
    </row>
    <row r="55" spans="1:26" ht="18.899999999999999" customHeight="1">
      <c r="A55" s="24" t="str">
        <f>'Page 9'!$A$31</f>
        <v>Appenzell</v>
      </c>
      <c r="B55" s="344">
        <v>0</v>
      </c>
      <c r="C55" s="344">
        <v>0</v>
      </c>
      <c r="D55" s="344">
        <v>0</v>
      </c>
      <c r="E55" s="344">
        <v>0</v>
      </c>
      <c r="F55" s="344">
        <v>0.14780000000000001</v>
      </c>
      <c r="G55" s="344">
        <v>0.39350000000000002</v>
      </c>
      <c r="H55" s="344">
        <v>0.77899999999999991</v>
      </c>
      <c r="I55" s="344">
        <v>1.1875</v>
      </c>
      <c r="J55" s="344">
        <v>1.6031111111111114</v>
      </c>
      <c r="K55" s="344">
        <v>2.0606</v>
      </c>
      <c r="L55" s="344">
        <v>2.7295833333333333</v>
      </c>
      <c r="M55" s="344">
        <v>3.3062857142857136</v>
      </c>
      <c r="N55" s="344">
        <v>3.9005624999999995</v>
      </c>
      <c r="O55" s="344">
        <v>4.6157777777777786</v>
      </c>
      <c r="P55" s="344">
        <v>5.3339999999999996</v>
      </c>
      <c r="Q55" s="344">
        <v>6.9180799999999989</v>
      </c>
      <c r="R55" s="344">
        <v>8.0839666666666652</v>
      </c>
      <c r="S55" s="344">
        <v>8.9161999999999999</v>
      </c>
      <c r="T55" s="344">
        <v>9.5634000000000015</v>
      </c>
      <c r="U55" s="344">
        <v>10.595980000000001</v>
      </c>
      <c r="V55" s="344">
        <v>11.282050000000003</v>
      </c>
      <c r="W55" s="344">
        <v>12.0205625</v>
      </c>
      <c r="X55" s="344">
        <v>12.355990000000002</v>
      </c>
      <c r="Y55" s="344">
        <v>12.718415</v>
      </c>
      <c r="Z55" s="81" t="str">
        <f t="shared" si="1"/>
        <v>Appenzell</v>
      </c>
    </row>
    <row r="56" spans="1:26" ht="18.899999999999999" customHeight="1">
      <c r="A56" s="24" t="str">
        <f>'Page 9'!$A$32</f>
        <v>St. Gall</v>
      </c>
      <c r="B56" s="344">
        <v>0</v>
      </c>
      <c r="C56" s="344">
        <v>0</v>
      </c>
      <c r="D56" s="344">
        <v>0</v>
      </c>
      <c r="E56" s="344">
        <v>0</v>
      </c>
      <c r="F56" s="344">
        <v>0</v>
      </c>
      <c r="G56" s="344">
        <v>0</v>
      </c>
      <c r="H56" s="344">
        <v>0</v>
      </c>
      <c r="I56" s="344">
        <v>0</v>
      </c>
      <c r="J56" s="344">
        <v>0</v>
      </c>
      <c r="K56" s="344">
        <v>0.22799999999999998</v>
      </c>
      <c r="L56" s="344">
        <v>1.6909999999999998</v>
      </c>
      <c r="M56" s="344">
        <v>3.3060000000000005</v>
      </c>
      <c r="N56" s="344">
        <v>4.5600000000000005</v>
      </c>
      <c r="O56" s="344">
        <v>5.5733333333333333</v>
      </c>
      <c r="P56" s="344">
        <v>6.53125</v>
      </c>
      <c r="Q56" s="344">
        <v>9.2220400000000016</v>
      </c>
      <c r="R56" s="344">
        <v>11.080799999999998</v>
      </c>
      <c r="S56" s="344">
        <v>12.72502857142857</v>
      </c>
      <c r="T56" s="344">
        <v>14.054075000000003</v>
      </c>
      <c r="U56" s="344">
        <v>15.959100000000001</v>
      </c>
      <c r="V56" s="344">
        <v>17.282016666666667</v>
      </c>
      <c r="W56" s="344">
        <v>18.949087500000001</v>
      </c>
      <c r="X56" s="344">
        <v>19.943349999999995</v>
      </c>
      <c r="Y56" s="344">
        <v>21.000654999999998</v>
      </c>
      <c r="Z56" s="81" t="str">
        <f t="shared" si="1"/>
        <v>St. Gall</v>
      </c>
    </row>
    <row r="57" spans="1:26" ht="18.899999999999999" customHeight="1">
      <c r="A57" s="24" t="str">
        <f>'Page 9'!$A$33</f>
        <v>Chur</v>
      </c>
      <c r="B57" s="344">
        <v>0</v>
      </c>
      <c r="C57" s="344">
        <v>0</v>
      </c>
      <c r="D57" s="344">
        <v>0</v>
      </c>
      <c r="E57" s="344">
        <v>0</v>
      </c>
      <c r="F57" s="344">
        <v>0</v>
      </c>
      <c r="G57" s="344">
        <v>0</v>
      </c>
      <c r="H57" s="344">
        <v>0</v>
      </c>
      <c r="I57" s="344">
        <v>0</v>
      </c>
      <c r="J57" s="344">
        <v>0</v>
      </c>
      <c r="K57" s="344">
        <v>0</v>
      </c>
      <c r="L57" s="344">
        <v>0.65</v>
      </c>
      <c r="M57" s="344">
        <v>2.214285714285714</v>
      </c>
      <c r="N57" s="344">
        <v>3.4150000000000005</v>
      </c>
      <c r="O57" s="344">
        <v>4.4044444444444437</v>
      </c>
      <c r="P57" s="344">
        <v>5.258</v>
      </c>
      <c r="Q57" s="344">
        <v>7.0847999999999995</v>
      </c>
      <c r="R57" s="344">
        <v>8.6233333333333331</v>
      </c>
      <c r="S57" s="344">
        <v>10.072000000000001</v>
      </c>
      <c r="T57" s="344">
        <v>11.189</v>
      </c>
      <c r="U57" s="344">
        <v>12.790000000000001</v>
      </c>
      <c r="V57" s="344">
        <v>13.997000000000002</v>
      </c>
      <c r="W57" s="344">
        <v>15.529249999999999</v>
      </c>
      <c r="X57" s="344">
        <v>16.4542</v>
      </c>
      <c r="Y57" s="344">
        <v>18.463200000000001</v>
      </c>
      <c r="Z57" s="81" t="str">
        <f t="shared" si="1"/>
        <v>Chur</v>
      </c>
    </row>
    <row r="58" spans="1:26" ht="18.899999999999999" customHeight="1">
      <c r="A58" s="24" t="str">
        <f>'Page 9'!$A$34</f>
        <v>Aarau</v>
      </c>
      <c r="B58" s="344">
        <v>0</v>
      </c>
      <c r="C58" s="344">
        <v>0</v>
      </c>
      <c r="D58" s="344">
        <v>0</v>
      </c>
      <c r="E58" s="344">
        <v>0</v>
      </c>
      <c r="F58" s="344">
        <v>0</v>
      </c>
      <c r="G58" s="344">
        <v>0</v>
      </c>
      <c r="H58" s="344">
        <v>6.3142857142857139E-2</v>
      </c>
      <c r="I58" s="344">
        <v>0.30387500000000001</v>
      </c>
      <c r="J58" s="344">
        <v>0.71711111111111103</v>
      </c>
      <c r="K58" s="344">
        <v>1.2066000000000001</v>
      </c>
      <c r="L58" s="344">
        <v>2.0920833333333331</v>
      </c>
      <c r="M58" s="344">
        <v>3.0340714285714285</v>
      </c>
      <c r="N58" s="344">
        <v>3.9337499999999999</v>
      </c>
      <c r="O58" s="344">
        <v>4.7637777777777774</v>
      </c>
      <c r="P58" s="344">
        <v>5.5603999999999996</v>
      </c>
      <c r="Q58" s="344">
        <v>7.3265599999999989</v>
      </c>
      <c r="R58" s="344">
        <v>8.7633666666666681</v>
      </c>
      <c r="S58" s="344">
        <v>10.014457142857145</v>
      </c>
      <c r="T58" s="344">
        <v>11.068225000000002</v>
      </c>
      <c r="U58" s="344">
        <v>12.60848</v>
      </c>
      <c r="V58" s="344">
        <v>13.772733333333335</v>
      </c>
      <c r="W58" s="344">
        <v>15.281587499999999</v>
      </c>
      <c r="X58" s="344">
        <v>16.369689999999999</v>
      </c>
      <c r="Y58" s="344">
        <v>18.78566</v>
      </c>
      <c r="Z58" s="81" t="str">
        <f t="shared" si="1"/>
        <v>Aarau</v>
      </c>
    </row>
    <row r="59" spans="1:26" ht="18.899999999999999" customHeight="1">
      <c r="A59" s="24" t="str">
        <f>'Page 9'!$A$35</f>
        <v>Frauenfeld</v>
      </c>
      <c r="B59" s="344">
        <v>0</v>
      </c>
      <c r="C59" s="344">
        <v>0</v>
      </c>
      <c r="D59" s="344">
        <v>0</v>
      </c>
      <c r="E59" s="344">
        <v>0</v>
      </c>
      <c r="F59" s="344">
        <v>0</v>
      </c>
      <c r="G59" s="344">
        <v>0</v>
      </c>
      <c r="H59" s="344">
        <v>0</v>
      </c>
      <c r="I59" s="344">
        <v>0</v>
      </c>
      <c r="J59" s="344">
        <v>0</v>
      </c>
      <c r="K59" s="344">
        <v>0</v>
      </c>
      <c r="L59" s="344">
        <v>1.1380833333333333</v>
      </c>
      <c r="M59" s="344">
        <v>2.5189285714285714</v>
      </c>
      <c r="N59" s="344">
        <v>3.8860000000000006</v>
      </c>
      <c r="O59" s="344">
        <v>4.9066111111111113</v>
      </c>
      <c r="P59" s="344">
        <v>5.7474000000000007</v>
      </c>
      <c r="Q59" s="344">
        <v>7.7629200000000012</v>
      </c>
      <c r="R59" s="344">
        <v>9.2813999999999997</v>
      </c>
      <c r="S59" s="344">
        <v>10.455342857142856</v>
      </c>
      <c r="T59" s="344">
        <v>11.323675000000001</v>
      </c>
      <c r="U59" s="344">
        <v>12.758100000000001</v>
      </c>
      <c r="V59" s="344">
        <v>13.742600000000001</v>
      </c>
      <c r="W59" s="344">
        <v>15.091099999999999</v>
      </c>
      <c r="X59" s="344">
        <v>16.058590000000002</v>
      </c>
      <c r="Y59" s="344">
        <v>18.002040000000001</v>
      </c>
      <c r="Z59" s="81" t="str">
        <f t="shared" si="1"/>
        <v>Frauenfeld</v>
      </c>
    </row>
    <row r="60" spans="1:26" ht="18.899999999999999" customHeight="1">
      <c r="A60" s="24" t="str">
        <f>'Page 9'!$A$36</f>
        <v>Bellinzona</v>
      </c>
      <c r="B60" s="10">
        <v>0.32</v>
      </c>
      <c r="C60" s="10">
        <v>0.26666666666666666</v>
      </c>
      <c r="D60" s="10">
        <v>0.22857142857142859</v>
      </c>
      <c r="E60" s="10">
        <v>0.2</v>
      </c>
      <c r="F60" s="10">
        <v>0.16</v>
      </c>
      <c r="G60" s="10">
        <v>0.13333333333333333</v>
      </c>
      <c r="H60" s="10">
        <v>0.1142857142857143</v>
      </c>
      <c r="I60" s="10">
        <v>0.1</v>
      </c>
      <c r="J60" s="10">
        <v>8.8888888888888892E-2</v>
      </c>
      <c r="K60" s="10">
        <v>0.08</v>
      </c>
      <c r="L60" s="10">
        <v>1.2012500000000002</v>
      </c>
      <c r="M60" s="10">
        <v>1.6891428571428571</v>
      </c>
      <c r="N60" s="10">
        <v>2.4148749999999999</v>
      </c>
      <c r="O60" s="10">
        <v>3.4089444444444443</v>
      </c>
      <c r="P60" s="10">
        <v>4.2798999999999996</v>
      </c>
      <c r="Q60" s="10">
        <v>6.4324400000000006</v>
      </c>
      <c r="R60" s="10">
        <v>8.6548333333333343</v>
      </c>
      <c r="S60" s="10">
        <v>10.609400000000001</v>
      </c>
      <c r="T60" s="10">
        <v>12.008075000000002</v>
      </c>
      <c r="U60" s="10">
        <v>14.2628</v>
      </c>
      <c r="V60" s="10">
        <v>15.993866666666667</v>
      </c>
      <c r="W60" s="10">
        <v>18.385462500000003</v>
      </c>
      <c r="X60" s="10">
        <v>19.896889999999999</v>
      </c>
      <c r="Y60" s="10">
        <v>22.972484999999999</v>
      </c>
      <c r="Z60" s="81" t="str">
        <f t="shared" si="1"/>
        <v>Bellinzona</v>
      </c>
    </row>
    <row r="61" spans="1:26" ht="18.899999999999999" customHeight="1">
      <c r="A61" s="24" t="str">
        <f>'Page 9'!$A$37</f>
        <v>Lausanne</v>
      </c>
      <c r="B61" s="344">
        <v>0</v>
      </c>
      <c r="C61" s="344">
        <v>0</v>
      </c>
      <c r="D61" s="344">
        <v>0</v>
      </c>
      <c r="E61" s="344">
        <v>0</v>
      </c>
      <c r="F61" s="344">
        <v>0</v>
      </c>
      <c r="G61" s="344">
        <v>0</v>
      </c>
      <c r="H61" s="344">
        <v>0</v>
      </c>
      <c r="I61" s="344">
        <v>0</v>
      </c>
      <c r="J61" s="344">
        <v>0</v>
      </c>
      <c r="K61" s="344">
        <v>2.3400000000000001E-2</v>
      </c>
      <c r="L61" s="344">
        <v>1.0507500000000001</v>
      </c>
      <c r="M61" s="344">
        <v>2.8127142857142857</v>
      </c>
      <c r="N61" s="344">
        <v>4.9122500000000002</v>
      </c>
      <c r="O61" s="344">
        <v>6.9769444444444435</v>
      </c>
      <c r="P61" s="344">
        <v>9.0678999999999998</v>
      </c>
      <c r="Q61" s="344">
        <v>10.821880000000002</v>
      </c>
      <c r="R61" s="344">
        <v>11.819766666666668</v>
      </c>
      <c r="S61" s="344">
        <v>12.893342857142857</v>
      </c>
      <c r="T61" s="344">
        <v>13.876850000000001</v>
      </c>
      <c r="U61" s="344">
        <v>15.430280000000002</v>
      </c>
      <c r="V61" s="344">
        <v>17.189183333333336</v>
      </c>
      <c r="W61" s="344">
        <v>20.099762500000001</v>
      </c>
      <c r="X61" s="344">
        <v>22.06944</v>
      </c>
      <c r="Y61" s="344">
        <v>26.349</v>
      </c>
      <c r="Z61" s="81" t="str">
        <f t="shared" si="1"/>
        <v>Lausanne</v>
      </c>
    </row>
    <row r="62" spans="1:26" ht="18.899999999999999" customHeight="1">
      <c r="A62" s="24" t="str">
        <f>'Page 9'!$A$38</f>
        <v>Sion</v>
      </c>
      <c r="B62" s="10">
        <v>0.27200000000000002</v>
      </c>
      <c r="C62" s="10">
        <v>0.22666666666666668</v>
      </c>
      <c r="D62" s="10">
        <v>0.19428571428571428</v>
      </c>
      <c r="E62" s="10">
        <v>0.16999999999999998</v>
      </c>
      <c r="F62" s="10">
        <v>0.13600000000000001</v>
      </c>
      <c r="G62" s="10">
        <v>0.11333333333333334</v>
      </c>
      <c r="H62" s="10">
        <v>9.7142857142857142E-2</v>
      </c>
      <c r="I62" s="10">
        <v>8.4999999999999992E-2</v>
      </c>
      <c r="J62" s="10">
        <v>7.5555555555555556E-2</v>
      </c>
      <c r="K62" s="10">
        <v>6.8000000000000005E-2</v>
      </c>
      <c r="L62" s="10">
        <v>0.76100000000000001</v>
      </c>
      <c r="M62" s="10">
        <v>1.2597857142857143</v>
      </c>
      <c r="N62" s="10">
        <v>2.151875</v>
      </c>
      <c r="O62" s="10">
        <v>3.0850555555555559</v>
      </c>
      <c r="P62" s="10">
        <v>3.9350000000000005</v>
      </c>
      <c r="Q62" s="10">
        <v>5.7710399999999993</v>
      </c>
      <c r="R62" s="10">
        <v>7.379433333333334</v>
      </c>
      <c r="S62" s="10">
        <v>9.0059142857142849</v>
      </c>
      <c r="T62" s="10">
        <v>11.129549999999998</v>
      </c>
      <c r="U62" s="10">
        <v>13.796520000000001</v>
      </c>
      <c r="V62" s="10">
        <v>15.332399999999998</v>
      </c>
      <c r="W62" s="10">
        <v>17.52375</v>
      </c>
      <c r="X62" s="10">
        <v>18.785720000000001</v>
      </c>
      <c r="Y62" s="10">
        <v>20.7103</v>
      </c>
      <c r="Z62" s="81" t="str">
        <f t="shared" si="1"/>
        <v>Sion</v>
      </c>
    </row>
    <row r="63" spans="1:26" ht="18.899999999999999" customHeight="1">
      <c r="A63" s="24" t="str">
        <f>'Page 9'!$A$39</f>
        <v>Neuchâtel</v>
      </c>
      <c r="B63" s="344">
        <v>0</v>
      </c>
      <c r="C63" s="344">
        <v>0</v>
      </c>
      <c r="D63" s="344">
        <v>0</v>
      </c>
      <c r="E63" s="344">
        <v>0</v>
      </c>
      <c r="F63" s="344">
        <v>0</v>
      </c>
      <c r="G63" s="344">
        <v>0</v>
      </c>
      <c r="H63" s="344">
        <v>0.15442857142857144</v>
      </c>
      <c r="I63" s="344">
        <v>0.28249999999999997</v>
      </c>
      <c r="J63" s="344">
        <v>0.52366666666666661</v>
      </c>
      <c r="K63" s="344">
        <v>1.1445000000000001</v>
      </c>
      <c r="L63" s="344">
        <v>3.3195000000000001</v>
      </c>
      <c r="M63" s="344">
        <v>6.2693571428571433</v>
      </c>
      <c r="N63" s="344">
        <v>7.3458125000000001</v>
      </c>
      <c r="O63" s="344">
        <v>7.9623888888888894</v>
      </c>
      <c r="P63" s="344">
        <v>9.2044999999999995</v>
      </c>
      <c r="Q63" s="344">
        <v>11.570120000000001</v>
      </c>
      <c r="R63" s="344">
        <v>13.355566666666666</v>
      </c>
      <c r="S63" s="344">
        <v>14.862771428571428</v>
      </c>
      <c r="T63" s="344">
        <v>16.12555</v>
      </c>
      <c r="U63" s="344">
        <v>18.203579999999999</v>
      </c>
      <c r="V63" s="344">
        <v>19.841283333333333</v>
      </c>
      <c r="W63" s="344">
        <v>22.003275000000002</v>
      </c>
      <c r="X63" s="344">
        <v>22.725619999999999</v>
      </c>
      <c r="Y63" s="344">
        <v>23.669404999999998</v>
      </c>
      <c r="Z63" s="81" t="str">
        <f t="shared" si="1"/>
        <v>Neuchâtel</v>
      </c>
    </row>
    <row r="64" spans="1:26" ht="18.899999999999999" customHeight="1">
      <c r="A64" s="24" t="str">
        <f>'Page 9'!$A$40</f>
        <v>Geneva</v>
      </c>
      <c r="B64" s="10">
        <v>0.2</v>
      </c>
      <c r="C64" s="10">
        <v>0.16666666666666669</v>
      </c>
      <c r="D64" s="10">
        <v>0.14285714285714285</v>
      </c>
      <c r="E64" s="10">
        <v>0.125</v>
      </c>
      <c r="F64" s="10">
        <v>0.1</v>
      </c>
      <c r="G64" s="10">
        <v>8.3333333333333343E-2</v>
      </c>
      <c r="H64" s="10">
        <v>7.1428571428571425E-2</v>
      </c>
      <c r="I64" s="10">
        <v>6.25E-2</v>
      </c>
      <c r="J64" s="10">
        <v>5.5555555555555552E-2</v>
      </c>
      <c r="K64" s="10">
        <v>0.05</v>
      </c>
      <c r="L64" s="10">
        <v>4.1666666666666671E-2</v>
      </c>
      <c r="M64" s="10">
        <v>3.5714285714285712E-2</v>
      </c>
      <c r="N64" s="10">
        <v>0.34131250000000002</v>
      </c>
      <c r="O64" s="10">
        <v>1.601388888888889</v>
      </c>
      <c r="P64" s="10">
        <v>2.9893999999999998</v>
      </c>
      <c r="Q64" s="10">
        <v>5.5644800000000005</v>
      </c>
      <c r="R64" s="10">
        <v>8.2872333333333348</v>
      </c>
      <c r="S64" s="10">
        <v>10.409257142857143</v>
      </c>
      <c r="T64" s="10">
        <v>12.000774999999999</v>
      </c>
      <c r="U64" s="10">
        <v>14.35112</v>
      </c>
      <c r="V64" s="10">
        <v>15.944733333333334</v>
      </c>
      <c r="W64" s="10">
        <v>18.127800000000001</v>
      </c>
      <c r="X64" s="10">
        <v>19.744299999999999</v>
      </c>
      <c r="Y64" s="10">
        <v>23.855535</v>
      </c>
      <c r="Z64" s="81" t="str">
        <f t="shared" si="1"/>
        <v>Geneva</v>
      </c>
    </row>
    <row r="65" spans="1:26" ht="18.899999999999999" customHeight="1">
      <c r="A65" s="24" t="str">
        <f>'Page 9'!$A$41</f>
        <v>Delémont</v>
      </c>
      <c r="B65" s="344">
        <v>0</v>
      </c>
      <c r="C65" s="344">
        <v>0</v>
      </c>
      <c r="D65" s="344">
        <v>0</v>
      </c>
      <c r="E65" s="344">
        <v>0</v>
      </c>
      <c r="F65" s="344">
        <v>0</v>
      </c>
      <c r="G65" s="344">
        <v>0</v>
      </c>
      <c r="H65" s="344">
        <v>0</v>
      </c>
      <c r="I65" s="344">
        <v>0</v>
      </c>
      <c r="J65" s="344">
        <v>0.3017777777777777</v>
      </c>
      <c r="K65" s="344">
        <v>0.92969999999999997</v>
      </c>
      <c r="L65" s="344">
        <v>2.6927500000000002</v>
      </c>
      <c r="M65" s="344">
        <v>4.5018571428571423</v>
      </c>
      <c r="N65" s="344">
        <v>5.8878125000000008</v>
      </c>
      <c r="O65" s="344">
        <v>7.4030555555555546</v>
      </c>
      <c r="P65" s="344">
        <v>8.5931999999999995</v>
      </c>
      <c r="Q65" s="344">
        <v>10.795560000000002</v>
      </c>
      <c r="R65" s="344">
        <v>12.787900000000002</v>
      </c>
      <c r="S65" s="344">
        <v>14.196514285714287</v>
      </c>
      <c r="T65" s="344">
        <v>15.252974999999999</v>
      </c>
      <c r="U65" s="344">
        <v>16.886039999999998</v>
      </c>
      <c r="V65" s="344">
        <v>18.589083333333335</v>
      </c>
      <c r="W65" s="344">
        <v>20.710274999999996</v>
      </c>
      <c r="X65" s="344">
        <v>22.000209999999999</v>
      </c>
      <c r="Y65" s="344">
        <v>24.763455</v>
      </c>
      <c r="Z65" s="81" t="str">
        <f t="shared" si="1"/>
        <v>Delémont</v>
      </c>
    </row>
    <row r="66" spans="1:26" ht="18.899999999999999" customHeight="1">
      <c r="A66" s="24"/>
      <c r="B66" s="10"/>
      <c r="C66" s="10"/>
      <c r="D66" s="10"/>
      <c r="E66" s="10"/>
      <c r="F66" s="10"/>
      <c r="G66" s="10"/>
      <c r="H66" s="10"/>
      <c r="I66" s="10"/>
      <c r="J66" s="10"/>
      <c r="K66" s="10"/>
      <c r="L66" s="10"/>
      <c r="M66" s="10"/>
      <c r="N66" s="10"/>
      <c r="O66" s="10"/>
      <c r="P66" s="10"/>
      <c r="Q66" s="10"/>
      <c r="R66" s="10"/>
      <c r="S66" s="10"/>
      <c r="T66" s="10"/>
      <c r="U66" s="10"/>
      <c r="V66" s="10"/>
      <c r="W66" s="10"/>
      <c r="X66" s="10"/>
      <c r="Y66" s="10"/>
      <c r="Z66" s="81"/>
    </row>
    <row r="67" spans="1:26" ht="18.899999999999999" customHeight="1">
      <c r="A67" s="24" t="str">
        <f>'Page 9'!$A$43</f>
        <v>Direct federal tax</v>
      </c>
      <c r="B67" s="344">
        <v>0</v>
      </c>
      <c r="C67" s="344">
        <v>0</v>
      </c>
      <c r="D67" s="344">
        <v>0</v>
      </c>
      <c r="E67" s="344">
        <v>0</v>
      </c>
      <c r="F67" s="344">
        <v>0</v>
      </c>
      <c r="G67" s="344">
        <v>0</v>
      </c>
      <c r="H67" s="344">
        <v>0</v>
      </c>
      <c r="I67" s="344">
        <v>0</v>
      </c>
      <c r="J67" s="344">
        <v>0</v>
      </c>
      <c r="K67" s="344">
        <v>0</v>
      </c>
      <c r="L67" s="344">
        <v>0</v>
      </c>
      <c r="M67" s="344">
        <v>0</v>
      </c>
      <c r="N67" s="344">
        <v>0</v>
      </c>
      <c r="O67" s="344">
        <v>0</v>
      </c>
      <c r="P67" s="344">
        <v>8.6999999999999994E-2</v>
      </c>
      <c r="Q67" s="344">
        <v>0.68240000000000001</v>
      </c>
      <c r="R67" s="344">
        <v>1.3026666666666666</v>
      </c>
      <c r="S67" s="344">
        <v>2.0177142857142858</v>
      </c>
      <c r="T67" s="344">
        <v>3.0009999999999999</v>
      </c>
      <c r="U67" s="344">
        <v>4.7252000000000001</v>
      </c>
      <c r="V67" s="344">
        <v>5.8703333333333338</v>
      </c>
      <c r="W67" s="344">
        <v>7.3082499999999992</v>
      </c>
      <c r="X67" s="344">
        <v>8.1684000000000001</v>
      </c>
      <c r="Y67" s="344">
        <v>9.8925999999999998</v>
      </c>
      <c r="Z67" s="81" t="str">
        <f t="shared" si="1"/>
        <v>Direct federal tax</v>
      </c>
    </row>
    <row r="68" spans="1:26" ht="18.899999999999999" customHeight="1">
      <c r="B68" s="85"/>
      <c r="C68" s="85"/>
      <c r="D68" s="85"/>
      <c r="E68" s="85"/>
      <c r="F68" s="85"/>
      <c r="G68" s="85"/>
      <c r="H68" s="85"/>
      <c r="I68" s="85"/>
      <c r="J68" s="85"/>
      <c r="K68" s="85"/>
      <c r="L68" s="85"/>
      <c r="M68" s="85"/>
    </row>
    <row r="69" spans="1:26" ht="18.899999999999999" customHeight="1">
      <c r="B69" s="85"/>
      <c r="C69" s="85"/>
      <c r="D69" s="85"/>
      <c r="E69" s="85"/>
      <c r="F69" s="85"/>
      <c r="G69" s="85"/>
      <c r="H69" s="85"/>
      <c r="I69" s="85"/>
      <c r="J69" s="85"/>
      <c r="K69" s="85"/>
      <c r="L69" s="85"/>
      <c r="M69" s="85"/>
    </row>
    <row r="70" spans="1:26" ht="18.899999999999999" customHeight="1">
      <c r="B70" s="85"/>
      <c r="C70" s="85"/>
      <c r="D70" s="85"/>
      <c r="E70" s="85"/>
      <c r="F70" s="85"/>
      <c r="G70" s="85"/>
      <c r="H70" s="85"/>
      <c r="I70" s="85"/>
      <c r="J70" s="85"/>
      <c r="K70" s="85"/>
      <c r="L70" s="85"/>
      <c r="M70" s="85"/>
    </row>
    <row r="71" spans="1:26" ht="18.899999999999999" customHeight="1">
      <c r="B71" s="85"/>
      <c r="C71" s="85"/>
      <c r="D71" s="85"/>
      <c r="E71" s="85"/>
      <c r="F71" s="85"/>
      <c r="G71" s="85"/>
      <c r="H71" s="85"/>
      <c r="I71" s="85"/>
      <c r="J71" s="85"/>
      <c r="K71" s="85"/>
      <c r="L71" s="85"/>
      <c r="M71" s="85"/>
    </row>
    <row r="72" spans="1:26" ht="18.899999999999999" customHeight="1">
      <c r="B72" s="85"/>
      <c r="C72" s="85"/>
      <c r="D72" s="85"/>
      <c r="E72" s="85"/>
      <c r="F72" s="85"/>
      <c r="G72" s="85"/>
      <c r="H72" s="85"/>
      <c r="I72" s="85"/>
      <c r="J72" s="85"/>
      <c r="K72" s="85"/>
      <c r="L72" s="85"/>
      <c r="M72" s="85"/>
    </row>
    <row r="73" spans="1:26" ht="18.899999999999999" customHeight="1">
      <c r="B73" s="85"/>
      <c r="C73" s="85"/>
      <c r="D73" s="85"/>
      <c r="E73" s="85"/>
      <c r="F73" s="85"/>
      <c r="G73" s="85"/>
      <c r="H73" s="85"/>
      <c r="I73" s="85"/>
      <c r="J73" s="85"/>
      <c r="K73" s="85"/>
      <c r="L73" s="85"/>
      <c r="M73" s="85"/>
    </row>
    <row r="74" spans="1:26" ht="18.899999999999999" customHeight="1">
      <c r="B74" s="85"/>
      <c r="C74" s="85"/>
      <c r="D74" s="85"/>
      <c r="E74" s="85"/>
      <c r="F74" s="85"/>
      <c r="G74" s="85"/>
      <c r="H74" s="85"/>
      <c r="I74" s="85"/>
      <c r="J74" s="85"/>
      <c r="K74" s="85"/>
      <c r="L74" s="85"/>
      <c r="M74" s="85"/>
    </row>
    <row r="75" spans="1:26">
      <c r="B75" s="85"/>
      <c r="C75" s="85"/>
      <c r="D75" s="85"/>
      <c r="E75" s="85"/>
      <c r="F75" s="85"/>
      <c r="G75" s="85"/>
      <c r="H75" s="85"/>
      <c r="I75" s="85"/>
      <c r="J75" s="85"/>
      <c r="K75" s="85"/>
      <c r="L75" s="85"/>
      <c r="M75" s="85"/>
    </row>
    <row r="76" spans="1:26">
      <c r="B76" s="85"/>
      <c r="C76" s="85"/>
      <c r="D76" s="85"/>
      <c r="E76" s="85"/>
      <c r="F76" s="85"/>
      <c r="G76" s="85"/>
      <c r="H76" s="85"/>
      <c r="I76" s="85"/>
      <c r="J76" s="85"/>
      <c r="K76" s="85"/>
      <c r="L76" s="85"/>
      <c r="M76" s="85"/>
    </row>
    <row r="77" spans="1:26">
      <c r="B77" s="85"/>
      <c r="C77" s="85"/>
      <c r="D77" s="85"/>
      <c r="E77" s="85"/>
      <c r="F77" s="85"/>
      <c r="G77" s="85"/>
      <c r="H77" s="85"/>
      <c r="I77" s="85"/>
      <c r="J77" s="85"/>
      <c r="K77" s="85"/>
      <c r="L77" s="85"/>
      <c r="M77" s="85"/>
    </row>
    <row r="78" spans="1:26">
      <c r="B78" s="85"/>
      <c r="C78" s="85"/>
      <c r="D78" s="85"/>
      <c r="E78" s="85"/>
      <c r="F78" s="85"/>
      <c r="G78" s="85"/>
      <c r="H78" s="85"/>
      <c r="I78" s="85"/>
      <c r="J78" s="85"/>
      <c r="K78" s="85"/>
      <c r="L78" s="85"/>
      <c r="M78" s="85"/>
    </row>
    <row r="79" spans="1:26">
      <c r="B79" s="85"/>
      <c r="C79" s="85"/>
      <c r="D79" s="85"/>
      <c r="E79" s="85"/>
      <c r="F79" s="85"/>
      <c r="G79" s="85"/>
      <c r="H79" s="85"/>
      <c r="I79" s="85"/>
      <c r="J79" s="85"/>
      <c r="K79" s="85"/>
      <c r="L79" s="85"/>
      <c r="M79" s="85"/>
    </row>
    <row r="80" spans="1:26">
      <c r="B80" s="85"/>
      <c r="C80" s="85"/>
      <c r="D80" s="85"/>
      <c r="E80" s="85"/>
      <c r="F80" s="85"/>
      <c r="G80" s="85"/>
      <c r="H80" s="85"/>
      <c r="I80" s="85"/>
      <c r="J80" s="85"/>
      <c r="K80" s="85"/>
      <c r="L80" s="85"/>
      <c r="M80" s="85"/>
    </row>
    <row r="81" spans="2:13">
      <c r="B81" s="85"/>
      <c r="C81" s="85"/>
      <c r="D81" s="85"/>
      <c r="E81" s="85"/>
      <c r="F81" s="85"/>
      <c r="G81" s="85"/>
      <c r="H81" s="85"/>
      <c r="I81" s="85"/>
      <c r="J81" s="85"/>
      <c r="K81" s="85"/>
      <c r="L81" s="85"/>
      <c r="M81" s="85"/>
    </row>
    <row r="82" spans="2:13">
      <c r="B82" s="85"/>
      <c r="C82" s="85"/>
      <c r="D82" s="85"/>
      <c r="E82" s="85"/>
      <c r="F82" s="85"/>
      <c r="G82" s="85"/>
      <c r="H82" s="85"/>
      <c r="I82" s="85"/>
      <c r="J82" s="85"/>
      <c r="K82" s="85"/>
      <c r="L82" s="85"/>
      <c r="M82" s="85"/>
    </row>
    <row r="83" spans="2:13">
      <c r="B83" s="85"/>
      <c r="C83" s="85"/>
      <c r="D83" s="85"/>
      <c r="E83" s="85"/>
      <c r="F83" s="85"/>
      <c r="G83" s="85"/>
      <c r="H83" s="85"/>
      <c r="I83" s="85"/>
      <c r="J83" s="85"/>
      <c r="K83" s="85"/>
      <c r="L83" s="85"/>
      <c r="M83" s="85"/>
    </row>
    <row r="84" spans="2:13">
      <c r="B84" s="85"/>
      <c r="C84" s="85"/>
      <c r="D84" s="85"/>
      <c r="E84" s="85"/>
      <c r="F84" s="85"/>
      <c r="G84" s="85"/>
      <c r="H84" s="85"/>
      <c r="I84" s="85"/>
      <c r="J84" s="85"/>
      <c r="K84" s="85"/>
      <c r="L84" s="85"/>
      <c r="M84" s="85"/>
    </row>
    <row r="85" spans="2:13">
      <c r="B85" s="85"/>
      <c r="C85" s="85"/>
      <c r="D85" s="85"/>
      <c r="E85" s="85"/>
      <c r="F85" s="85"/>
      <c r="G85" s="85"/>
      <c r="H85" s="85"/>
      <c r="I85" s="85"/>
      <c r="J85" s="85"/>
      <c r="K85" s="85"/>
      <c r="L85" s="85"/>
      <c r="M85" s="85"/>
    </row>
    <row r="86" spans="2:13">
      <c r="B86" s="85"/>
      <c r="C86" s="85"/>
      <c r="D86" s="85"/>
      <c r="E86" s="85"/>
      <c r="F86" s="85"/>
      <c r="G86" s="85"/>
      <c r="H86" s="85"/>
      <c r="I86" s="85"/>
      <c r="J86" s="85"/>
      <c r="K86" s="85"/>
      <c r="L86" s="85"/>
      <c r="M86" s="85"/>
    </row>
    <row r="87" spans="2:13">
      <c r="B87" s="85"/>
      <c r="C87" s="85"/>
      <c r="D87" s="85"/>
      <c r="E87" s="85"/>
      <c r="F87" s="85"/>
      <c r="G87" s="85"/>
      <c r="H87" s="85"/>
      <c r="I87" s="85"/>
      <c r="J87" s="85"/>
      <c r="K87" s="85"/>
      <c r="L87" s="85"/>
      <c r="M87" s="85"/>
    </row>
    <row r="88" spans="2:13">
      <c r="B88" s="85"/>
      <c r="C88" s="85"/>
      <c r="D88" s="85"/>
      <c r="E88" s="85"/>
      <c r="F88" s="85"/>
      <c r="G88" s="85"/>
      <c r="H88" s="85"/>
      <c r="I88" s="85"/>
      <c r="J88" s="85"/>
      <c r="K88" s="85"/>
      <c r="L88" s="85"/>
      <c r="M88" s="85"/>
    </row>
    <row r="89" spans="2:13">
      <c r="B89" s="85"/>
      <c r="C89" s="85"/>
      <c r="D89" s="85"/>
      <c r="E89" s="85"/>
      <c r="F89" s="85"/>
      <c r="G89" s="85"/>
      <c r="H89" s="85"/>
      <c r="I89" s="85"/>
      <c r="J89" s="85"/>
      <c r="K89" s="85"/>
      <c r="L89" s="85"/>
      <c r="M89" s="85"/>
    </row>
    <row r="90" spans="2:13">
      <c r="B90" s="85"/>
      <c r="C90" s="85"/>
      <c r="D90" s="85"/>
      <c r="E90" s="85"/>
      <c r="F90" s="85"/>
      <c r="G90" s="85"/>
      <c r="H90" s="85"/>
      <c r="I90" s="85"/>
      <c r="J90" s="85"/>
      <c r="K90" s="85"/>
      <c r="L90" s="85"/>
      <c r="M90" s="85"/>
    </row>
    <row r="91" spans="2:13">
      <c r="B91" s="85"/>
      <c r="C91" s="85"/>
      <c r="D91" s="85"/>
      <c r="E91" s="85"/>
      <c r="F91" s="85"/>
      <c r="G91" s="85"/>
      <c r="H91" s="85"/>
      <c r="I91" s="85"/>
      <c r="J91" s="85"/>
      <c r="K91" s="85"/>
      <c r="L91" s="85"/>
      <c r="M91" s="85"/>
    </row>
    <row r="92" spans="2:13">
      <c r="B92" s="85"/>
      <c r="C92" s="85"/>
      <c r="D92" s="85"/>
      <c r="E92" s="85"/>
      <c r="F92" s="85"/>
      <c r="G92" s="85"/>
      <c r="H92" s="85"/>
      <c r="I92" s="85"/>
      <c r="J92" s="85"/>
      <c r="K92" s="85"/>
      <c r="L92" s="85"/>
      <c r="M92" s="85"/>
    </row>
    <row r="93" spans="2:13">
      <c r="B93" s="85"/>
      <c r="C93" s="85"/>
      <c r="D93" s="85"/>
      <c r="E93" s="85"/>
      <c r="F93" s="85"/>
      <c r="G93" s="85"/>
      <c r="H93" s="85"/>
      <c r="I93" s="85"/>
      <c r="J93" s="85"/>
      <c r="K93" s="85"/>
      <c r="L93" s="85"/>
      <c r="M93" s="85"/>
    </row>
    <row r="94" spans="2:13">
      <c r="B94" s="85"/>
      <c r="C94" s="85"/>
      <c r="D94" s="85"/>
      <c r="E94" s="85"/>
      <c r="F94" s="85"/>
      <c r="G94" s="85"/>
      <c r="H94" s="85"/>
      <c r="I94" s="85"/>
      <c r="J94" s="85"/>
      <c r="K94" s="85"/>
      <c r="L94" s="85"/>
      <c r="M94" s="85"/>
    </row>
    <row r="95" spans="2:13">
      <c r="B95" s="85"/>
      <c r="C95" s="85"/>
      <c r="D95" s="85"/>
      <c r="E95" s="85"/>
      <c r="F95" s="85"/>
      <c r="G95" s="85"/>
      <c r="H95" s="85"/>
      <c r="I95" s="85"/>
      <c r="J95" s="85"/>
      <c r="K95" s="85"/>
      <c r="L95" s="85"/>
      <c r="M95" s="85"/>
    </row>
    <row r="96" spans="2:13">
      <c r="B96" s="85"/>
      <c r="C96" s="85"/>
      <c r="D96" s="85"/>
      <c r="E96" s="85"/>
      <c r="F96" s="85"/>
      <c r="G96" s="85"/>
      <c r="H96" s="85"/>
      <c r="I96" s="85"/>
      <c r="J96" s="85"/>
      <c r="K96" s="85"/>
      <c r="L96" s="85"/>
      <c r="M96" s="85"/>
    </row>
    <row r="97" spans="2:13">
      <c r="B97" s="85"/>
      <c r="C97" s="85"/>
      <c r="D97" s="85"/>
      <c r="E97" s="85"/>
      <c r="F97" s="85"/>
      <c r="G97" s="85"/>
      <c r="H97" s="85"/>
      <c r="I97" s="85"/>
      <c r="J97" s="85"/>
      <c r="K97" s="85"/>
      <c r="L97" s="85"/>
      <c r="M97" s="85"/>
    </row>
    <row r="98" spans="2:13">
      <c r="B98" s="85"/>
      <c r="C98" s="85"/>
      <c r="D98" s="85"/>
      <c r="E98" s="85"/>
      <c r="F98" s="85"/>
      <c r="G98" s="85"/>
      <c r="H98" s="85"/>
      <c r="I98" s="85"/>
      <c r="J98" s="85"/>
      <c r="K98" s="85"/>
      <c r="L98" s="85"/>
      <c r="M98" s="85"/>
    </row>
    <row r="99" spans="2:13">
      <c r="B99" s="85"/>
      <c r="C99" s="85"/>
      <c r="D99" s="85"/>
      <c r="E99" s="85"/>
      <c r="F99" s="85"/>
      <c r="G99" s="85"/>
      <c r="H99" s="85"/>
      <c r="I99" s="85"/>
      <c r="J99" s="85"/>
      <c r="K99" s="85"/>
      <c r="L99" s="85"/>
      <c r="M99" s="85"/>
    </row>
    <row r="100" spans="2:13">
      <c r="B100" s="85"/>
      <c r="C100" s="85"/>
      <c r="D100" s="85"/>
      <c r="E100" s="85"/>
      <c r="F100" s="85"/>
      <c r="G100" s="85"/>
      <c r="H100" s="85"/>
      <c r="I100" s="85"/>
      <c r="J100" s="85"/>
      <c r="K100" s="85"/>
      <c r="L100" s="85"/>
      <c r="M100" s="85"/>
    </row>
    <row r="101" spans="2:13">
      <c r="B101" s="85"/>
      <c r="C101" s="85"/>
      <c r="D101" s="85"/>
      <c r="E101" s="85"/>
      <c r="F101" s="85"/>
      <c r="G101" s="85"/>
      <c r="H101" s="85"/>
      <c r="I101" s="85"/>
      <c r="J101" s="85"/>
      <c r="K101" s="85"/>
      <c r="L101" s="85"/>
      <c r="M101" s="85"/>
    </row>
    <row r="102" spans="2:13">
      <c r="B102" s="85"/>
      <c r="C102" s="85"/>
      <c r="D102" s="85"/>
      <c r="E102" s="85"/>
      <c r="F102" s="85"/>
      <c r="G102" s="85"/>
      <c r="H102" s="85"/>
      <c r="I102" s="85"/>
      <c r="J102" s="85"/>
      <c r="K102" s="85"/>
      <c r="L102" s="85"/>
      <c r="M102" s="85"/>
    </row>
    <row r="103" spans="2:13">
      <c r="B103" s="85"/>
      <c r="C103" s="85"/>
      <c r="D103" s="85"/>
      <c r="E103" s="85"/>
      <c r="F103" s="85"/>
      <c r="G103" s="85"/>
      <c r="H103" s="85"/>
      <c r="I103" s="85"/>
      <c r="J103" s="85"/>
      <c r="K103" s="85"/>
      <c r="L103" s="85"/>
      <c r="M103" s="85"/>
    </row>
    <row r="104" spans="2:13">
      <c r="B104" s="85"/>
      <c r="C104" s="85"/>
      <c r="D104" s="85"/>
      <c r="E104" s="85"/>
      <c r="F104" s="85"/>
      <c r="G104" s="85"/>
      <c r="H104" s="85"/>
      <c r="I104" s="85"/>
      <c r="J104" s="85"/>
      <c r="K104" s="85"/>
      <c r="L104" s="85"/>
      <c r="M104" s="85"/>
    </row>
    <row r="105" spans="2:13">
      <c r="B105" s="85"/>
      <c r="C105" s="85"/>
      <c r="D105" s="85"/>
      <c r="E105" s="85"/>
      <c r="F105" s="85"/>
      <c r="G105" s="85"/>
      <c r="H105" s="85"/>
      <c r="I105" s="85"/>
      <c r="J105" s="85"/>
      <c r="K105" s="85"/>
      <c r="L105" s="85"/>
      <c r="M105" s="85"/>
    </row>
    <row r="106" spans="2:13">
      <c r="B106" s="85"/>
      <c r="C106" s="85"/>
      <c r="D106" s="85"/>
      <c r="E106" s="85"/>
      <c r="F106" s="85"/>
      <c r="G106" s="85"/>
      <c r="H106" s="85"/>
      <c r="I106" s="85"/>
      <c r="J106" s="85"/>
      <c r="K106" s="85"/>
      <c r="L106" s="85"/>
      <c r="M106" s="85"/>
    </row>
    <row r="107" spans="2:13">
      <c r="B107" s="85"/>
      <c r="C107" s="85"/>
      <c r="D107" s="85"/>
      <c r="E107" s="85"/>
      <c r="F107" s="85"/>
      <c r="G107" s="85"/>
      <c r="H107" s="85"/>
      <c r="I107" s="85"/>
      <c r="J107" s="85"/>
      <c r="K107" s="85"/>
      <c r="L107" s="85"/>
      <c r="M107" s="85"/>
    </row>
    <row r="108" spans="2:13">
      <c r="B108" s="85"/>
      <c r="C108" s="85"/>
      <c r="D108" s="85"/>
      <c r="E108" s="85"/>
      <c r="F108" s="85"/>
      <c r="G108" s="85"/>
      <c r="H108" s="85"/>
      <c r="I108" s="85"/>
      <c r="J108" s="85"/>
      <c r="K108" s="85"/>
      <c r="L108" s="85"/>
      <c r="M108" s="85"/>
    </row>
    <row r="109" spans="2:13">
      <c r="B109" s="85"/>
      <c r="C109" s="85"/>
      <c r="D109" s="85"/>
      <c r="E109" s="85"/>
      <c r="F109" s="85"/>
      <c r="G109" s="85"/>
      <c r="H109" s="85"/>
      <c r="I109" s="85"/>
      <c r="J109" s="85"/>
      <c r="K109" s="85"/>
      <c r="L109" s="85"/>
      <c r="M109" s="85"/>
    </row>
    <row r="110" spans="2:13">
      <c r="B110" s="85"/>
      <c r="C110" s="85"/>
      <c r="D110" s="85"/>
      <c r="E110" s="85"/>
      <c r="F110" s="85"/>
      <c r="G110" s="85"/>
      <c r="H110" s="85"/>
      <c r="I110" s="85"/>
      <c r="J110" s="85"/>
      <c r="K110" s="85"/>
      <c r="L110" s="85"/>
      <c r="M110" s="85"/>
    </row>
    <row r="111" spans="2:13">
      <c r="B111" s="85"/>
      <c r="C111" s="85"/>
      <c r="D111" s="85"/>
      <c r="E111" s="85"/>
      <c r="F111" s="85"/>
      <c r="G111" s="85"/>
      <c r="H111" s="85"/>
      <c r="I111" s="85"/>
      <c r="J111" s="85"/>
      <c r="K111" s="85"/>
      <c r="L111" s="85"/>
      <c r="M111" s="85"/>
    </row>
    <row r="112" spans="2:13">
      <c r="B112" s="85"/>
      <c r="C112" s="85"/>
      <c r="D112" s="85"/>
      <c r="E112" s="85"/>
      <c r="F112" s="85"/>
      <c r="G112" s="85"/>
      <c r="H112" s="85"/>
      <c r="I112" s="85"/>
      <c r="J112" s="85"/>
      <c r="K112" s="85"/>
      <c r="L112" s="85"/>
      <c r="M112" s="85"/>
    </row>
    <row r="113" spans="2:13">
      <c r="B113" s="85"/>
      <c r="C113" s="85"/>
      <c r="D113" s="85"/>
      <c r="E113" s="85"/>
      <c r="F113" s="85"/>
      <c r="G113" s="85"/>
      <c r="H113" s="85"/>
      <c r="I113" s="85"/>
      <c r="J113" s="85"/>
      <c r="K113" s="85"/>
      <c r="L113" s="85"/>
      <c r="M113" s="85"/>
    </row>
    <row r="114" spans="2:13">
      <c r="B114" s="85"/>
      <c r="C114" s="85"/>
      <c r="D114" s="85"/>
      <c r="E114" s="85"/>
      <c r="F114" s="85"/>
      <c r="G114" s="85"/>
      <c r="H114" s="85"/>
      <c r="I114" s="85"/>
      <c r="J114" s="85"/>
      <c r="K114" s="85"/>
      <c r="L114" s="85"/>
      <c r="M114" s="85"/>
    </row>
    <row r="115" spans="2:13">
      <c r="B115" s="85"/>
      <c r="C115" s="85"/>
      <c r="D115" s="85"/>
      <c r="E115" s="85"/>
      <c r="F115" s="85"/>
      <c r="G115" s="85"/>
      <c r="H115" s="85"/>
      <c r="I115" s="85"/>
      <c r="J115" s="85"/>
      <c r="K115" s="85"/>
      <c r="L115" s="85"/>
      <c r="M115" s="85"/>
    </row>
    <row r="116" spans="2:13">
      <c r="B116" s="85"/>
      <c r="C116" s="85"/>
      <c r="D116" s="85"/>
      <c r="E116" s="85"/>
      <c r="F116" s="85"/>
      <c r="G116" s="85"/>
      <c r="H116" s="85"/>
      <c r="I116" s="85"/>
      <c r="J116" s="85"/>
      <c r="K116" s="85"/>
      <c r="L116" s="85"/>
      <c r="M116" s="85"/>
    </row>
    <row r="117" spans="2:13">
      <c r="B117" s="85"/>
      <c r="C117" s="85"/>
      <c r="D117" s="85"/>
      <c r="E117" s="85"/>
      <c r="F117" s="85"/>
      <c r="G117" s="85"/>
      <c r="H117" s="85"/>
      <c r="I117" s="85"/>
      <c r="J117" s="85"/>
      <c r="K117" s="85"/>
      <c r="L117" s="85"/>
      <c r="M117" s="85"/>
    </row>
    <row r="118" spans="2:13">
      <c r="B118" s="85"/>
      <c r="C118" s="85"/>
      <c r="D118" s="85"/>
      <c r="E118" s="85"/>
      <c r="F118" s="85"/>
      <c r="G118" s="85"/>
      <c r="H118" s="85"/>
      <c r="I118" s="85"/>
      <c r="J118" s="85"/>
      <c r="K118" s="85"/>
      <c r="L118" s="85"/>
      <c r="M118" s="85"/>
    </row>
  </sheetData>
  <mergeCells count="6">
    <mergeCell ref="N6:Y6"/>
    <mergeCell ref="N9:Y9"/>
    <mergeCell ref="N39:Y39"/>
    <mergeCell ref="B6:M6"/>
    <mergeCell ref="B39:M39"/>
    <mergeCell ref="B9:M9"/>
  </mergeCells>
  <phoneticPr fontId="7" type="noConversion"/>
  <printOptions horizontalCentered="1"/>
  <pageMargins left="0.39370078740157483" right="0.39370078740157483" top="0.59055118110236227" bottom="0.59055118110236227" header="0.39370078740157483" footer="0.39370078740157483"/>
  <pageSetup paperSize="9" scale="49" fitToWidth="2" orientation="portrait" r:id="rId1"/>
  <headerFooter alignWithMargins="0">
    <oddHeader>&amp;C&amp;"Helvetica,Fett"&amp;12 2010</oddHeader>
    <oddFooter>&amp;C&amp;"Helvetica,Standard" Eidg. Steuerverwaltung  -  Administration fédérale des contributions  -  Amministrazione federale delle contribuzioni&amp;R20-21</oddFooter>
  </headerFooter>
  <colBreaks count="1" manualBreakCount="1">
    <brk id="13" max="67"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5">
    <tabColor indexed="43"/>
    <pageSetUpPr fitToPage="1"/>
  </sheetPr>
  <dimension ref="A1:IV76"/>
  <sheetViews>
    <sheetView zoomScale="75" workbookViewId="0"/>
  </sheetViews>
  <sheetFormatPr baseColWidth="10" defaultColWidth="11.44140625" defaultRowHeight="13.2"/>
  <cols>
    <col min="1" max="1" width="9" style="616" customWidth="1"/>
    <col min="2" max="2" width="20.109375" style="617" customWidth="1"/>
    <col min="3" max="3" width="4.6640625" style="617" customWidth="1"/>
    <col min="4" max="4" width="13.5546875" style="617" customWidth="1"/>
    <col min="5" max="5" width="22.33203125" style="617" customWidth="1"/>
    <col min="6" max="6" width="10.33203125" style="618" customWidth="1"/>
    <col min="7" max="7" width="4.44140625" style="618" customWidth="1"/>
    <col min="8" max="8" width="3.5546875" style="618" customWidth="1"/>
    <col min="9" max="9" width="6.109375" style="618" customWidth="1"/>
    <col min="10" max="10" width="4.88671875" style="618" customWidth="1"/>
    <col min="11" max="11" width="16.88671875" style="618" customWidth="1"/>
    <col min="12" max="12" width="4.33203125" style="615" customWidth="1"/>
    <col min="13" max="13" width="11.44140625" style="615"/>
    <col min="14" max="14" width="10" style="615" customWidth="1"/>
    <col min="15" max="15" width="4.33203125" style="615" customWidth="1"/>
    <col min="16" max="16" width="10" style="615" customWidth="1"/>
    <col min="17" max="16384" width="11.44140625" style="615"/>
  </cols>
  <sheetData>
    <row r="1" spans="1:19" ht="17.399999999999999">
      <c r="A1" s="568" t="s">
        <v>360</v>
      </c>
      <c r="B1" s="568"/>
      <c r="C1" s="568"/>
      <c r="D1" s="568"/>
      <c r="E1" s="568"/>
      <c r="F1" s="613"/>
      <c r="G1" s="568"/>
      <c r="H1" s="568"/>
      <c r="I1" s="570"/>
      <c r="J1" s="568"/>
      <c r="K1" s="614"/>
      <c r="L1" s="614"/>
      <c r="M1" s="614"/>
      <c r="N1" s="614"/>
      <c r="O1" s="614"/>
      <c r="P1" s="614"/>
    </row>
    <row r="2" spans="1:19" ht="17.399999999999999">
      <c r="J2" s="615"/>
      <c r="K2" s="615"/>
      <c r="R2" s="572"/>
      <c r="S2" s="572"/>
    </row>
    <row r="3" spans="1:19" s="623" customFormat="1" ht="17.399999999999999">
      <c r="A3" s="507" t="s">
        <v>260</v>
      </c>
      <c r="B3" s="619"/>
      <c r="C3" s="619"/>
      <c r="D3" s="619"/>
      <c r="E3" s="619"/>
      <c r="F3" s="620"/>
      <c r="G3" s="620"/>
      <c r="H3" s="620"/>
      <c r="I3" s="620"/>
      <c r="J3" s="621"/>
      <c r="K3" s="622"/>
      <c r="L3" s="622"/>
      <c r="M3" s="622"/>
      <c r="N3" s="622"/>
      <c r="R3" s="572"/>
      <c r="S3" s="572"/>
    </row>
    <row r="4" spans="1:19" ht="15">
      <c r="A4" s="624"/>
      <c r="B4" s="625"/>
      <c r="C4" s="625"/>
      <c r="D4" s="625"/>
      <c r="E4" s="625"/>
      <c r="F4" s="626"/>
      <c r="G4" s="626"/>
      <c r="H4" s="626"/>
      <c r="I4" s="626"/>
      <c r="J4" s="627"/>
      <c r="K4" s="615"/>
      <c r="R4" s="507"/>
      <c r="S4" s="507"/>
    </row>
    <row r="5" spans="1:19" ht="15.6">
      <c r="A5" s="507" t="s">
        <v>220</v>
      </c>
      <c r="B5" s="625"/>
      <c r="C5" s="625"/>
      <c r="D5" s="625"/>
      <c r="E5" s="625"/>
      <c r="F5" s="626"/>
      <c r="G5" s="626"/>
      <c r="H5" s="626"/>
      <c r="I5" s="626"/>
      <c r="J5" s="627"/>
      <c r="K5" s="615"/>
      <c r="R5" s="547"/>
      <c r="S5" s="545"/>
    </row>
    <row r="6" spans="1:19" ht="21" customHeight="1">
      <c r="A6" s="628" t="s">
        <v>261</v>
      </c>
      <c r="B6" s="628"/>
      <c r="C6" s="625"/>
      <c r="D6" s="625"/>
      <c r="E6" s="625"/>
      <c r="F6" s="626"/>
      <c r="G6" s="626"/>
      <c r="H6" s="626"/>
      <c r="I6" s="628"/>
      <c r="J6" s="628"/>
      <c r="K6" s="615"/>
      <c r="R6" s="511"/>
      <c r="S6" s="507"/>
    </row>
    <row r="7" spans="1:19" ht="15.6">
      <c r="A7" s="632" t="s">
        <v>347</v>
      </c>
      <c r="B7" s="630"/>
      <c r="C7" s="630"/>
      <c r="D7" s="630"/>
      <c r="E7" s="631"/>
      <c r="F7" s="626"/>
      <c r="G7" s="626"/>
      <c r="H7" s="626"/>
      <c r="I7" s="629"/>
      <c r="J7" s="627"/>
      <c r="K7" s="615"/>
      <c r="R7" s="505"/>
      <c r="S7" s="507"/>
    </row>
    <row r="8" spans="1:19" ht="15.6">
      <c r="A8" s="629" t="s">
        <v>262</v>
      </c>
      <c r="B8" s="630"/>
      <c r="C8" s="630"/>
      <c r="D8" s="630"/>
      <c r="E8" s="631"/>
      <c r="F8" s="626"/>
      <c r="G8" s="626"/>
      <c r="H8" s="626"/>
      <c r="I8" s="632"/>
      <c r="J8" s="627"/>
      <c r="K8" s="615"/>
      <c r="R8" s="507"/>
      <c r="S8" s="507"/>
    </row>
    <row r="9" spans="1:19" ht="15.6">
      <c r="A9" s="629"/>
      <c r="B9" s="630"/>
      <c r="C9" s="630"/>
      <c r="D9" s="630"/>
      <c r="E9" s="630"/>
      <c r="F9" s="626"/>
      <c r="G9" s="626"/>
      <c r="H9" s="626"/>
      <c r="I9" s="629"/>
      <c r="J9" s="627"/>
      <c r="K9" s="615"/>
      <c r="R9" s="512"/>
      <c r="S9" s="513"/>
    </row>
    <row r="10" spans="1:19" ht="15">
      <c r="A10" s="512" t="s">
        <v>259</v>
      </c>
      <c r="B10" s="625"/>
      <c r="C10" s="625"/>
      <c r="D10" s="625"/>
      <c r="E10" s="625"/>
      <c r="F10" s="626"/>
      <c r="G10" s="626"/>
      <c r="H10" s="626"/>
      <c r="I10" s="632"/>
      <c r="J10" s="627"/>
      <c r="K10" s="615"/>
      <c r="R10" s="507"/>
      <c r="S10" s="507"/>
    </row>
    <row r="11" spans="1:19" ht="18.75" customHeight="1">
      <c r="A11" s="507" t="s">
        <v>244</v>
      </c>
      <c r="B11" s="628"/>
      <c r="C11" s="626"/>
      <c r="D11" s="626"/>
      <c r="E11" s="632"/>
      <c r="F11" s="626"/>
      <c r="G11" s="626"/>
      <c r="H11" s="626"/>
      <c r="I11" s="628"/>
      <c r="J11" s="627"/>
      <c r="K11" s="615"/>
      <c r="R11" s="507"/>
      <c r="S11" s="507"/>
    </row>
    <row r="12" spans="1:19" s="636" customFormat="1" ht="24" customHeight="1">
      <c r="A12" s="628" t="s">
        <v>316</v>
      </c>
      <c r="B12" s="633"/>
      <c r="C12" s="633"/>
      <c r="D12" s="633"/>
      <c r="E12" s="633"/>
      <c r="F12" s="634" t="s">
        <v>248</v>
      </c>
      <c r="G12" s="635"/>
      <c r="H12" s="635"/>
      <c r="I12" s="628"/>
      <c r="J12" s="635"/>
      <c r="R12" s="507"/>
      <c r="S12" s="507"/>
    </row>
    <row r="13" spans="1:19" ht="15.6">
      <c r="A13" s="629"/>
      <c r="B13" s="637"/>
      <c r="C13" s="637"/>
      <c r="D13" s="637"/>
      <c r="E13" s="637"/>
      <c r="F13" s="626"/>
      <c r="G13" s="626"/>
      <c r="H13" s="626"/>
      <c r="I13" s="638"/>
      <c r="J13" s="627"/>
      <c r="K13" s="615"/>
      <c r="R13" s="512"/>
      <c r="S13" s="513"/>
    </row>
    <row r="14" spans="1:19" ht="15">
      <c r="A14" s="507" t="s">
        <v>240</v>
      </c>
      <c r="B14" s="625"/>
      <c r="C14" s="625"/>
      <c r="D14" s="625"/>
      <c r="E14" s="625"/>
      <c r="F14" s="626"/>
      <c r="G14" s="626"/>
      <c r="H14" s="626"/>
      <c r="I14" s="626"/>
      <c r="J14" s="627"/>
      <c r="K14" s="615"/>
      <c r="R14" s="507"/>
      <c r="S14" s="507"/>
    </row>
    <row r="15" spans="1:19" ht="15">
      <c r="A15" s="632"/>
      <c r="B15" s="625"/>
      <c r="C15" s="625"/>
      <c r="D15" s="625"/>
      <c r="E15" s="625"/>
      <c r="F15" s="626"/>
      <c r="G15" s="626"/>
      <c r="H15" s="626"/>
      <c r="I15" s="626"/>
      <c r="J15" s="627"/>
      <c r="K15" s="615"/>
      <c r="R15" s="507"/>
      <c r="S15" s="507"/>
    </row>
    <row r="16" spans="1:19" ht="18.75" customHeight="1">
      <c r="A16" s="632" t="s">
        <v>263</v>
      </c>
      <c r="B16" s="625"/>
      <c r="C16" s="625"/>
      <c r="D16" s="625"/>
      <c r="E16" s="625"/>
      <c r="F16" s="639">
        <v>35000</v>
      </c>
      <c r="G16" s="626" t="s">
        <v>63</v>
      </c>
      <c r="H16" s="626"/>
      <c r="I16" s="626"/>
      <c r="J16" s="627"/>
      <c r="K16" s="615"/>
      <c r="R16" s="507"/>
      <c r="S16" s="507"/>
    </row>
    <row r="17" spans="1:19" ht="18.75" customHeight="1">
      <c r="A17" s="632" t="s">
        <v>264</v>
      </c>
      <c r="B17" s="625"/>
      <c r="C17" s="625"/>
      <c r="D17" s="625"/>
      <c r="E17" s="625"/>
      <c r="F17" s="640">
        <v>15000</v>
      </c>
      <c r="G17" s="641" t="s">
        <v>63</v>
      </c>
      <c r="H17" s="642"/>
      <c r="I17" s="626"/>
      <c r="J17" s="627"/>
      <c r="K17" s="615"/>
      <c r="R17" s="507"/>
      <c r="S17" s="507"/>
    </row>
    <row r="18" spans="1:19" ht="18.75" customHeight="1">
      <c r="A18" s="632" t="s">
        <v>265</v>
      </c>
      <c r="B18" s="625"/>
      <c r="C18" s="625"/>
      <c r="D18" s="625"/>
      <c r="E18" s="625"/>
      <c r="F18" s="639">
        <v>50000</v>
      </c>
      <c r="G18" s="626" t="s">
        <v>63</v>
      </c>
      <c r="H18" s="626"/>
      <c r="I18" s="626"/>
      <c r="J18" s="627"/>
      <c r="K18" s="615"/>
      <c r="R18" s="507"/>
      <c r="S18" s="507"/>
    </row>
    <row r="19" spans="1:19" ht="15" customHeight="1">
      <c r="A19" s="632"/>
      <c r="B19" s="625"/>
      <c r="C19" s="625"/>
      <c r="D19" s="625"/>
      <c r="E19" s="625"/>
      <c r="F19" s="639"/>
      <c r="G19" s="626"/>
      <c r="H19" s="626"/>
      <c r="I19" s="626"/>
      <c r="J19" s="627"/>
      <c r="K19" s="615"/>
      <c r="R19" s="507"/>
      <c r="S19" s="507"/>
    </row>
    <row r="20" spans="1:19" ht="15.6">
      <c r="A20" s="629" t="s">
        <v>222</v>
      </c>
      <c r="B20" s="637"/>
      <c r="C20" s="637"/>
      <c r="D20" s="637"/>
      <c r="E20" s="637"/>
      <c r="F20" s="626"/>
      <c r="G20" s="626"/>
      <c r="H20" s="626"/>
      <c r="I20" s="638"/>
      <c r="J20" s="627"/>
      <c r="K20" s="615"/>
      <c r="R20" s="507"/>
      <c r="S20" s="507"/>
    </row>
    <row r="21" spans="1:19" ht="15">
      <c r="A21" s="632" t="s">
        <v>324</v>
      </c>
      <c r="B21" s="625"/>
      <c r="C21" s="625"/>
      <c r="D21" s="625"/>
      <c r="E21" s="625"/>
      <c r="F21" s="626" t="s">
        <v>217</v>
      </c>
      <c r="G21" s="626"/>
      <c r="H21" s="626"/>
      <c r="I21" s="626"/>
      <c r="J21" s="627"/>
      <c r="K21" s="615"/>
      <c r="R21" s="507"/>
      <c r="S21" s="507"/>
    </row>
    <row r="22" spans="1:19" ht="15">
      <c r="A22" s="632" t="s">
        <v>266</v>
      </c>
      <c r="B22" s="643"/>
      <c r="C22" s="643"/>
      <c r="D22" s="643"/>
      <c r="E22" s="643"/>
      <c r="F22" s="639">
        <v>1802.5</v>
      </c>
      <c r="G22" s="626" t="s">
        <v>63</v>
      </c>
      <c r="H22" s="626"/>
      <c r="I22" s="628"/>
      <c r="J22" s="627"/>
      <c r="K22" s="615"/>
      <c r="R22" s="516"/>
      <c r="S22" s="507"/>
    </row>
    <row r="23" spans="1:19" ht="15">
      <c r="A23" s="632" t="s">
        <v>267</v>
      </c>
      <c r="B23" s="643"/>
      <c r="C23" s="643"/>
      <c r="D23" s="643"/>
      <c r="E23" s="643"/>
      <c r="F23" s="639">
        <v>772.5</v>
      </c>
      <c r="G23" s="626" t="s">
        <v>63</v>
      </c>
      <c r="H23" s="626"/>
      <c r="I23" s="628"/>
      <c r="J23" s="627"/>
      <c r="K23" s="615"/>
      <c r="R23" s="516"/>
      <c r="S23" s="507"/>
    </row>
    <row r="24" spans="1:19" ht="15">
      <c r="A24" s="632"/>
      <c r="B24" s="643"/>
      <c r="C24" s="643"/>
      <c r="D24" s="643"/>
      <c r="E24" s="643"/>
      <c r="F24" s="639"/>
      <c r="G24" s="626"/>
      <c r="H24" s="626"/>
      <c r="I24" s="628"/>
      <c r="J24" s="627"/>
      <c r="K24" s="615"/>
      <c r="R24" s="516"/>
      <c r="S24" s="507"/>
    </row>
    <row r="25" spans="1:19" ht="15">
      <c r="A25" s="632" t="s">
        <v>325</v>
      </c>
      <c r="B25" s="625"/>
      <c r="C25" s="625"/>
      <c r="D25" s="625"/>
      <c r="E25" s="625"/>
      <c r="F25" s="626"/>
      <c r="G25" s="626"/>
      <c r="H25" s="626"/>
      <c r="I25" s="626"/>
      <c r="J25" s="627"/>
      <c r="K25" s="615"/>
      <c r="R25" s="516"/>
      <c r="S25" s="507"/>
    </row>
    <row r="26" spans="1:19" ht="15">
      <c r="A26" s="632" t="s">
        <v>266</v>
      </c>
      <c r="B26" s="643"/>
      <c r="C26" s="643"/>
      <c r="D26" s="643"/>
      <c r="E26" s="643"/>
      <c r="F26" s="639">
        <v>385.00000000000006</v>
      </c>
      <c r="G26" s="626" t="s">
        <v>63</v>
      </c>
      <c r="H26" s="626"/>
      <c r="I26" s="628"/>
      <c r="J26" s="627"/>
      <c r="K26" s="615"/>
      <c r="R26" s="516"/>
      <c r="S26" s="507"/>
    </row>
    <row r="27" spans="1:19" ht="15">
      <c r="A27" s="632" t="s">
        <v>267</v>
      </c>
      <c r="B27" s="643"/>
      <c r="C27" s="643"/>
      <c r="D27" s="643"/>
      <c r="E27" s="643"/>
      <c r="F27" s="639">
        <v>165.00000000000003</v>
      </c>
      <c r="G27" s="626" t="s">
        <v>63</v>
      </c>
      <c r="H27" s="626"/>
      <c r="I27" s="628"/>
      <c r="J27" s="627"/>
      <c r="K27" s="615"/>
      <c r="R27" s="520"/>
      <c r="S27" s="507"/>
    </row>
    <row r="28" spans="1:19" ht="15">
      <c r="A28" s="632"/>
      <c r="B28" s="643"/>
      <c r="C28" s="643"/>
      <c r="D28" s="643"/>
      <c r="E28" s="643"/>
      <c r="F28" s="626"/>
      <c r="G28" s="626"/>
      <c r="H28" s="626"/>
      <c r="I28" s="628"/>
      <c r="J28" s="627"/>
      <c r="K28" s="615"/>
      <c r="R28" s="520"/>
      <c r="S28" s="507"/>
    </row>
    <row r="29" spans="1:19" ht="15">
      <c r="A29" s="632" t="s">
        <v>268</v>
      </c>
      <c r="B29" s="625"/>
      <c r="C29" s="625"/>
      <c r="D29" s="625"/>
      <c r="E29" s="625"/>
      <c r="F29" s="626" t="s">
        <v>217</v>
      </c>
      <c r="G29" s="626"/>
      <c r="H29" s="626"/>
      <c r="I29" s="626"/>
      <c r="J29" s="627"/>
      <c r="K29" s="615"/>
      <c r="R29" s="520"/>
      <c r="S29" s="507"/>
    </row>
    <row r="30" spans="1:19" ht="15">
      <c r="A30" s="632" t="s">
        <v>266</v>
      </c>
      <c r="B30" s="643"/>
      <c r="C30" s="643"/>
      <c r="D30" s="643"/>
      <c r="E30" s="643"/>
      <c r="F30" s="639">
        <v>1750</v>
      </c>
      <c r="G30" s="626" t="s">
        <v>63</v>
      </c>
      <c r="H30" s="626"/>
      <c r="I30" s="628"/>
      <c r="J30" s="627"/>
      <c r="K30" s="615"/>
      <c r="R30" s="520"/>
      <c r="S30" s="507"/>
    </row>
    <row r="31" spans="1:19" ht="15">
      <c r="A31" s="632" t="s">
        <v>267</v>
      </c>
      <c r="B31" s="643"/>
      <c r="C31" s="643"/>
      <c r="D31" s="643"/>
      <c r="E31" s="643"/>
      <c r="F31" s="639">
        <v>750</v>
      </c>
      <c r="G31" s="626" t="s">
        <v>63</v>
      </c>
      <c r="H31" s="626"/>
      <c r="I31" s="628"/>
      <c r="J31" s="627"/>
      <c r="K31" s="615"/>
      <c r="R31" s="520"/>
      <c r="S31" s="507"/>
    </row>
    <row r="32" spans="1:19" ht="15">
      <c r="A32" s="632"/>
      <c r="B32" s="643"/>
      <c r="C32" s="643"/>
      <c r="D32" s="643"/>
      <c r="E32" s="643"/>
      <c r="F32" s="639"/>
      <c r="G32" s="626"/>
      <c r="H32" s="626"/>
      <c r="I32" s="628"/>
      <c r="J32" s="627"/>
      <c r="K32" s="615"/>
      <c r="R32" s="520"/>
      <c r="S32" s="507"/>
    </row>
    <row r="33" spans="1:19" ht="15">
      <c r="A33" s="507" t="s">
        <v>235</v>
      </c>
      <c r="B33" s="625"/>
      <c r="C33" s="625"/>
      <c r="D33" s="625"/>
      <c r="E33" s="625"/>
      <c r="F33" s="644">
        <v>5200</v>
      </c>
      <c r="G33" s="645" t="s">
        <v>63</v>
      </c>
      <c r="H33" s="642"/>
      <c r="I33" s="626"/>
      <c r="J33" s="627"/>
      <c r="K33" s="615"/>
      <c r="R33" s="513"/>
      <c r="S33" s="507"/>
    </row>
    <row r="34" spans="1:19" ht="15">
      <c r="A34" s="507" t="s">
        <v>234</v>
      </c>
      <c r="B34" s="625"/>
      <c r="C34" s="625"/>
      <c r="D34" s="625"/>
      <c r="E34" s="625"/>
      <c r="F34" s="646"/>
      <c r="G34" s="647"/>
      <c r="H34" s="642"/>
      <c r="I34" s="626"/>
      <c r="J34" s="627"/>
      <c r="K34" s="615"/>
      <c r="R34" s="513"/>
      <c r="S34" s="507"/>
    </row>
    <row r="35" spans="1:19" s="636" customFormat="1" ht="15.75" customHeight="1">
      <c r="A35" s="507" t="s">
        <v>269</v>
      </c>
      <c r="B35" s="633"/>
      <c r="C35" s="633"/>
      <c r="D35" s="633"/>
      <c r="E35" s="633"/>
      <c r="F35" s="648">
        <v>3240</v>
      </c>
      <c r="G35" s="649" t="s">
        <v>63</v>
      </c>
      <c r="H35" s="650"/>
      <c r="I35" s="635"/>
      <c r="J35" s="635"/>
      <c r="R35" s="520"/>
      <c r="S35" s="507"/>
    </row>
    <row r="36" spans="1:19" ht="15">
      <c r="A36" s="632"/>
      <c r="B36" s="625"/>
      <c r="C36" s="625"/>
      <c r="D36" s="625"/>
      <c r="E36" s="625"/>
      <c r="F36" s="639">
        <f>F33-F35</f>
        <v>1960</v>
      </c>
      <c r="G36" s="626" t="s">
        <v>63</v>
      </c>
      <c r="H36" s="626"/>
      <c r="I36" s="626"/>
      <c r="J36" s="627"/>
      <c r="K36" s="615"/>
      <c r="R36" s="520"/>
      <c r="S36" s="507"/>
    </row>
    <row r="37" spans="1:19" ht="15">
      <c r="A37" s="632" t="s">
        <v>270</v>
      </c>
      <c r="B37" s="625"/>
      <c r="C37" s="625"/>
      <c r="D37" s="625"/>
      <c r="E37" s="625"/>
      <c r="F37" s="626" t="s">
        <v>217</v>
      </c>
      <c r="G37" s="626"/>
      <c r="H37" s="626"/>
      <c r="I37" s="626"/>
      <c r="J37" s="627"/>
      <c r="K37" s="615"/>
      <c r="R37" s="520"/>
      <c r="S37" s="507"/>
    </row>
    <row r="38" spans="1:19" ht="15">
      <c r="A38" s="507" t="s">
        <v>271</v>
      </c>
      <c r="B38" s="625"/>
      <c r="C38" s="625"/>
      <c r="D38" s="625"/>
      <c r="E38" s="625"/>
      <c r="F38" s="626"/>
      <c r="G38" s="626"/>
      <c r="H38" s="626"/>
      <c r="I38" s="626"/>
      <c r="J38" s="627"/>
      <c r="K38" s="615"/>
      <c r="R38" s="520"/>
      <c r="S38" s="507"/>
    </row>
    <row r="39" spans="1:19" ht="15">
      <c r="A39" s="632" t="s">
        <v>266</v>
      </c>
      <c r="B39" s="651"/>
      <c r="C39" s="651"/>
      <c r="D39" s="651"/>
      <c r="E39" s="651"/>
      <c r="F39" s="639">
        <v>2000</v>
      </c>
      <c r="G39" s="626" t="s">
        <v>63</v>
      </c>
      <c r="H39" s="626"/>
      <c r="I39" s="628"/>
      <c r="J39" s="627"/>
      <c r="K39" s="615"/>
      <c r="R39" s="520"/>
      <c r="S39" s="507"/>
    </row>
    <row r="40" spans="1:19" ht="15.6">
      <c r="A40" s="632" t="s">
        <v>267</v>
      </c>
      <c r="B40" s="651"/>
      <c r="C40" s="651"/>
      <c r="D40" s="651"/>
      <c r="E40" s="651"/>
      <c r="F40" s="639">
        <v>2000</v>
      </c>
      <c r="G40" s="626" t="s">
        <v>63</v>
      </c>
      <c r="H40" s="626"/>
      <c r="I40" s="628"/>
      <c r="J40" s="627"/>
      <c r="K40" s="615"/>
      <c r="R40" s="532"/>
      <c r="S40" s="533"/>
    </row>
    <row r="41" spans="1:19" ht="15">
      <c r="A41" s="632"/>
      <c r="B41" s="651"/>
      <c r="C41" s="651"/>
      <c r="D41" s="651"/>
      <c r="E41" s="651"/>
      <c r="F41" s="639"/>
      <c r="G41" s="626"/>
      <c r="H41" s="626"/>
      <c r="I41" s="628"/>
      <c r="J41" s="627"/>
      <c r="K41" s="615"/>
      <c r="R41" s="520"/>
      <c r="S41" s="507"/>
    </row>
    <row r="42" spans="1:19" ht="15">
      <c r="A42" s="632" t="s">
        <v>272</v>
      </c>
      <c r="B42" s="625"/>
      <c r="C42" s="625"/>
      <c r="D42" s="625"/>
      <c r="E42" s="625"/>
      <c r="F42" s="640">
        <v>5900</v>
      </c>
      <c r="G42" s="641" t="s">
        <v>63</v>
      </c>
      <c r="H42" s="642"/>
      <c r="I42" s="626"/>
      <c r="J42" s="627"/>
      <c r="K42" s="615"/>
      <c r="R42" s="520"/>
      <c r="S42" s="507"/>
    </row>
    <row r="43" spans="1:19" ht="15">
      <c r="A43" s="632"/>
      <c r="B43" s="625"/>
      <c r="C43" s="625"/>
      <c r="D43" s="625"/>
      <c r="E43" s="625"/>
      <c r="F43" s="652"/>
      <c r="G43" s="642"/>
      <c r="H43" s="642"/>
      <c r="I43" s="626"/>
      <c r="J43" s="627"/>
      <c r="K43" s="615"/>
      <c r="R43" s="520"/>
      <c r="S43" s="507"/>
    </row>
    <row r="44" spans="1:19" ht="15">
      <c r="A44" s="520" t="s">
        <v>223</v>
      </c>
      <c r="B44" s="633"/>
      <c r="C44" s="633"/>
      <c r="D44" s="633"/>
      <c r="E44" s="633"/>
      <c r="F44" s="653">
        <v>31600</v>
      </c>
      <c r="G44" s="654" t="s">
        <v>63</v>
      </c>
      <c r="H44" s="650"/>
      <c r="I44" s="635"/>
      <c r="J44" s="627"/>
      <c r="K44" s="615"/>
      <c r="R44" s="520"/>
      <c r="S44" s="507"/>
    </row>
    <row r="45" spans="1:19" ht="15">
      <c r="A45" s="632"/>
      <c r="B45" s="625"/>
      <c r="C45" s="625"/>
      <c r="D45" s="625"/>
      <c r="E45" s="625"/>
      <c r="F45" s="642"/>
      <c r="G45" s="655"/>
      <c r="H45" s="655"/>
      <c r="I45" s="626"/>
      <c r="J45" s="627"/>
      <c r="K45" s="615"/>
      <c r="R45" s="520"/>
      <c r="S45" s="507"/>
    </row>
    <row r="46" spans="1:19" ht="15.6">
      <c r="A46" s="532" t="s">
        <v>224</v>
      </c>
      <c r="B46" s="625"/>
      <c r="C46" s="625"/>
      <c r="D46" s="625"/>
      <c r="E46" s="625"/>
      <c r="F46" s="656">
        <v>524</v>
      </c>
      <c r="G46" s="641" t="s">
        <v>63</v>
      </c>
      <c r="H46" s="642"/>
      <c r="I46" s="626"/>
      <c r="J46" s="627"/>
      <c r="K46" s="615"/>
      <c r="R46" s="520"/>
      <c r="S46" s="507"/>
    </row>
    <row r="47" spans="1:19" s="636" customFormat="1" ht="20.25" customHeight="1">
      <c r="A47" s="520" t="s">
        <v>246</v>
      </c>
      <c r="B47" s="633"/>
      <c r="C47" s="633"/>
      <c r="D47" s="657">
        <v>1</v>
      </c>
      <c r="E47" s="633"/>
      <c r="F47" s="658">
        <f>F46*D47</f>
        <v>524</v>
      </c>
      <c r="G47" s="635" t="s">
        <v>63</v>
      </c>
      <c r="H47" s="635"/>
      <c r="I47" s="635"/>
      <c r="J47" s="659"/>
      <c r="N47" s="660"/>
      <c r="R47" s="520"/>
      <c r="S47" s="507"/>
    </row>
    <row r="48" spans="1:19" ht="15">
      <c r="A48" s="520" t="s">
        <v>225</v>
      </c>
      <c r="B48" s="625"/>
      <c r="C48" s="625"/>
      <c r="D48" s="661">
        <v>1.19</v>
      </c>
      <c r="E48" s="625"/>
      <c r="F48" s="658">
        <f>INT((D$48*$F$46+0.025)/0.05)*0.05</f>
        <v>623.55000000000007</v>
      </c>
      <c r="G48" s="626" t="s">
        <v>63</v>
      </c>
      <c r="H48" s="626"/>
      <c r="I48" s="626"/>
      <c r="J48" s="663"/>
      <c r="K48" s="615"/>
      <c r="N48" s="660"/>
      <c r="R48" s="520"/>
      <c r="S48" s="507"/>
    </row>
    <row r="49" spans="1:256" ht="15">
      <c r="A49" s="520" t="s">
        <v>226</v>
      </c>
      <c r="B49" s="625"/>
      <c r="C49" s="625"/>
      <c r="D49" s="661">
        <v>0.1</v>
      </c>
      <c r="E49" s="625"/>
      <c r="F49" s="662">
        <f>INT(((F46*D49)+0.025)/0.05)*0.05</f>
        <v>52.400000000000006</v>
      </c>
      <c r="G49" s="626" t="s">
        <v>63</v>
      </c>
      <c r="H49" s="626"/>
      <c r="I49" s="626"/>
      <c r="J49" s="663"/>
      <c r="K49" s="615"/>
      <c r="N49" s="660"/>
    </row>
    <row r="50" spans="1:256" ht="15">
      <c r="A50" s="520" t="s">
        <v>227</v>
      </c>
      <c r="B50" s="625"/>
      <c r="C50" s="625"/>
      <c r="D50" s="625"/>
      <c r="E50" s="625"/>
      <c r="F50" s="662">
        <v>48</v>
      </c>
      <c r="G50" s="626" t="s">
        <v>63</v>
      </c>
      <c r="H50" s="626"/>
      <c r="I50" s="626"/>
      <c r="J50" s="627"/>
      <c r="K50" s="615"/>
      <c r="R50" s="520"/>
      <c r="S50" s="507"/>
    </row>
    <row r="51" spans="1:256" ht="4.5" customHeight="1">
      <c r="A51" s="632"/>
      <c r="B51" s="625"/>
      <c r="C51" s="625"/>
      <c r="D51" s="625"/>
      <c r="E51" s="625"/>
      <c r="F51" s="656"/>
      <c r="G51" s="641"/>
      <c r="H51" s="626"/>
      <c r="I51" s="626"/>
      <c r="J51" s="627"/>
      <c r="K51" s="615"/>
      <c r="R51" s="520"/>
      <c r="S51" s="507"/>
    </row>
    <row r="52" spans="1:256" ht="15">
      <c r="A52" s="632"/>
      <c r="B52" s="625"/>
      <c r="C52" s="625"/>
      <c r="D52" s="625"/>
      <c r="E52" s="625"/>
      <c r="F52" s="662"/>
      <c r="G52" s="626"/>
      <c r="H52" s="626"/>
      <c r="I52" s="626"/>
      <c r="J52" s="626"/>
      <c r="K52" s="626"/>
      <c r="L52" s="627"/>
      <c r="R52" s="520"/>
      <c r="S52" s="507"/>
    </row>
    <row r="53" spans="1:256" ht="18" customHeight="1">
      <c r="A53" s="540" t="s">
        <v>294</v>
      </c>
      <c r="B53" s="664"/>
      <c r="C53" s="664"/>
      <c r="D53" s="664"/>
      <c r="E53" s="664"/>
      <c r="F53" s="665">
        <f>SUM(F47:F50)</f>
        <v>1247.9500000000003</v>
      </c>
      <c r="G53" s="666" t="s">
        <v>63</v>
      </c>
      <c r="H53" s="615"/>
      <c r="I53" s="615"/>
      <c r="J53" s="615"/>
      <c r="K53" s="615"/>
      <c r="R53" s="544"/>
      <c r="S53" s="545"/>
    </row>
    <row r="54" spans="1:256" s="668" customFormat="1" ht="5.25" customHeight="1">
      <c r="A54" s="615"/>
      <c r="B54" s="615"/>
      <c r="C54" s="615"/>
      <c r="D54" s="615"/>
      <c r="E54" s="615"/>
      <c r="F54" s="667"/>
      <c r="G54" s="667"/>
      <c r="H54" s="615"/>
      <c r="I54" s="615"/>
      <c r="J54" s="615"/>
      <c r="K54" s="615"/>
      <c r="L54" s="615"/>
      <c r="M54" s="615"/>
      <c r="N54" s="615"/>
      <c r="O54" s="615"/>
      <c r="P54" s="615"/>
      <c r="Q54" s="615"/>
      <c r="R54" s="520"/>
      <c r="S54" s="507"/>
      <c r="T54" s="615"/>
      <c r="U54" s="615"/>
      <c r="V54" s="615"/>
      <c r="W54" s="615"/>
      <c r="X54" s="615"/>
      <c r="Y54" s="615"/>
      <c r="Z54" s="615"/>
      <c r="AA54" s="615"/>
      <c r="AB54" s="615"/>
      <c r="AC54" s="615"/>
      <c r="AD54" s="615"/>
      <c r="AE54" s="615"/>
      <c r="AF54" s="615"/>
      <c r="AG54" s="615"/>
      <c r="AH54" s="615"/>
      <c r="AI54" s="615"/>
      <c r="AJ54" s="615"/>
      <c r="AK54" s="615"/>
      <c r="AL54" s="615"/>
      <c r="AM54" s="615"/>
      <c r="AN54" s="615"/>
      <c r="AO54" s="615"/>
      <c r="AP54" s="615"/>
      <c r="AQ54" s="615"/>
      <c r="AR54" s="615"/>
      <c r="AS54" s="615"/>
      <c r="AT54" s="615"/>
      <c r="AU54" s="615"/>
      <c r="AV54" s="615"/>
      <c r="AW54" s="615"/>
      <c r="AX54" s="615"/>
      <c r="AY54" s="615"/>
      <c r="AZ54" s="615"/>
      <c r="BA54" s="615"/>
      <c r="BB54" s="615"/>
      <c r="BC54" s="615"/>
      <c r="BD54" s="615"/>
      <c r="BE54" s="615"/>
      <c r="BF54" s="615"/>
      <c r="BG54" s="615"/>
      <c r="BH54" s="615"/>
      <c r="BI54" s="615"/>
      <c r="BJ54" s="615"/>
      <c r="BK54" s="615"/>
      <c r="BL54" s="615"/>
      <c r="BM54" s="615"/>
      <c r="BN54" s="615"/>
      <c r="BO54" s="615"/>
      <c r="BP54" s="615"/>
      <c r="BQ54" s="615"/>
      <c r="BR54" s="615"/>
      <c r="BS54" s="615"/>
      <c r="BT54" s="615"/>
      <c r="BU54" s="615"/>
      <c r="BV54" s="615"/>
      <c r="BW54" s="615"/>
      <c r="BX54" s="615"/>
      <c r="BY54" s="615"/>
      <c r="BZ54" s="615"/>
      <c r="CA54" s="615"/>
      <c r="CB54" s="615"/>
      <c r="CC54" s="615"/>
      <c r="CD54" s="615"/>
      <c r="CE54" s="615"/>
      <c r="CF54" s="615"/>
      <c r="CG54" s="615"/>
      <c r="CH54" s="615"/>
      <c r="CI54" s="615"/>
      <c r="CJ54" s="615"/>
      <c r="CK54" s="615"/>
      <c r="CL54" s="615"/>
      <c r="CM54" s="615"/>
      <c r="CN54" s="615"/>
      <c r="CO54" s="615"/>
      <c r="CP54" s="615"/>
      <c r="CQ54" s="615"/>
      <c r="CR54" s="615"/>
      <c r="CS54" s="615"/>
      <c r="CT54" s="615"/>
      <c r="CU54" s="615"/>
      <c r="CV54" s="615"/>
      <c r="CW54" s="615"/>
      <c r="CX54" s="615"/>
      <c r="CY54" s="615"/>
      <c r="CZ54" s="615"/>
      <c r="DA54" s="615"/>
      <c r="DB54" s="615"/>
      <c r="DC54" s="615"/>
      <c r="DD54" s="615"/>
      <c r="DE54" s="615"/>
      <c r="DF54" s="615"/>
      <c r="DG54" s="615"/>
      <c r="DH54" s="615"/>
      <c r="DI54" s="615"/>
      <c r="DJ54" s="615"/>
      <c r="DK54" s="615"/>
      <c r="DL54" s="615"/>
      <c r="DM54" s="615"/>
      <c r="DN54" s="615"/>
      <c r="DO54" s="615"/>
      <c r="DP54" s="615"/>
      <c r="DQ54" s="615"/>
      <c r="DR54" s="615"/>
      <c r="DS54" s="615"/>
      <c r="DT54" s="615"/>
      <c r="DU54" s="615"/>
      <c r="DV54" s="615"/>
      <c r="DW54" s="615"/>
      <c r="DX54" s="615"/>
      <c r="DY54" s="615"/>
      <c r="DZ54" s="615"/>
      <c r="EA54" s="615"/>
      <c r="EB54" s="615"/>
      <c r="EC54" s="615"/>
      <c r="ED54" s="615"/>
      <c r="EE54" s="615"/>
      <c r="EF54" s="615"/>
      <c r="EG54" s="615"/>
      <c r="EH54" s="615"/>
      <c r="EI54" s="615"/>
      <c r="EJ54" s="615"/>
      <c r="EK54" s="615"/>
      <c r="EL54" s="615"/>
      <c r="EM54" s="615"/>
      <c r="EN54" s="615"/>
      <c r="EO54" s="615"/>
      <c r="EP54" s="615"/>
      <c r="EQ54" s="615"/>
      <c r="ER54" s="615"/>
      <c r="ES54" s="615"/>
      <c r="ET54" s="615"/>
      <c r="EU54" s="615"/>
      <c r="EV54" s="615"/>
      <c r="EW54" s="615"/>
      <c r="EX54" s="615"/>
      <c r="EY54" s="615"/>
      <c r="EZ54" s="615"/>
      <c r="FA54" s="615"/>
      <c r="FB54" s="615"/>
      <c r="FC54" s="615"/>
      <c r="FD54" s="615"/>
      <c r="FE54" s="615"/>
      <c r="FF54" s="615"/>
      <c r="FG54" s="615"/>
      <c r="FH54" s="615"/>
      <c r="FI54" s="615"/>
      <c r="FJ54" s="615"/>
      <c r="FK54" s="615"/>
      <c r="FL54" s="615"/>
      <c r="FM54" s="615"/>
      <c r="FN54" s="615"/>
      <c r="FO54" s="615"/>
      <c r="FP54" s="615"/>
      <c r="FQ54" s="615"/>
      <c r="FR54" s="615"/>
      <c r="FS54" s="615"/>
      <c r="FT54" s="615"/>
      <c r="FU54" s="615"/>
      <c r="FV54" s="615"/>
      <c r="FW54" s="615"/>
      <c r="FX54" s="615"/>
      <c r="FY54" s="615"/>
      <c r="FZ54" s="615"/>
      <c r="GA54" s="615"/>
      <c r="GB54" s="615"/>
      <c r="GC54" s="615"/>
      <c r="GD54" s="615"/>
      <c r="GE54" s="615"/>
      <c r="GF54" s="615"/>
      <c r="GG54" s="615"/>
      <c r="GH54" s="615"/>
      <c r="GI54" s="615"/>
      <c r="GJ54" s="615"/>
      <c r="GK54" s="615"/>
      <c r="GL54" s="615"/>
      <c r="GM54" s="615"/>
      <c r="GN54" s="615"/>
      <c r="GO54" s="615"/>
      <c r="GP54" s="615"/>
      <c r="GQ54" s="615"/>
      <c r="GR54" s="615"/>
      <c r="GS54" s="615"/>
      <c r="GT54" s="615"/>
      <c r="GU54" s="615"/>
      <c r="GV54" s="615"/>
      <c r="GW54" s="615"/>
      <c r="GX54" s="615"/>
      <c r="GY54" s="615"/>
      <c r="GZ54" s="615"/>
      <c r="HA54" s="615"/>
      <c r="HB54" s="615"/>
      <c r="HC54" s="615"/>
      <c r="HD54" s="615"/>
      <c r="HE54" s="615"/>
      <c r="HF54" s="615"/>
      <c r="HG54" s="615"/>
      <c r="HH54" s="615"/>
      <c r="HI54" s="615"/>
      <c r="HJ54" s="615"/>
      <c r="HK54" s="615"/>
      <c r="HL54" s="615"/>
      <c r="HM54" s="615"/>
      <c r="HN54" s="615"/>
      <c r="HO54" s="615"/>
      <c r="HP54" s="615"/>
      <c r="HQ54" s="615"/>
      <c r="HR54" s="615"/>
      <c r="HS54" s="615"/>
      <c r="HT54" s="615"/>
      <c r="HU54" s="615"/>
      <c r="HV54" s="615"/>
      <c r="HW54" s="615"/>
      <c r="HX54" s="615"/>
      <c r="HY54" s="615"/>
      <c r="HZ54" s="615"/>
      <c r="IA54" s="615"/>
      <c r="IB54" s="615"/>
      <c r="IC54" s="615"/>
      <c r="ID54" s="615"/>
      <c r="IE54" s="615"/>
      <c r="IF54" s="615"/>
      <c r="IG54" s="615"/>
      <c r="IH54" s="615"/>
      <c r="II54" s="615"/>
      <c r="IJ54" s="615"/>
      <c r="IK54" s="615"/>
      <c r="IL54" s="615"/>
      <c r="IM54" s="615"/>
      <c r="IN54" s="615"/>
      <c r="IO54" s="615"/>
      <c r="IP54" s="615"/>
      <c r="IQ54" s="615"/>
      <c r="IR54" s="615"/>
      <c r="IS54" s="615"/>
      <c r="IT54" s="615"/>
      <c r="IU54" s="615"/>
      <c r="IV54" s="615"/>
    </row>
    <row r="55" spans="1:256" ht="15">
      <c r="A55" s="632"/>
      <c r="B55" s="625"/>
      <c r="C55" s="625"/>
      <c r="D55" s="625"/>
      <c r="E55" s="625"/>
      <c r="F55" s="626"/>
      <c r="G55" s="626"/>
      <c r="H55" s="626"/>
      <c r="I55" s="626"/>
      <c r="J55" s="626"/>
      <c r="K55" s="626"/>
      <c r="L55" s="627"/>
      <c r="R55" s="520"/>
      <c r="S55" s="507"/>
    </row>
    <row r="56" spans="1:256" s="669" customFormat="1" ht="15.6">
      <c r="A56" s="544" t="s">
        <v>230</v>
      </c>
      <c r="B56" s="544"/>
      <c r="C56" s="544"/>
      <c r="D56" s="544"/>
      <c r="E56" s="544"/>
      <c r="F56" s="545"/>
      <c r="G56" s="545"/>
      <c r="H56" s="545"/>
      <c r="I56" s="545"/>
      <c r="J56" s="545"/>
      <c r="K56" s="545"/>
      <c r="M56" s="545"/>
      <c r="N56" s="547"/>
      <c r="O56" s="545"/>
      <c r="P56" s="545"/>
      <c r="Q56" s="545"/>
      <c r="R56" s="520"/>
      <c r="S56" s="507"/>
    </row>
    <row r="57" spans="1:256" ht="21" customHeight="1">
      <c r="A57" s="520" t="s">
        <v>228</v>
      </c>
      <c r="B57" s="520"/>
      <c r="C57" s="520"/>
      <c r="D57" s="520"/>
      <c r="E57" s="520"/>
      <c r="F57" s="507"/>
      <c r="G57" s="507"/>
      <c r="H57" s="507"/>
      <c r="I57" s="507"/>
      <c r="J57" s="507"/>
      <c r="K57" s="507"/>
      <c r="M57" s="507"/>
      <c r="N57" s="508"/>
      <c r="O57" s="507"/>
      <c r="P57" s="507"/>
      <c r="Q57" s="507"/>
      <c r="R57" s="520"/>
      <c r="S57" s="507"/>
    </row>
    <row r="58" spans="1:256" ht="15">
      <c r="A58" s="520" t="s">
        <v>348</v>
      </c>
      <c r="B58" s="520"/>
      <c r="C58" s="520"/>
      <c r="D58" s="520"/>
      <c r="E58" s="520"/>
      <c r="F58" s="507"/>
      <c r="G58" s="507"/>
      <c r="H58" s="507"/>
      <c r="I58" s="507"/>
      <c r="J58" s="507"/>
      <c r="K58" s="507"/>
      <c r="M58" s="507"/>
      <c r="N58" s="508"/>
      <c r="O58" s="507"/>
      <c r="P58" s="507"/>
      <c r="Q58" s="507"/>
      <c r="R58" s="520"/>
      <c r="S58" s="507"/>
    </row>
    <row r="59" spans="1:256" ht="15">
      <c r="A59" s="520"/>
      <c r="B59" s="520"/>
      <c r="C59" s="520"/>
      <c r="D59" s="520"/>
      <c r="E59" s="520"/>
      <c r="F59" s="507"/>
      <c r="G59" s="507"/>
      <c r="H59" s="507"/>
      <c r="I59" s="507"/>
      <c r="J59" s="507"/>
      <c r="K59" s="507"/>
      <c r="M59" s="507"/>
      <c r="N59" s="508"/>
      <c r="O59" s="507"/>
      <c r="P59" s="507"/>
      <c r="Q59" s="507"/>
      <c r="R59" s="520"/>
      <c r="S59" s="507"/>
    </row>
    <row r="60" spans="1:256" ht="16.2">
      <c r="A60" s="670"/>
      <c r="B60" s="520"/>
      <c r="C60" s="520"/>
      <c r="D60" s="520"/>
      <c r="E60" s="520"/>
      <c r="F60" s="507"/>
      <c r="G60" s="507"/>
      <c r="H60" s="507"/>
      <c r="I60" s="507"/>
      <c r="J60" s="507"/>
      <c r="K60" s="507"/>
      <c r="M60" s="507"/>
      <c r="N60" s="508"/>
      <c r="O60" s="507"/>
      <c r="P60" s="507"/>
      <c r="Q60" s="507"/>
      <c r="R60" s="551"/>
      <c r="S60" s="510"/>
    </row>
    <row r="61" spans="1:256" ht="16.2">
      <c r="A61" s="520" t="s">
        <v>314</v>
      </c>
      <c r="B61" s="520"/>
      <c r="C61" s="520"/>
      <c r="D61" s="520"/>
      <c r="E61" s="520"/>
      <c r="F61" s="507"/>
      <c r="G61" s="507"/>
      <c r="H61" s="507"/>
      <c r="I61" s="507"/>
      <c r="J61" s="507"/>
      <c r="K61" s="507"/>
      <c r="M61" s="507"/>
      <c r="N61" s="508"/>
      <c r="O61" s="507"/>
      <c r="P61" s="507"/>
      <c r="Q61" s="507"/>
      <c r="R61" s="551"/>
      <c r="S61" s="510"/>
    </row>
    <row r="62" spans="1:256" ht="15">
      <c r="A62" s="520" t="s">
        <v>229</v>
      </c>
      <c r="B62" s="520"/>
      <c r="C62" s="520"/>
      <c r="D62" s="520"/>
      <c r="E62" s="520"/>
      <c r="F62" s="507"/>
      <c r="G62" s="507"/>
      <c r="H62" s="507"/>
      <c r="I62" s="507"/>
      <c r="J62" s="507"/>
      <c r="K62" s="507"/>
      <c r="M62" s="507"/>
      <c r="N62" s="508"/>
      <c r="O62" s="507"/>
      <c r="P62" s="507"/>
      <c r="Q62" s="507"/>
      <c r="R62" s="508"/>
    </row>
    <row r="63" spans="1:256" ht="16.2">
      <c r="A63" s="551"/>
      <c r="B63" s="520"/>
      <c r="C63" s="520"/>
      <c r="D63" s="520"/>
      <c r="E63" s="520"/>
      <c r="F63" s="507"/>
      <c r="G63" s="507"/>
      <c r="H63" s="507"/>
      <c r="I63" s="507"/>
      <c r="J63" s="507"/>
      <c r="K63" s="507"/>
      <c r="M63" s="507"/>
      <c r="N63" s="508"/>
      <c r="O63" s="507"/>
      <c r="P63" s="507"/>
      <c r="Q63" s="507"/>
      <c r="R63" s="508"/>
    </row>
    <row r="64" spans="1:256" ht="15">
      <c r="A64" s="507" t="s">
        <v>238</v>
      </c>
      <c r="B64" s="520"/>
      <c r="C64" s="520"/>
      <c r="D64" s="520"/>
      <c r="E64" s="520"/>
      <c r="F64" s="507"/>
      <c r="G64" s="507"/>
      <c r="H64" s="507"/>
      <c r="I64" s="507"/>
      <c r="J64" s="507"/>
      <c r="K64" s="507"/>
      <c r="M64" s="507"/>
      <c r="N64" s="508"/>
      <c r="O64" s="507"/>
      <c r="P64" s="507"/>
      <c r="Q64" s="507"/>
      <c r="R64" s="508"/>
    </row>
    <row r="65" spans="1:18" ht="15">
      <c r="A65" s="507"/>
      <c r="B65" s="520"/>
      <c r="C65" s="520"/>
      <c r="D65" s="507"/>
      <c r="E65" s="507"/>
      <c r="F65" s="507"/>
      <c r="I65" s="507"/>
      <c r="J65" s="507"/>
      <c r="P65" s="507"/>
      <c r="Q65" s="507"/>
      <c r="R65" s="508"/>
    </row>
    <row r="66" spans="1:18" ht="16.2">
      <c r="A66" s="507" t="s">
        <v>218</v>
      </c>
      <c r="B66" s="639">
        <v>27228</v>
      </c>
      <c r="C66" s="605" t="s">
        <v>63</v>
      </c>
      <c r="E66" s="507" t="s">
        <v>3</v>
      </c>
      <c r="G66" s="861">
        <v>19940</v>
      </c>
      <c r="H66" s="861"/>
      <c r="I66" s="554" t="s">
        <v>63</v>
      </c>
      <c r="K66" s="507" t="s">
        <v>5</v>
      </c>
      <c r="L66" s="507"/>
      <c r="M66" s="507"/>
      <c r="N66" s="507">
        <v>27270</v>
      </c>
      <c r="O66" s="554" t="s">
        <v>63</v>
      </c>
      <c r="P66" s="507"/>
    </row>
    <row r="67" spans="1:18" ht="16.2">
      <c r="A67" s="507" t="s">
        <v>67</v>
      </c>
      <c r="B67" s="639">
        <v>22200</v>
      </c>
      <c r="C67" s="605" t="s">
        <v>63</v>
      </c>
      <c r="E67" s="507" t="s">
        <v>6</v>
      </c>
      <c r="G67" s="861">
        <v>27587.221869232984</v>
      </c>
      <c r="H67" s="861"/>
      <c r="I67" s="554" t="s">
        <v>63</v>
      </c>
      <c r="K67" s="507" t="s">
        <v>7</v>
      </c>
      <c r="N67" s="555">
        <v>34920</v>
      </c>
      <c r="O67" s="554" t="s">
        <v>63</v>
      </c>
      <c r="P67" s="507"/>
    </row>
    <row r="68" spans="1:18" ht="16.2">
      <c r="A68" s="507" t="s">
        <v>68</v>
      </c>
      <c r="B68" s="639">
        <v>31100</v>
      </c>
      <c r="C68" s="605" t="s">
        <v>63</v>
      </c>
      <c r="E68" s="507" t="s">
        <v>8</v>
      </c>
      <c r="G68" s="861">
        <v>54200</v>
      </c>
      <c r="H68" s="861"/>
      <c r="I68" s="554" t="s">
        <v>63</v>
      </c>
      <c r="K68" s="507" t="s">
        <v>9</v>
      </c>
      <c r="N68" s="555">
        <v>39640</v>
      </c>
      <c r="O68" s="554" t="s">
        <v>63</v>
      </c>
      <c r="P68" s="507"/>
    </row>
    <row r="69" spans="1:18" ht="16.2">
      <c r="A69" s="507" t="s">
        <v>10</v>
      </c>
      <c r="B69" s="639">
        <v>33465</v>
      </c>
      <c r="C69" s="605" t="s">
        <v>63</v>
      </c>
      <c r="E69" s="507" t="s">
        <v>11</v>
      </c>
      <c r="G69" s="861">
        <v>24675</v>
      </c>
      <c r="H69" s="861"/>
      <c r="I69" s="554" t="s">
        <v>63</v>
      </c>
      <c r="K69" s="507" t="s">
        <v>12</v>
      </c>
      <c r="N69" s="555">
        <v>40280</v>
      </c>
      <c r="O69" s="554" t="s">
        <v>63</v>
      </c>
      <c r="P69" s="507"/>
    </row>
    <row r="70" spans="1:18" ht="16.2">
      <c r="A70" s="507" t="s">
        <v>13</v>
      </c>
      <c r="B70" s="639">
        <v>12199</v>
      </c>
      <c r="C70" s="605" t="s">
        <v>63</v>
      </c>
      <c r="E70" s="507" t="s">
        <v>14</v>
      </c>
      <c r="G70" s="861">
        <v>24410</v>
      </c>
      <c r="H70" s="861"/>
      <c r="I70" s="554" t="s">
        <v>63</v>
      </c>
      <c r="K70" s="507" t="s">
        <v>15</v>
      </c>
      <c r="N70" s="555">
        <v>35744</v>
      </c>
      <c r="O70" s="554" t="s">
        <v>63</v>
      </c>
      <c r="P70" s="507"/>
    </row>
    <row r="71" spans="1:18" ht="16.2">
      <c r="A71" s="507" t="s">
        <v>16</v>
      </c>
      <c r="B71" s="639">
        <v>29185</v>
      </c>
      <c r="C71" s="605" t="s">
        <v>63</v>
      </c>
      <c r="E71" s="507" t="s">
        <v>17</v>
      </c>
      <c r="G71" s="861">
        <v>24915</v>
      </c>
      <c r="H71" s="861"/>
      <c r="I71" s="554" t="s">
        <v>63</v>
      </c>
      <c r="K71" s="507" t="s">
        <v>18</v>
      </c>
      <c r="N71" s="555">
        <v>17655</v>
      </c>
      <c r="O71" s="554" t="s">
        <v>63</v>
      </c>
      <c r="P71" s="507"/>
    </row>
    <row r="72" spans="1:18" ht="16.2">
      <c r="A72" s="507" t="s">
        <v>19</v>
      </c>
      <c r="B72" s="639">
        <v>25445</v>
      </c>
      <c r="C72" s="605" t="s">
        <v>63</v>
      </c>
      <c r="E72" s="507" t="s">
        <v>20</v>
      </c>
      <c r="G72" s="861">
        <v>10320</v>
      </c>
      <c r="H72" s="861"/>
      <c r="I72" s="554" t="s">
        <v>63</v>
      </c>
      <c r="K72" s="507" t="s">
        <v>74</v>
      </c>
      <c r="N72" s="555">
        <v>54723</v>
      </c>
      <c r="O72" s="554" t="s">
        <v>63</v>
      </c>
      <c r="P72" s="507"/>
    </row>
    <row r="73" spans="1:18" ht="16.2">
      <c r="A73" s="507" t="s">
        <v>21</v>
      </c>
      <c r="B73" s="639">
        <v>26595</v>
      </c>
      <c r="C73" s="605" t="s">
        <v>63</v>
      </c>
      <c r="E73" s="507" t="s">
        <v>73</v>
      </c>
      <c r="G73" s="861">
        <v>31708.455903076225</v>
      </c>
      <c r="H73" s="861"/>
      <c r="I73" s="554" t="s">
        <v>63</v>
      </c>
      <c r="K73" s="507" t="s">
        <v>22</v>
      </c>
      <c r="N73" s="555">
        <v>32250</v>
      </c>
      <c r="O73" s="554" t="s">
        <v>63</v>
      </c>
      <c r="P73" s="507"/>
    </row>
    <row r="74" spans="1:18" ht="16.2">
      <c r="A74" s="507" t="s">
        <v>23</v>
      </c>
      <c r="B74" s="639">
        <v>30085</v>
      </c>
      <c r="C74" s="605" t="s">
        <v>63</v>
      </c>
      <c r="E74" s="507" t="s">
        <v>24</v>
      </c>
      <c r="G74" s="861">
        <v>37925</v>
      </c>
      <c r="H74" s="861"/>
      <c r="I74" s="554" t="s">
        <v>63</v>
      </c>
      <c r="K74" s="507" t="s">
        <v>75</v>
      </c>
      <c r="N74" s="555">
        <v>55310</v>
      </c>
      <c r="O74" s="554" t="s">
        <v>63</v>
      </c>
      <c r="P74" s="507"/>
    </row>
    <row r="75" spans="1:18" ht="15">
      <c r="A75" s="670"/>
      <c r="B75" s="520"/>
      <c r="C75" s="520"/>
      <c r="D75" s="507"/>
      <c r="E75" s="507"/>
      <c r="F75" s="507"/>
      <c r="I75" s="507"/>
      <c r="J75" s="507"/>
      <c r="K75" s="507"/>
      <c r="N75" s="555"/>
      <c r="P75" s="507"/>
      <c r="Q75" s="507"/>
      <c r="R75" s="508"/>
    </row>
    <row r="76" spans="1:18" ht="13.8">
      <c r="K76" s="608"/>
    </row>
  </sheetData>
  <mergeCells count="9">
    <mergeCell ref="G74:H74"/>
    <mergeCell ref="G66:H66"/>
    <mergeCell ref="G67:H67"/>
    <mergeCell ref="G68:H68"/>
    <mergeCell ref="G69:H69"/>
    <mergeCell ref="G70:H70"/>
    <mergeCell ref="G71:H71"/>
    <mergeCell ref="G72:H72"/>
    <mergeCell ref="G73:H73"/>
  </mergeCells>
  <phoneticPr fontId="44" type="noConversion"/>
  <printOptions horizontalCentered="1"/>
  <pageMargins left="0.39370078740157483" right="0.39370078740157483" top="0.59055118110236227" bottom="0.59055118110236227" header="0.39370078740157483" footer="0.39370078740157483"/>
  <pageSetup paperSize="9" scale="66" orientation="portrait" r:id="rId1"/>
  <headerFooter alignWithMargins="0">
    <oddHeader>&amp;C&amp;"Helvetica,Fett"&amp;12 2010</oddHeader>
    <oddFooter>&amp;L22&amp;C Eidg. Steuerverwaltung  -  Administration fédérale des contributions  -  Amministrazione federale delle contribuzioni</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dimension ref="A1:N78"/>
  <sheetViews>
    <sheetView zoomScale="60" zoomScaleNormal="60" workbookViewId="0"/>
  </sheetViews>
  <sheetFormatPr baseColWidth="10" defaultColWidth="10.33203125" defaultRowHeight="17.399999999999999"/>
  <cols>
    <col min="1" max="1" width="32.6640625" style="19" customWidth="1"/>
    <col min="2" max="14" width="10.33203125" style="19" customWidth="1"/>
    <col min="15" max="16" width="10.6640625" style="19" customWidth="1"/>
    <col min="17" max="21" width="12.6640625" style="19" customWidth="1"/>
    <col min="22" max="16384" width="10.33203125" style="19"/>
  </cols>
  <sheetData>
    <row r="1" spans="1:14" ht="20.25" customHeight="1">
      <c r="A1" s="38" t="s">
        <v>360</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9'!$A$6</f>
        <v>Cantonal, municipal and church tax burden on gross earned income</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9</v>
      </c>
      <c r="B10" s="825" t="str">
        <f>'Page 9'!$B$10:$N$10</f>
        <v>Gross earned income in 1'000 SFr.</v>
      </c>
      <c r="C10" s="826"/>
      <c r="D10" s="826"/>
      <c r="E10" s="826"/>
      <c r="F10" s="826"/>
      <c r="G10" s="826"/>
      <c r="H10" s="826"/>
      <c r="I10" s="826"/>
      <c r="J10" s="826"/>
      <c r="K10" s="826"/>
      <c r="L10" s="826"/>
      <c r="M10" s="826"/>
      <c r="N10" s="827"/>
    </row>
    <row r="11" spans="1:14">
      <c r="A11" s="23" t="str">
        <f>'Page 9'!$A$11</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A12" s="23"/>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 9'!A13</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2" t="str">
        <f>'Page 9'!B15:$N$15</f>
        <v xml:space="preserve">Marginal tax burden in o/o </v>
      </c>
      <c r="C15" s="823"/>
      <c r="D15" s="823"/>
      <c r="E15" s="823"/>
      <c r="F15" s="823"/>
      <c r="G15" s="823"/>
      <c r="H15" s="823"/>
      <c r="I15" s="823"/>
      <c r="J15" s="823"/>
      <c r="K15" s="823"/>
      <c r="L15" s="823"/>
      <c r="M15" s="823"/>
      <c r="N15" s="824"/>
    </row>
    <row r="16" spans="1:14" ht="18.899999999999999" customHeight="1">
      <c r="A16" s="24" t="str">
        <f>'Page 9'!$A$16</f>
        <v>Zurich</v>
      </c>
      <c r="B16" s="25">
        <v>0</v>
      </c>
      <c r="C16" s="25">
        <v>1.145</v>
      </c>
      <c r="D16" s="25">
        <v>4.3740000000000006</v>
      </c>
      <c r="E16" s="25">
        <v>6.4805000000000028</v>
      </c>
      <c r="F16" s="25">
        <v>8.1064999999999969</v>
      </c>
      <c r="G16" s="25">
        <v>10.247749999999998</v>
      </c>
      <c r="H16" s="25">
        <v>13.568250000000004</v>
      </c>
      <c r="I16" s="25">
        <v>15.127800000000002</v>
      </c>
      <c r="J16" s="25">
        <v>17.669599999999999</v>
      </c>
      <c r="K16" s="25">
        <v>20.628349999999998</v>
      </c>
      <c r="L16" s="25">
        <v>23.477049999999995</v>
      </c>
      <c r="M16" s="25">
        <v>25.968600000000009</v>
      </c>
      <c r="N16" s="25">
        <v>26.596520000000002</v>
      </c>
    </row>
    <row r="17" spans="1:14" ht="18.899999999999999" customHeight="1">
      <c r="A17" s="24" t="str">
        <f>'Page 9'!$A$17</f>
        <v>Berne</v>
      </c>
      <c r="B17" s="25">
        <v>0</v>
      </c>
      <c r="C17" s="25">
        <v>3.6404999999999998</v>
      </c>
      <c r="D17" s="25">
        <v>11.058500000000002</v>
      </c>
      <c r="E17" s="25">
        <v>15.959000000000001</v>
      </c>
      <c r="F17" s="25">
        <v>17.249000000000006</v>
      </c>
      <c r="G17" s="25">
        <v>15.815749999999998</v>
      </c>
      <c r="H17" s="25">
        <v>17.13175</v>
      </c>
      <c r="I17" s="25">
        <v>19.118199999999995</v>
      </c>
      <c r="J17" s="25">
        <v>22.168200000000006</v>
      </c>
      <c r="K17" s="25">
        <v>24.18719999999999</v>
      </c>
      <c r="L17" s="25">
        <v>25.240100000000005</v>
      </c>
      <c r="M17" s="25">
        <v>26.521550000000016</v>
      </c>
      <c r="N17" s="25">
        <v>27.70797000000001</v>
      </c>
    </row>
    <row r="18" spans="1:14" ht="18.899999999999999" customHeight="1">
      <c r="A18" s="24" t="str">
        <f>'Page 9'!$A$18</f>
        <v>Lucerne</v>
      </c>
      <c r="B18" s="25">
        <v>0</v>
      </c>
      <c r="C18" s="25">
        <v>0</v>
      </c>
      <c r="D18" s="25">
        <v>4.5140000000000002</v>
      </c>
      <c r="E18" s="25">
        <v>11.674000000000001</v>
      </c>
      <c r="F18" s="25">
        <v>11.988000000000001</v>
      </c>
      <c r="G18" s="25">
        <v>13.153499999999996</v>
      </c>
      <c r="H18" s="25">
        <v>14.485500000000002</v>
      </c>
      <c r="I18" s="25">
        <v>15.440000000000003</v>
      </c>
      <c r="J18" s="25">
        <v>17.521800000000002</v>
      </c>
      <c r="K18" s="25">
        <v>18.992099999999994</v>
      </c>
      <c r="L18" s="25">
        <v>18.970600000000008</v>
      </c>
      <c r="M18" s="25">
        <v>18.992100000000008</v>
      </c>
      <c r="N18" s="25">
        <v>19.172359999999998</v>
      </c>
    </row>
    <row r="19" spans="1:14" ht="18.899999999999999" customHeight="1">
      <c r="A19" s="24" t="str">
        <f>'Page 9'!$A$19</f>
        <v>Altdorf</v>
      </c>
      <c r="B19" s="25">
        <v>0</v>
      </c>
      <c r="C19" s="25">
        <v>0</v>
      </c>
      <c r="D19" s="25">
        <v>8.8789099999999994</v>
      </c>
      <c r="E19" s="25">
        <v>13.243119999999994</v>
      </c>
      <c r="F19" s="25">
        <v>11.136260000000005</v>
      </c>
      <c r="G19" s="25">
        <v>11.512484999999995</v>
      </c>
      <c r="H19" s="25">
        <v>12.039200000000005</v>
      </c>
      <c r="I19" s="25">
        <v>12.791649999999999</v>
      </c>
      <c r="J19" s="25">
        <v>13.092630000000002</v>
      </c>
      <c r="K19" s="25">
        <v>13.318365000000002</v>
      </c>
      <c r="L19" s="25">
        <v>13.303315999999999</v>
      </c>
      <c r="M19" s="25">
        <v>13.318364999999998</v>
      </c>
      <c r="N19" s="25">
        <v>13.444776599999999</v>
      </c>
    </row>
    <row r="20" spans="1:14" ht="18.899999999999999" customHeight="1">
      <c r="A20" s="24" t="str">
        <f>'Page 9'!$A$20</f>
        <v>Schwyz</v>
      </c>
      <c r="B20" s="25">
        <v>1.6</v>
      </c>
      <c r="C20" s="25">
        <v>3.58</v>
      </c>
      <c r="D20" s="25">
        <v>5.8500000000000005</v>
      </c>
      <c r="E20" s="25">
        <v>6.97</v>
      </c>
      <c r="F20" s="25">
        <v>8.32</v>
      </c>
      <c r="G20" s="25">
        <v>7.1</v>
      </c>
      <c r="H20" s="25">
        <v>9.8699999999999992</v>
      </c>
      <c r="I20" s="25">
        <v>11.773999999999999</v>
      </c>
      <c r="J20" s="25">
        <v>13.77</v>
      </c>
      <c r="K20" s="25">
        <v>13.847000000000001</v>
      </c>
      <c r="L20" s="25">
        <v>13.846</v>
      </c>
      <c r="M20" s="25">
        <v>13.858999999999998</v>
      </c>
      <c r="N20" s="25">
        <v>16.400200000000002</v>
      </c>
    </row>
    <row r="21" spans="1:14" ht="18.899999999999999" customHeight="1">
      <c r="A21" s="24" t="str">
        <f>'Page 9'!$A$21</f>
        <v>Sarnen</v>
      </c>
      <c r="B21" s="25">
        <v>0</v>
      </c>
      <c r="C21" s="25">
        <v>1.1160000000000001</v>
      </c>
      <c r="D21" s="25">
        <v>10.323000000000002</v>
      </c>
      <c r="E21" s="25">
        <v>10.044000000000002</v>
      </c>
      <c r="F21" s="25">
        <v>10.044000000000002</v>
      </c>
      <c r="G21" s="25">
        <v>9.6254999999999988</v>
      </c>
      <c r="H21" s="25">
        <v>13.182499999999994</v>
      </c>
      <c r="I21" s="25">
        <v>11.997100000000001</v>
      </c>
      <c r="J21" s="25">
        <v>12.387700000000001</v>
      </c>
      <c r="K21" s="25">
        <v>12.443299999999995</v>
      </c>
      <c r="L21" s="25">
        <v>12.429500000000003</v>
      </c>
      <c r="M21" s="25">
        <v>12.457299999999996</v>
      </c>
      <c r="N21" s="25">
        <v>12.465730000000001</v>
      </c>
    </row>
    <row r="22" spans="1:14" ht="18.899999999999999" customHeight="1">
      <c r="A22" s="24" t="str">
        <f>'Page 9'!$A$22</f>
        <v>Stans</v>
      </c>
      <c r="B22" s="25">
        <v>0</v>
      </c>
      <c r="C22" s="25">
        <v>1.0675000000000001</v>
      </c>
      <c r="D22" s="25">
        <v>6.0169999999999995</v>
      </c>
      <c r="E22" s="25">
        <v>9.458000000000002</v>
      </c>
      <c r="F22" s="25">
        <v>10.775499999999996</v>
      </c>
      <c r="G22" s="25">
        <v>11.681500000000003</v>
      </c>
      <c r="H22" s="25">
        <v>13.202749999999996</v>
      </c>
      <c r="I22" s="25">
        <v>13.741100000000003</v>
      </c>
      <c r="J22" s="25">
        <v>14.1006</v>
      </c>
      <c r="K22" s="25">
        <v>15.004449999999997</v>
      </c>
      <c r="L22" s="25">
        <v>14.266750000000009</v>
      </c>
      <c r="M22" s="25">
        <v>13.209549999999995</v>
      </c>
      <c r="N22" s="25">
        <v>13.405790000000003</v>
      </c>
    </row>
    <row r="23" spans="1:14" ht="18.899999999999999" customHeight="1">
      <c r="A23" s="24" t="str">
        <f>'Page 9'!$A$23</f>
        <v>Glarus</v>
      </c>
      <c r="B23" s="25">
        <v>0</v>
      </c>
      <c r="C23" s="25">
        <v>3.1589999999999998</v>
      </c>
      <c r="D23" s="25">
        <v>9.0694999999999997</v>
      </c>
      <c r="E23" s="25">
        <v>10.101500000000001</v>
      </c>
      <c r="F23" s="25">
        <v>9.3879999999999981</v>
      </c>
      <c r="G23" s="25">
        <v>12.527750000000005</v>
      </c>
      <c r="H23" s="25">
        <v>14.489499999999996</v>
      </c>
      <c r="I23" s="25">
        <v>16.286999999999999</v>
      </c>
      <c r="J23" s="25">
        <v>16.169699999999999</v>
      </c>
      <c r="K23" s="25">
        <v>17.630200000000006</v>
      </c>
      <c r="L23" s="25">
        <v>19.259949999999996</v>
      </c>
      <c r="M23" s="25">
        <v>20.156050000000004</v>
      </c>
      <c r="N23" s="25">
        <v>21.270300000000002</v>
      </c>
    </row>
    <row r="24" spans="1:14" ht="18.899999999999999" customHeight="1">
      <c r="A24" s="24" t="str">
        <f>'Page 9'!$A$24</f>
        <v>Zug</v>
      </c>
      <c r="B24" s="25">
        <v>0</v>
      </c>
      <c r="C24" s="25">
        <v>0</v>
      </c>
      <c r="D24" s="25">
        <v>1.5044999999999999</v>
      </c>
      <c r="E24" s="25">
        <v>3.4724999999999993</v>
      </c>
      <c r="F24" s="25">
        <v>4.2465000000000011</v>
      </c>
      <c r="G24" s="25">
        <v>4.2127500000000007</v>
      </c>
      <c r="H24" s="25">
        <v>4.3062499999999995</v>
      </c>
      <c r="I24" s="25">
        <v>6.700400000000001</v>
      </c>
      <c r="J24" s="25">
        <v>9.3885999999999949</v>
      </c>
      <c r="K24" s="25">
        <v>15.875150000000001</v>
      </c>
      <c r="L24" s="25">
        <v>12.018399999999998</v>
      </c>
      <c r="M24" s="25">
        <v>10.549200000000004</v>
      </c>
      <c r="N24" s="25">
        <v>10.649319999999999</v>
      </c>
    </row>
    <row r="25" spans="1:14" ht="18.899999999999999" customHeight="1">
      <c r="A25" s="24" t="str">
        <f>'Page 9'!$A$25</f>
        <v>Fribourg</v>
      </c>
      <c r="B25" s="25">
        <v>0.92299999999999982</v>
      </c>
      <c r="C25" s="25">
        <v>2.2965000000000009</v>
      </c>
      <c r="D25" s="25">
        <v>7.4859999999999998</v>
      </c>
      <c r="E25" s="25">
        <v>9.8860000000000028</v>
      </c>
      <c r="F25" s="25">
        <v>12.280499999999993</v>
      </c>
      <c r="G25" s="25">
        <v>14.5655</v>
      </c>
      <c r="H25" s="25">
        <v>16.922499999999999</v>
      </c>
      <c r="I25" s="25">
        <v>19.705199999999991</v>
      </c>
      <c r="J25" s="25">
        <v>22.435600000000004</v>
      </c>
      <c r="K25" s="25">
        <v>24.044199999999993</v>
      </c>
      <c r="L25" s="25">
        <v>27.240549999999995</v>
      </c>
      <c r="M25" s="25">
        <v>26.545550000000002</v>
      </c>
      <c r="N25" s="25">
        <v>22.751939999999998</v>
      </c>
    </row>
    <row r="26" spans="1:14" ht="18.899999999999999" customHeight="1">
      <c r="A26" s="24" t="str">
        <f>'Page 9'!$A$26</f>
        <v>Solothurn</v>
      </c>
      <c r="B26" s="25">
        <v>0</v>
      </c>
      <c r="C26" s="25">
        <v>3.1509999999999998</v>
      </c>
      <c r="D26" s="25">
        <v>12.041000000000002</v>
      </c>
      <c r="E26" s="25">
        <v>14.3545</v>
      </c>
      <c r="F26" s="25">
        <v>12.266500000000001</v>
      </c>
      <c r="G26" s="25">
        <v>14.89625</v>
      </c>
      <c r="H26" s="25">
        <v>19.316500000000001</v>
      </c>
      <c r="I26" s="25">
        <v>20.528099999999995</v>
      </c>
      <c r="J26" s="25">
        <v>21.680100000000007</v>
      </c>
      <c r="K26" s="25">
        <v>23.938849999999995</v>
      </c>
      <c r="L26" s="25">
        <v>24.390300000000011</v>
      </c>
      <c r="M26" s="25">
        <v>24.429049999999989</v>
      </c>
      <c r="N26" s="25">
        <v>23.273369999999996</v>
      </c>
    </row>
    <row r="27" spans="1:14" ht="18.899999999999999" customHeight="1">
      <c r="A27" s="24" t="str">
        <f>'Page 9'!$A$27</f>
        <v>Basel</v>
      </c>
      <c r="B27" s="25">
        <v>0</v>
      </c>
      <c r="C27" s="25">
        <v>0</v>
      </c>
      <c r="D27" s="25">
        <v>0</v>
      </c>
      <c r="E27" s="25">
        <v>0</v>
      </c>
      <c r="F27" s="25">
        <v>12.506</v>
      </c>
      <c r="G27" s="25">
        <v>21.404499999999999</v>
      </c>
      <c r="H27" s="25">
        <v>21.28425</v>
      </c>
      <c r="I27" s="25">
        <v>21.356399999999997</v>
      </c>
      <c r="J27" s="25">
        <v>21.356400000000001</v>
      </c>
      <c r="K27" s="25">
        <v>21.4526</v>
      </c>
      <c r="L27" s="25">
        <v>21.4526</v>
      </c>
      <c r="M27" s="25">
        <v>21.480250000000002</v>
      </c>
      <c r="N27" s="25">
        <v>25.071700000000003</v>
      </c>
    </row>
    <row r="28" spans="1:14" ht="18.899999999999999" customHeight="1">
      <c r="A28" s="24" t="str">
        <f>'Page 9'!$A$28</f>
        <v>Liestal</v>
      </c>
      <c r="B28" s="25">
        <v>0</v>
      </c>
      <c r="C28" s="25">
        <v>2.8025000000000002</v>
      </c>
      <c r="D28" s="25">
        <v>1.2060000000000004</v>
      </c>
      <c r="E28" s="25">
        <v>6.5105000000000013</v>
      </c>
      <c r="F28" s="25">
        <v>10.965999999999999</v>
      </c>
      <c r="G28" s="25">
        <v>14.491500000000002</v>
      </c>
      <c r="H28" s="25">
        <v>18.124999999999996</v>
      </c>
      <c r="I28" s="25">
        <v>21.260300000000004</v>
      </c>
      <c r="J28" s="25">
        <v>23.560599999999997</v>
      </c>
      <c r="K28" s="25">
        <v>25.668499999999995</v>
      </c>
      <c r="L28" s="25">
        <v>26.425950000000022</v>
      </c>
      <c r="M28" s="25">
        <v>26.865299999999987</v>
      </c>
      <c r="N28" s="25">
        <v>27.647230000000008</v>
      </c>
    </row>
    <row r="29" spans="1:14" ht="18.899999999999999" customHeight="1">
      <c r="A29" s="24" t="str">
        <f>'Page 9'!$A$29</f>
        <v>Schaffhausen</v>
      </c>
      <c r="B29" s="25">
        <v>0</v>
      </c>
      <c r="C29" s="25">
        <v>2.4575</v>
      </c>
      <c r="D29" s="25">
        <v>8.4725000000000001</v>
      </c>
      <c r="E29" s="25">
        <v>11.046999999999999</v>
      </c>
      <c r="F29" s="25">
        <v>11.8735</v>
      </c>
      <c r="G29" s="25">
        <v>12.577999999999999</v>
      </c>
      <c r="H29" s="25">
        <v>15.110249999999997</v>
      </c>
      <c r="I29" s="25">
        <v>18.098800000000008</v>
      </c>
      <c r="J29" s="25">
        <v>21.006199999999996</v>
      </c>
      <c r="K29" s="25">
        <v>21.712049999999998</v>
      </c>
      <c r="L29" s="25">
        <v>23.398949999999996</v>
      </c>
      <c r="M29" s="25">
        <v>22.083199999999998</v>
      </c>
      <c r="N29" s="25">
        <v>19.723590000000002</v>
      </c>
    </row>
    <row r="30" spans="1:14" ht="18.899999999999999" customHeight="1">
      <c r="A30" s="24" t="str">
        <f>'Page 9'!$A$30</f>
        <v>Herisau</v>
      </c>
      <c r="B30" s="25">
        <v>0</v>
      </c>
      <c r="C30" s="25">
        <v>2.379</v>
      </c>
      <c r="D30" s="25">
        <v>9.7344999999999988</v>
      </c>
      <c r="E30" s="25">
        <v>11.276000000000003</v>
      </c>
      <c r="F30" s="25">
        <v>8.0989999999999966</v>
      </c>
      <c r="G30" s="25">
        <v>13.728750000000003</v>
      </c>
      <c r="H30" s="25">
        <v>15.961499999999996</v>
      </c>
      <c r="I30" s="25">
        <v>17.854500000000005</v>
      </c>
      <c r="J30" s="25">
        <v>19.052399999999995</v>
      </c>
      <c r="K30" s="25">
        <v>19.99890000000001</v>
      </c>
      <c r="L30" s="25">
        <v>20.047749999999994</v>
      </c>
      <c r="M30" s="25">
        <v>19.340149999999994</v>
      </c>
      <c r="N30" s="25">
        <v>18.00199000000001</v>
      </c>
    </row>
    <row r="31" spans="1:14" ht="18.899999999999999" customHeight="1">
      <c r="A31" s="24" t="str">
        <f>'Page 9'!$A$31</f>
        <v>Appenzell</v>
      </c>
      <c r="B31" s="25">
        <v>2.3650000000000002</v>
      </c>
      <c r="C31" s="25">
        <v>3.9439999999999995</v>
      </c>
      <c r="D31" s="25">
        <v>6.2189999999999976</v>
      </c>
      <c r="E31" s="25">
        <v>8.1710000000000029</v>
      </c>
      <c r="F31" s="25">
        <v>7.5670000000000028</v>
      </c>
      <c r="G31" s="25">
        <v>9.5482499999999977</v>
      </c>
      <c r="H31" s="25">
        <v>11.543499999999995</v>
      </c>
      <c r="I31" s="25">
        <v>13.227600000000002</v>
      </c>
      <c r="J31" s="25">
        <v>13.892299999999997</v>
      </c>
      <c r="K31" s="25">
        <v>14.466400000000004</v>
      </c>
      <c r="L31" s="25">
        <v>14.141</v>
      </c>
      <c r="M31" s="25">
        <v>13.628199999999996</v>
      </c>
      <c r="N31" s="25">
        <v>13.080840000000002</v>
      </c>
    </row>
    <row r="32" spans="1:14" ht="18.899999999999999" customHeight="1">
      <c r="A32" s="24" t="str">
        <f>'Page 9'!$A$32</f>
        <v>St. Gall</v>
      </c>
      <c r="B32" s="25">
        <v>0</v>
      </c>
      <c r="C32" s="25">
        <v>0</v>
      </c>
      <c r="D32" s="25">
        <v>7.549500000000001</v>
      </c>
      <c r="E32" s="25">
        <v>12.514499999999998</v>
      </c>
      <c r="F32" s="25">
        <v>11.628</v>
      </c>
      <c r="G32" s="25">
        <v>15.098749999999999</v>
      </c>
      <c r="H32" s="25">
        <v>19.329249999999998</v>
      </c>
      <c r="I32" s="25">
        <v>20.862000000000009</v>
      </c>
      <c r="J32" s="25">
        <v>23.283399999999993</v>
      </c>
      <c r="K32" s="25">
        <v>23.790650000000003</v>
      </c>
      <c r="L32" s="25">
        <v>23.896700000000003</v>
      </c>
      <c r="M32" s="25">
        <v>23.920400000000008</v>
      </c>
      <c r="N32" s="25">
        <v>21.976159999999993</v>
      </c>
    </row>
    <row r="33" spans="1:14" ht="18.899999999999999" customHeight="1">
      <c r="A33" s="24" t="str">
        <f>'Page 9'!$A$33</f>
        <v>Chur</v>
      </c>
      <c r="B33" s="25">
        <v>0</v>
      </c>
      <c r="C33" s="25">
        <v>0</v>
      </c>
      <c r="D33" s="25">
        <v>0.89</v>
      </c>
      <c r="E33" s="25">
        <v>8.7800000000000011</v>
      </c>
      <c r="F33" s="25">
        <v>11.940000000000001</v>
      </c>
      <c r="G33" s="25">
        <v>12.18</v>
      </c>
      <c r="H33" s="25">
        <v>13.565</v>
      </c>
      <c r="I33" s="25">
        <v>16.968</v>
      </c>
      <c r="J33" s="25">
        <v>18.898</v>
      </c>
      <c r="K33" s="25">
        <v>19.742999999999999</v>
      </c>
      <c r="L33" s="25">
        <v>20.080000000000002</v>
      </c>
      <c r="M33" s="25">
        <v>20.18</v>
      </c>
      <c r="N33" s="25">
        <v>20.525399999999998</v>
      </c>
    </row>
    <row r="34" spans="1:14" ht="18.899999999999999" customHeight="1">
      <c r="A34" s="24" t="str">
        <f>'Page 9'!$A$34</f>
        <v>Aarau</v>
      </c>
      <c r="B34" s="25">
        <v>0</v>
      </c>
      <c r="C34" s="25">
        <v>0.55249999999999999</v>
      </c>
      <c r="D34" s="25">
        <v>5.8789999999999996</v>
      </c>
      <c r="E34" s="25">
        <v>8.3310000000000013</v>
      </c>
      <c r="F34" s="25">
        <v>9.2385000000000002</v>
      </c>
      <c r="G34" s="25">
        <v>11.4695</v>
      </c>
      <c r="H34" s="25">
        <v>13.923000000000002</v>
      </c>
      <c r="I34" s="25">
        <v>16.155099999999997</v>
      </c>
      <c r="J34" s="25">
        <v>17.905499999999996</v>
      </c>
      <c r="K34" s="25">
        <v>19.129800000000007</v>
      </c>
      <c r="L34" s="25">
        <v>19.692149999999994</v>
      </c>
      <c r="M34" s="25">
        <v>20.5364</v>
      </c>
      <c r="N34" s="25">
        <v>21.215999999999998</v>
      </c>
    </row>
    <row r="35" spans="1:14" ht="18.899999999999999" customHeight="1">
      <c r="A35" s="24" t="str">
        <f>'Page 9'!$A$35</f>
        <v>Frauenfeld</v>
      </c>
      <c r="B35" s="25">
        <v>0</v>
      </c>
      <c r="C35" s="25">
        <v>0</v>
      </c>
      <c r="D35" s="25">
        <v>3.5714999999999995</v>
      </c>
      <c r="E35" s="25">
        <v>8.793000000000001</v>
      </c>
      <c r="F35" s="25">
        <v>13.303500000000001</v>
      </c>
      <c r="G35" s="25">
        <v>13.893999999999995</v>
      </c>
      <c r="H35" s="25">
        <v>15.149749999999997</v>
      </c>
      <c r="I35" s="25">
        <v>16.823300000000003</v>
      </c>
      <c r="J35" s="25">
        <v>17.158900000000003</v>
      </c>
      <c r="K35" s="25">
        <v>18.515000000000001</v>
      </c>
      <c r="L35" s="25">
        <v>19.090299999999996</v>
      </c>
      <c r="M35" s="25">
        <v>19.757100000000005</v>
      </c>
      <c r="N35" s="25">
        <v>19.940380000000001</v>
      </c>
    </row>
    <row r="36" spans="1:14" ht="18.899999999999999" customHeight="1">
      <c r="A36" s="24" t="str">
        <f>'Page 9'!$A$36</f>
        <v>Bellinzona</v>
      </c>
      <c r="B36" s="25">
        <v>0</v>
      </c>
      <c r="C36" s="25">
        <v>0</v>
      </c>
      <c r="D36" s="25">
        <v>1.5760000000000001</v>
      </c>
      <c r="E36" s="25">
        <v>4.6774999999999993</v>
      </c>
      <c r="F36" s="25">
        <v>3.7705000000000015</v>
      </c>
      <c r="G36" s="25">
        <v>8.8052499999999991</v>
      </c>
      <c r="H36" s="25">
        <v>15.506500000000001</v>
      </c>
      <c r="I36" s="25">
        <v>20.273299999999999</v>
      </c>
      <c r="J36" s="25">
        <v>21.8872</v>
      </c>
      <c r="K36" s="25">
        <v>24.258100000000006</v>
      </c>
      <c r="L36" s="25">
        <v>25.581549999999986</v>
      </c>
      <c r="M36" s="25">
        <v>25.942600000000006</v>
      </c>
      <c r="N36" s="25">
        <v>26.050050000000002</v>
      </c>
    </row>
    <row r="37" spans="1:14" ht="18.899999999999999" customHeight="1">
      <c r="A37" s="24" t="str">
        <f>'Page 9'!$A$37</f>
        <v>Lausanne</v>
      </c>
      <c r="B37" s="25">
        <v>0</v>
      </c>
      <c r="C37" s="25">
        <v>0</v>
      </c>
      <c r="D37" s="25">
        <v>0</v>
      </c>
      <c r="E37" s="25">
        <v>9.6820000000000004</v>
      </c>
      <c r="F37" s="25">
        <v>20.364499999999996</v>
      </c>
      <c r="G37" s="25">
        <v>25.665750000000003</v>
      </c>
      <c r="H37" s="25">
        <v>17.685249999999993</v>
      </c>
      <c r="I37" s="25">
        <v>19.062500000000007</v>
      </c>
      <c r="J37" s="25">
        <v>22.7224</v>
      </c>
      <c r="K37" s="25">
        <v>25.73545</v>
      </c>
      <c r="L37" s="25">
        <v>27.737100000000005</v>
      </c>
      <c r="M37" s="25">
        <v>29.556399999999993</v>
      </c>
      <c r="N37" s="25">
        <v>29.434749999999998</v>
      </c>
    </row>
    <row r="38" spans="1:14" ht="18.899999999999999" customHeight="1">
      <c r="A38" s="24" t="str">
        <f>'Page 9'!$A$38</f>
        <v>Sion</v>
      </c>
      <c r="B38" s="25">
        <v>0</v>
      </c>
      <c r="C38" s="25">
        <v>0</v>
      </c>
      <c r="D38" s="25">
        <v>2.7239999999999998</v>
      </c>
      <c r="E38" s="25">
        <v>6.7645000000000008</v>
      </c>
      <c r="F38" s="25">
        <v>12.889000000000001</v>
      </c>
      <c r="G38" s="25">
        <v>11.456</v>
      </c>
      <c r="H38" s="25">
        <v>13.298500000000004</v>
      </c>
      <c r="I38" s="25">
        <v>16.263700000000004</v>
      </c>
      <c r="J38" s="25">
        <v>24.867999999999995</v>
      </c>
      <c r="K38" s="25">
        <v>23.125799999999998</v>
      </c>
      <c r="L38" s="25">
        <v>24.071150000000003</v>
      </c>
      <c r="M38" s="25">
        <v>23.241300000000003</v>
      </c>
      <c r="N38" s="25">
        <v>22.629820000000002</v>
      </c>
    </row>
    <row r="39" spans="1:14" ht="18.899999999999999" customHeight="1">
      <c r="A39" s="24" t="str">
        <f>'Page 9'!$A$39</f>
        <v>Neuchâtel</v>
      </c>
      <c r="B39" s="25">
        <v>1.522</v>
      </c>
      <c r="C39" s="25">
        <v>3.3864999999999998</v>
      </c>
      <c r="D39" s="25">
        <v>6.5490000000000004</v>
      </c>
      <c r="E39" s="25">
        <v>13.220500000000001</v>
      </c>
      <c r="F39" s="25">
        <v>12.341499999999996</v>
      </c>
      <c r="G39" s="25">
        <v>21.165999999999997</v>
      </c>
      <c r="H39" s="25">
        <v>22.420500000000001</v>
      </c>
      <c r="I39" s="25">
        <v>22.3963</v>
      </c>
      <c r="J39" s="25">
        <v>24.293200000000002</v>
      </c>
      <c r="K39" s="25">
        <v>27.026849999999996</v>
      </c>
      <c r="L39" s="25">
        <v>28.282499999999999</v>
      </c>
      <c r="M39" s="25">
        <v>24.986850000000004</v>
      </c>
      <c r="N39" s="25">
        <v>24.569069999999996</v>
      </c>
    </row>
    <row r="40" spans="1:14" ht="18.899999999999999" customHeight="1">
      <c r="A40" s="24" t="str">
        <f>'Page 9'!$A$40</f>
        <v>Geneva</v>
      </c>
      <c r="B40" s="25">
        <v>0</v>
      </c>
      <c r="C40" s="25">
        <v>0</v>
      </c>
      <c r="D40" s="25">
        <v>0</v>
      </c>
      <c r="E40" s="25">
        <v>0</v>
      </c>
      <c r="F40" s="25">
        <v>6.3725000000000005</v>
      </c>
      <c r="G40" s="25">
        <v>14.070750000000002</v>
      </c>
      <c r="H40" s="25">
        <v>17.608749999999997</v>
      </c>
      <c r="I40" s="25">
        <v>22.273399999999999</v>
      </c>
      <c r="J40" s="25">
        <v>23.134400000000007</v>
      </c>
      <c r="K40" s="25">
        <v>23.994399999999992</v>
      </c>
      <c r="L40" s="25">
        <v>25.161199999999994</v>
      </c>
      <c r="M40" s="25">
        <v>26.485050000000005</v>
      </c>
      <c r="N40" s="25">
        <v>28.083599999999997</v>
      </c>
    </row>
    <row r="41" spans="1:14" ht="18.899999999999999" customHeight="1">
      <c r="A41" s="24" t="str">
        <f>'Page 9'!$A$41</f>
        <v>Delémont</v>
      </c>
      <c r="B41" s="25">
        <v>0</v>
      </c>
      <c r="C41" s="25">
        <v>0</v>
      </c>
      <c r="D41" s="25">
        <v>3.5619999999999998</v>
      </c>
      <c r="E41" s="25">
        <v>10.352</v>
      </c>
      <c r="F41" s="25">
        <v>14.320499999999997</v>
      </c>
      <c r="G41" s="25">
        <v>16.454500000000003</v>
      </c>
      <c r="H41" s="25">
        <v>19.414499999999997</v>
      </c>
      <c r="I41" s="25">
        <v>21.517599999999998</v>
      </c>
      <c r="J41" s="25">
        <v>22.546699999999998</v>
      </c>
      <c r="K41" s="25">
        <v>25.496299999999998</v>
      </c>
      <c r="L41" s="25">
        <v>27.043550000000003</v>
      </c>
      <c r="M41" s="25">
        <v>27.157299999999999</v>
      </c>
      <c r="N41" s="25">
        <v>27.526679999999992</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v>
      </c>
      <c r="C43" s="25">
        <v>0</v>
      </c>
      <c r="D43" s="25">
        <v>0</v>
      </c>
      <c r="E43" s="25">
        <v>0</v>
      </c>
      <c r="F43" s="25">
        <v>0.67</v>
      </c>
      <c r="G43" s="25">
        <v>0.82500000000000007</v>
      </c>
      <c r="H43" s="25">
        <v>1.905</v>
      </c>
      <c r="I43" s="25">
        <v>3.698</v>
      </c>
      <c r="J43" s="25">
        <v>7.7979999999999992</v>
      </c>
      <c r="K43" s="25">
        <v>11.505000000000001</v>
      </c>
      <c r="L43" s="25">
        <v>11.491999999999999</v>
      </c>
      <c r="M43" s="25">
        <v>11.505000000000001</v>
      </c>
      <c r="N43" s="25">
        <v>11.6142</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&amp;C&amp;"Helvetica,Standard" Eidg. Steuerverwaltung  -  Administration fédérale des contributions  -  Amministrazione federale delle contribuzioni&amp;R23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pageSetUpPr fitToPage="1"/>
  </sheetPr>
  <dimension ref="A1:Z121"/>
  <sheetViews>
    <sheetView zoomScale="60" zoomScaleNormal="60" workbookViewId="0"/>
  </sheetViews>
  <sheetFormatPr baseColWidth="10" defaultColWidth="12.6640625" defaultRowHeight="13.2"/>
  <cols>
    <col min="1" max="1" width="30.5546875" style="40" customWidth="1"/>
    <col min="2" max="6" width="11.5546875" style="40" bestFit="1" customWidth="1"/>
    <col min="7" max="12" width="13.5546875" style="40" bestFit="1" customWidth="1"/>
    <col min="13" max="24" width="12.6640625" style="40" customWidth="1"/>
    <col min="25" max="25" width="14.5546875" style="40" bestFit="1" customWidth="1"/>
    <col min="26" max="26" width="28.33203125" style="40" bestFit="1" customWidth="1"/>
    <col min="27" max="16384" width="12.6640625" style="40"/>
  </cols>
  <sheetData>
    <row r="1" spans="1:26" s="52" customFormat="1" ht="18.899999999999999" customHeight="1">
      <c r="A1" s="38" t="str">
        <f>'Page 23'!A1</f>
        <v>Double-income married couple without children</v>
      </c>
      <c r="B1" s="38"/>
      <c r="C1" s="38"/>
      <c r="D1" s="38"/>
      <c r="E1" s="38"/>
      <c r="F1" s="38"/>
      <c r="G1" s="38"/>
      <c r="H1" s="38"/>
      <c r="I1" s="38"/>
      <c r="J1" s="38"/>
      <c r="K1" s="38"/>
      <c r="L1" s="38"/>
      <c r="N1" s="38" t="str">
        <f>A1</f>
        <v>Double-income married couple without children</v>
      </c>
    </row>
    <row r="2" spans="1:26" s="52" customFormat="1" ht="18.899999999999999" customHeight="1">
      <c r="A2" s="38"/>
      <c r="B2" s="38"/>
      <c r="C2" s="38"/>
      <c r="D2" s="38"/>
      <c r="E2" s="38"/>
      <c r="F2" s="38"/>
      <c r="G2" s="38"/>
      <c r="H2" s="38"/>
      <c r="I2" s="38"/>
      <c r="J2" s="38"/>
      <c r="K2" s="38"/>
      <c r="L2" s="38"/>
    </row>
    <row r="3" spans="1:26" s="52" customFormat="1" ht="18.899999999999999" customHeight="1">
      <c r="A3" s="41" t="str">
        <f>'Pages 10-11'!$A$3</f>
        <v>Cantonal, municipal and church tax burden on gross earned income</v>
      </c>
      <c r="C3" s="38"/>
      <c r="D3" s="38"/>
      <c r="E3" s="38"/>
      <c r="F3" s="38"/>
      <c r="G3" s="38"/>
      <c r="H3" s="38"/>
      <c r="I3" s="38"/>
      <c r="J3" s="38"/>
      <c r="K3" s="38"/>
      <c r="L3" s="38"/>
      <c r="N3" s="41" t="str">
        <f>A3</f>
        <v>Cantonal, municipal and church tax burden on gross earned income</v>
      </c>
    </row>
    <row r="4" spans="1:26" ht="18.899999999999999" customHeight="1">
      <c r="A4" s="39"/>
      <c r="B4" s="39"/>
      <c r="C4" s="39"/>
      <c r="D4" s="39"/>
      <c r="E4" s="39"/>
      <c r="F4" s="39"/>
      <c r="G4" s="39"/>
      <c r="H4" s="39"/>
      <c r="I4" s="39"/>
      <c r="J4" s="39"/>
      <c r="K4" s="39"/>
      <c r="L4" s="39"/>
      <c r="Z4" s="42"/>
    </row>
    <row r="5" spans="1:26" ht="18.899999999999999" customHeight="1" thickBot="1">
      <c r="A5" s="42">
        <v>10</v>
      </c>
      <c r="B5" s="39"/>
      <c r="C5" s="39"/>
      <c r="D5" s="39"/>
      <c r="E5" s="39"/>
      <c r="F5" s="39"/>
      <c r="G5" s="39"/>
      <c r="H5" s="39"/>
      <c r="I5" s="39"/>
      <c r="J5" s="39"/>
      <c r="K5" s="39"/>
      <c r="L5" s="39"/>
      <c r="Z5" s="57">
        <f>A5</f>
        <v>10</v>
      </c>
    </row>
    <row r="6" spans="1:26" ht="18.899999999999999" customHeight="1" thickBot="1">
      <c r="A6" s="41" t="str">
        <f>'Pages 10-11'!A6</f>
        <v>Cantonal capitals</v>
      </c>
      <c r="B6" s="825" t="s">
        <v>81</v>
      </c>
      <c r="C6" s="826"/>
      <c r="D6" s="826"/>
      <c r="E6" s="826"/>
      <c r="F6" s="826"/>
      <c r="G6" s="826"/>
      <c r="H6" s="826"/>
      <c r="I6" s="826"/>
      <c r="J6" s="826"/>
      <c r="K6" s="826"/>
      <c r="L6" s="826"/>
      <c r="M6" s="827"/>
      <c r="N6" s="825" t="s">
        <v>81</v>
      </c>
      <c r="O6" s="826"/>
      <c r="P6" s="826"/>
      <c r="Q6" s="826"/>
      <c r="R6" s="826"/>
      <c r="S6" s="826"/>
      <c r="T6" s="826"/>
      <c r="U6" s="826"/>
      <c r="V6" s="826"/>
      <c r="W6" s="826"/>
      <c r="X6" s="826"/>
      <c r="Y6" s="827"/>
      <c r="Z6" s="57" t="str">
        <f>A6</f>
        <v>Cantonal capitals</v>
      </c>
    </row>
    <row r="7" spans="1:26" ht="18.899999999999999" customHeight="1">
      <c r="A7" s="41" t="str">
        <f>'Pages 10-11'!A7</f>
        <v>Confederation</v>
      </c>
      <c r="B7" s="86">
        <v>12500</v>
      </c>
      <c r="C7" s="86">
        <v>15000</v>
      </c>
      <c r="D7" s="86">
        <v>17500</v>
      </c>
      <c r="E7" s="86">
        <v>20000</v>
      </c>
      <c r="F7" s="86">
        <v>25000</v>
      </c>
      <c r="G7" s="86">
        <v>30000</v>
      </c>
      <c r="H7" s="86">
        <v>35000</v>
      </c>
      <c r="I7" s="86">
        <v>40000</v>
      </c>
      <c r="J7" s="86">
        <v>45000</v>
      </c>
      <c r="K7" s="86">
        <v>50000</v>
      </c>
      <c r="L7" s="86">
        <v>60000</v>
      </c>
      <c r="M7" s="86">
        <v>70000</v>
      </c>
      <c r="N7" s="396">
        <v>80000</v>
      </c>
      <c r="O7" s="396">
        <v>90000</v>
      </c>
      <c r="P7" s="396">
        <v>100000</v>
      </c>
      <c r="Q7" s="396">
        <v>125000</v>
      </c>
      <c r="R7" s="396">
        <v>150000</v>
      </c>
      <c r="S7" s="396">
        <v>175000</v>
      </c>
      <c r="T7" s="396">
        <v>200000</v>
      </c>
      <c r="U7" s="396">
        <v>250000</v>
      </c>
      <c r="V7" s="396">
        <v>300000</v>
      </c>
      <c r="W7" s="396">
        <v>400000</v>
      </c>
      <c r="X7" s="396">
        <v>500000</v>
      </c>
      <c r="Y7" s="396">
        <v>1000000</v>
      </c>
      <c r="Z7" s="57" t="str">
        <f>A7</f>
        <v>Confederation</v>
      </c>
    </row>
    <row r="8" spans="1:26" ht="18.899999999999999" customHeight="1">
      <c r="A8" s="41"/>
      <c r="B8" s="53"/>
      <c r="C8" s="53"/>
      <c r="D8" s="53"/>
      <c r="E8" s="53"/>
      <c r="F8" s="53"/>
      <c r="G8" s="53"/>
      <c r="H8" s="53"/>
      <c r="I8" s="53"/>
      <c r="J8" s="53"/>
      <c r="K8" s="53"/>
      <c r="L8" s="53"/>
      <c r="N8" s="397"/>
      <c r="O8" s="397"/>
      <c r="P8" s="397"/>
      <c r="Q8" s="397"/>
      <c r="R8" s="397"/>
      <c r="S8" s="397"/>
      <c r="T8" s="397"/>
      <c r="U8" s="397"/>
      <c r="V8" s="397"/>
      <c r="W8" s="397"/>
      <c r="X8" s="397"/>
      <c r="Y8" s="397"/>
      <c r="Z8" s="398"/>
    </row>
    <row r="9" spans="1:26" ht="18.899999999999999" customHeight="1">
      <c r="A9" s="41"/>
      <c r="B9" s="837" t="str">
        <f>'Pages 10-11'!$B$9:$M$9</f>
        <v xml:space="preserve">Tax burden in Swiss francs </v>
      </c>
      <c r="C9" s="838"/>
      <c r="D9" s="838"/>
      <c r="E9" s="838"/>
      <c r="F9" s="838"/>
      <c r="G9" s="838"/>
      <c r="H9" s="838"/>
      <c r="I9" s="838"/>
      <c r="J9" s="838"/>
      <c r="K9" s="838"/>
      <c r="L9" s="838"/>
      <c r="M9" s="839"/>
      <c r="N9" s="837" t="str">
        <f>B9</f>
        <v xml:space="preserve">Tax burden in Swiss francs </v>
      </c>
      <c r="O9" s="838"/>
      <c r="P9" s="838"/>
      <c r="Q9" s="838"/>
      <c r="R9" s="838"/>
      <c r="S9" s="838"/>
      <c r="T9" s="838"/>
      <c r="U9" s="838"/>
      <c r="V9" s="838"/>
      <c r="W9" s="838"/>
      <c r="X9" s="838"/>
      <c r="Y9" s="839"/>
      <c r="Z9" s="398"/>
    </row>
    <row r="10" spans="1:26" ht="18.899999999999999" customHeight="1">
      <c r="A10" s="24" t="str">
        <f>'Page 9'!$A$16</f>
        <v>Zurich</v>
      </c>
      <c r="B10" s="14">
        <v>48</v>
      </c>
      <c r="C10" s="14">
        <v>48</v>
      </c>
      <c r="D10" s="14">
        <v>48</v>
      </c>
      <c r="E10" s="14">
        <v>48</v>
      </c>
      <c r="F10" s="14">
        <v>48</v>
      </c>
      <c r="G10" s="14">
        <v>162.5</v>
      </c>
      <c r="H10" s="14">
        <v>380.05</v>
      </c>
      <c r="I10" s="14">
        <v>599.9</v>
      </c>
      <c r="J10" s="14">
        <v>918.2</v>
      </c>
      <c r="K10" s="14">
        <v>1247.9500000000003</v>
      </c>
      <c r="L10" s="14">
        <v>2058.6</v>
      </c>
      <c r="M10" s="14">
        <v>3008.9500000000003</v>
      </c>
      <c r="N10" s="14">
        <v>4108.1499999999996</v>
      </c>
      <c r="O10" s="14">
        <v>5395.15</v>
      </c>
      <c r="P10" s="14">
        <v>6821.8</v>
      </c>
      <c r="Q10" s="14">
        <v>10410.25</v>
      </c>
      <c r="R10" s="14">
        <v>14385.7</v>
      </c>
      <c r="S10" s="14">
        <v>18727.55</v>
      </c>
      <c r="T10" s="14">
        <v>23220.5</v>
      </c>
      <c r="U10" s="14">
        <v>33166</v>
      </c>
      <c r="V10" s="14">
        <v>43848.85</v>
      </c>
      <c r="W10" s="14">
        <v>67325.899999999994</v>
      </c>
      <c r="X10" s="14">
        <v>93294.5</v>
      </c>
      <c r="Y10" s="14">
        <v>226277.1</v>
      </c>
      <c r="Z10" s="399" t="str">
        <f>A10</f>
        <v>Zurich</v>
      </c>
    </row>
    <row r="11" spans="1:26" ht="18.899999999999999" customHeight="1">
      <c r="A11" s="24" t="str">
        <f>'Page 9'!$A$17</f>
        <v>Berne</v>
      </c>
      <c r="B11" s="14">
        <v>0</v>
      </c>
      <c r="C11" s="14">
        <v>0</v>
      </c>
      <c r="D11" s="14">
        <v>0</v>
      </c>
      <c r="E11" s="14">
        <v>0</v>
      </c>
      <c r="F11" s="14">
        <v>37.100000000000009</v>
      </c>
      <c r="G11" s="14">
        <v>364.05</v>
      </c>
      <c r="H11" s="14">
        <v>883.65000000000009</v>
      </c>
      <c r="I11" s="14">
        <v>1469.9</v>
      </c>
      <c r="J11" s="14">
        <v>2157.8000000000002</v>
      </c>
      <c r="K11" s="14">
        <v>3065.8</v>
      </c>
      <c r="L11" s="14">
        <v>4790.7000000000007</v>
      </c>
      <c r="M11" s="14">
        <v>6372.3000000000011</v>
      </c>
      <c r="N11" s="14">
        <v>7953.85</v>
      </c>
      <c r="O11" s="14">
        <v>9590.5000000000018</v>
      </c>
      <c r="P11" s="14">
        <v>11380.2</v>
      </c>
      <c r="Q11" s="14">
        <v>15958.7</v>
      </c>
      <c r="R11" s="14">
        <v>20939.3</v>
      </c>
      <c r="S11" s="14">
        <v>26238.050000000003</v>
      </c>
      <c r="T11" s="14">
        <v>32023.4</v>
      </c>
      <c r="U11" s="14">
        <v>44023.1</v>
      </c>
      <c r="V11" s="14">
        <v>56210.599999999991</v>
      </c>
      <c r="W11" s="14">
        <v>81450.7</v>
      </c>
      <c r="X11" s="14">
        <v>107972.25000000001</v>
      </c>
      <c r="Y11" s="14">
        <v>246512.10000000003</v>
      </c>
      <c r="Z11" s="399" t="str">
        <f t="shared" ref="Z11:Z35" si="0">A11</f>
        <v>Berne</v>
      </c>
    </row>
    <row r="12" spans="1:26" ht="18.899999999999999" customHeight="1">
      <c r="A12" s="24" t="str">
        <f>'Page 9'!$A$18</f>
        <v>Lucerne</v>
      </c>
      <c r="B12" s="14">
        <v>50</v>
      </c>
      <c r="C12" s="14">
        <v>50</v>
      </c>
      <c r="D12" s="14">
        <v>50</v>
      </c>
      <c r="E12" s="14">
        <v>50</v>
      </c>
      <c r="F12" s="14">
        <v>50</v>
      </c>
      <c r="G12" s="14">
        <v>50</v>
      </c>
      <c r="H12" s="14">
        <v>114.8</v>
      </c>
      <c r="I12" s="14">
        <v>501.40000000000003</v>
      </c>
      <c r="J12" s="14">
        <v>1086</v>
      </c>
      <c r="K12" s="14">
        <v>1668.8000000000002</v>
      </c>
      <c r="L12" s="14">
        <v>2867.6000000000004</v>
      </c>
      <c r="M12" s="14">
        <v>4116.3</v>
      </c>
      <c r="N12" s="14">
        <v>5498.2999999999993</v>
      </c>
      <c r="O12" s="14">
        <v>6913.5</v>
      </c>
      <c r="P12" s="14">
        <v>8395.4</v>
      </c>
      <c r="Q12" s="14">
        <v>12100.900000000001</v>
      </c>
      <c r="R12" s="14">
        <v>16115.400000000001</v>
      </c>
      <c r="S12" s="14">
        <v>20311.2</v>
      </c>
      <c r="T12" s="14">
        <v>24876.300000000003</v>
      </c>
      <c r="U12" s="14">
        <v>34383</v>
      </c>
      <c r="V12" s="14">
        <v>43868.399999999994</v>
      </c>
      <c r="W12" s="14">
        <v>62839</v>
      </c>
      <c r="X12" s="14">
        <v>81831.100000000006</v>
      </c>
      <c r="Y12" s="14">
        <v>177692.9</v>
      </c>
      <c r="Z12" s="399" t="str">
        <f t="shared" si="0"/>
        <v>Lucerne</v>
      </c>
    </row>
    <row r="13" spans="1:26" ht="18.899999999999999" customHeight="1">
      <c r="A13" s="24" t="str">
        <f>'Page 9'!$A$19</f>
        <v>Altdorf</v>
      </c>
      <c r="B13" s="14">
        <v>100</v>
      </c>
      <c r="C13" s="14">
        <v>100</v>
      </c>
      <c r="D13" s="14">
        <v>100</v>
      </c>
      <c r="E13" s="14">
        <v>100</v>
      </c>
      <c r="F13" s="14">
        <v>100</v>
      </c>
      <c r="G13" s="14">
        <v>100</v>
      </c>
      <c r="H13" s="14">
        <v>310.68600000000004</v>
      </c>
      <c r="I13" s="14">
        <v>987.89099999999996</v>
      </c>
      <c r="J13" s="14">
        <v>1650.0469999999998</v>
      </c>
      <c r="K13" s="14">
        <v>2312.2029999999995</v>
      </c>
      <c r="L13" s="14">
        <v>3425.8290000000002</v>
      </c>
      <c r="M13" s="14">
        <v>4464.21</v>
      </c>
      <c r="N13" s="14">
        <v>5728.3259999999991</v>
      </c>
      <c r="O13" s="14">
        <v>6932.2460000000001</v>
      </c>
      <c r="P13" s="14">
        <v>8136.1660000000002</v>
      </c>
      <c r="Q13" s="14">
        <v>11266.358</v>
      </c>
      <c r="R13" s="14">
        <v>14531.991</v>
      </c>
      <c r="S13" s="14">
        <v>17797.623999999996</v>
      </c>
      <c r="T13" s="14">
        <v>21078.306</v>
      </c>
      <c r="U13" s="14">
        <v>27745.013000000003</v>
      </c>
      <c r="V13" s="14">
        <v>34396.671000000002</v>
      </c>
      <c r="W13" s="14">
        <v>47699.987000000001</v>
      </c>
      <c r="X13" s="14">
        <v>61018.351999999999</v>
      </c>
      <c r="Y13" s="14">
        <v>128242.235</v>
      </c>
      <c r="Z13" s="399" t="str">
        <f t="shared" si="0"/>
        <v>Altdorf</v>
      </c>
    </row>
    <row r="14" spans="1:26" ht="18.899999999999999" customHeight="1">
      <c r="A14" s="24" t="str">
        <f>'Page 9'!$A$20</f>
        <v>Schwyz</v>
      </c>
      <c r="B14" s="14">
        <v>0</v>
      </c>
      <c r="C14" s="14">
        <v>20</v>
      </c>
      <c r="D14" s="14">
        <v>52</v>
      </c>
      <c r="E14" s="14">
        <v>100</v>
      </c>
      <c r="F14" s="14">
        <v>239</v>
      </c>
      <c r="G14" s="14">
        <v>458</v>
      </c>
      <c r="H14" s="14">
        <v>729</v>
      </c>
      <c r="I14" s="14">
        <v>1043</v>
      </c>
      <c r="J14" s="14">
        <v>1382</v>
      </c>
      <c r="K14" s="14">
        <v>1740</v>
      </c>
      <c r="L14" s="14">
        <v>2572</v>
      </c>
      <c r="M14" s="14">
        <v>3407</v>
      </c>
      <c r="N14" s="14">
        <v>3992</v>
      </c>
      <c r="O14" s="14">
        <v>4956</v>
      </c>
      <c r="P14" s="14">
        <v>5966</v>
      </c>
      <c r="Q14" s="14">
        <v>8697</v>
      </c>
      <c r="R14" s="14">
        <v>11853</v>
      </c>
      <c r="S14" s="14">
        <v>15292</v>
      </c>
      <c r="T14" s="14">
        <v>18738</v>
      </c>
      <c r="U14" s="14">
        <v>25664</v>
      </c>
      <c r="V14" s="14">
        <v>32585</v>
      </c>
      <c r="W14" s="14">
        <v>46431</v>
      </c>
      <c r="X14" s="14">
        <v>60290</v>
      </c>
      <c r="Y14" s="14">
        <v>142291</v>
      </c>
      <c r="Z14" s="399" t="str">
        <f t="shared" si="0"/>
        <v>Schwyz</v>
      </c>
    </row>
    <row r="15" spans="1:26" ht="18.899999999999999" customHeight="1">
      <c r="A15" s="24" t="str">
        <f>'Page 9'!$A$21</f>
        <v>Sarnen</v>
      </c>
      <c r="B15" s="14">
        <v>0</v>
      </c>
      <c r="C15" s="14">
        <v>0</v>
      </c>
      <c r="D15" s="14">
        <v>0</v>
      </c>
      <c r="E15" s="14">
        <v>0</v>
      </c>
      <c r="F15" s="14">
        <v>0</v>
      </c>
      <c r="G15" s="14">
        <v>111.60000000000001</v>
      </c>
      <c r="H15" s="14">
        <v>641.70000000000005</v>
      </c>
      <c r="I15" s="14">
        <v>1143.9000000000001</v>
      </c>
      <c r="J15" s="14">
        <v>1646.1000000000001</v>
      </c>
      <c r="K15" s="14">
        <v>2148.3000000000002</v>
      </c>
      <c r="L15" s="14">
        <v>3152.7000000000003</v>
      </c>
      <c r="M15" s="14">
        <v>4157.0499999999993</v>
      </c>
      <c r="N15" s="14">
        <v>5077.8</v>
      </c>
      <c r="O15" s="14">
        <v>6389.0999999999995</v>
      </c>
      <c r="P15" s="14">
        <v>7714.2999999999993</v>
      </c>
      <c r="Q15" s="14">
        <v>10713.6</v>
      </c>
      <c r="R15" s="14">
        <v>13712.85</v>
      </c>
      <c r="S15" s="14">
        <v>16795.8</v>
      </c>
      <c r="T15" s="14">
        <v>19906.7</v>
      </c>
      <c r="U15" s="14">
        <v>26128.3</v>
      </c>
      <c r="V15" s="14">
        <v>32349.999999999996</v>
      </c>
      <c r="W15" s="14">
        <v>44779.5</v>
      </c>
      <c r="X15" s="14">
        <v>57236.799999999996</v>
      </c>
      <c r="Y15" s="14">
        <v>119565.45</v>
      </c>
      <c r="Z15" s="399" t="str">
        <f t="shared" si="0"/>
        <v>Sarnen</v>
      </c>
    </row>
    <row r="16" spans="1:26" ht="18.899999999999999" customHeight="1">
      <c r="A16" s="24" t="str">
        <f>'Page 9'!$A$22</f>
        <v>Stans</v>
      </c>
      <c r="B16" s="14">
        <v>50</v>
      </c>
      <c r="C16" s="14">
        <v>50</v>
      </c>
      <c r="D16" s="14">
        <v>50</v>
      </c>
      <c r="E16" s="14">
        <v>50</v>
      </c>
      <c r="F16" s="14">
        <v>50</v>
      </c>
      <c r="G16" s="14">
        <v>156.75</v>
      </c>
      <c r="H16" s="14">
        <v>406.9</v>
      </c>
      <c r="I16" s="14">
        <v>758.44999999999993</v>
      </c>
      <c r="J16" s="14">
        <v>1206.4000000000001</v>
      </c>
      <c r="K16" s="14">
        <v>1704.2500000000002</v>
      </c>
      <c r="L16" s="14">
        <v>2781.7999999999997</v>
      </c>
      <c r="M16" s="14">
        <v>3921.8999999999996</v>
      </c>
      <c r="N16" s="14">
        <v>5118.1000000000004</v>
      </c>
      <c r="O16" s="14">
        <v>6429.7499999999991</v>
      </c>
      <c r="P16" s="14">
        <v>7758.65</v>
      </c>
      <c r="Q16" s="14">
        <v>11174.650000000001</v>
      </c>
      <c r="R16" s="14">
        <v>14629.2</v>
      </c>
      <c r="S16" s="14">
        <v>18093.25</v>
      </c>
      <c r="T16" s="14">
        <v>21679.5</v>
      </c>
      <c r="U16" s="14">
        <v>29012.249999999996</v>
      </c>
      <c r="V16" s="14">
        <v>36683.949999999997</v>
      </c>
      <c r="W16" s="14">
        <v>50950.700000000004</v>
      </c>
      <c r="X16" s="14">
        <v>64160.25</v>
      </c>
      <c r="Y16" s="14">
        <v>131189.20000000001</v>
      </c>
      <c r="Z16" s="399" t="str">
        <f t="shared" si="0"/>
        <v>Stans</v>
      </c>
    </row>
    <row r="17" spans="1:26" ht="18.899999999999999" customHeight="1">
      <c r="A17" s="24" t="str">
        <f>'Page 9'!$A$23</f>
        <v>Glarus</v>
      </c>
      <c r="B17" s="14">
        <v>0</v>
      </c>
      <c r="C17" s="14">
        <v>0</v>
      </c>
      <c r="D17" s="14">
        <v>0</v>
      </c>
      <c r="E17" s="14">
        <v>0</v>
      </c>
      <c r="F17" s="14">
        <v>0</v>
      </c>
      <c r="G17" s="14">
        <v>315.89999999999998</v>
      </c>
      <c r="H17" s="14">
        <v>764.3</v>
      </c>
      <c r="I17" s="14">
        <v>1222.8499999999999</v>
      </c>
      <c r="J17" s="14">
        <v>1686.4999999999998</v>
      </c>
      <c r="K17" s="14">
        <v>2233</v>
      </c>
      <c r="L17" s="14">
        <v>3171.7999999999997</v>
      </c>
      <c r="M17" s="14">
        <v>4302.95</v>
      </c>
      <c r="N17" s="14">
        <v>5677.35</v>
      </c>
      <c r="O17" s="14">
        <v>7101.5</v>
      </c>
      <c r="P17" s="14">
        <v>8575.25</v>
      </c>
      <c r="Q17" s="14">
        <v>12667.999999999998</v>
      </c>
      <c r="R17" s="14">
        <v>16718.75</v>
      </c>
      <c r="S17" s="14">
        <v>20731.2</v>
      </c>
      <c r="T17" s="14">
        <v>24803.599999999999</v>
      </c>
      <c r="U17" s="14">
        <v>33567.4</v>
      </c>
      <c r="V17" s="14">
        <v>42433.8</v>
      </c>
      <c r="W17" s="14">
        <v>61693.75</v>
      </c>
      <c r="X17" s="14">
        <v>81849.8</v>
      </c>
      <c r="Y17" s="14">
        <v>188201.30000000002</v>
      </c>
      <c r="Z17" s="399" t="str">
        <f t="shared" si="0"/>
        <v>Glarus</v>
      </c>
    </row>
    <row r="18" spans="1:26" ht="18.899999999999999" customHeight="1">
      <c r="A18" s="24" t="str">
        <f>'Page 9'!$A$24</f>
        <v>Zug</v>
      </c>
      <c r="B18" s="14">
        <v>0</v>
      </c>
      <c r="C18" s="14">
        <v>0</v>
      </c>
      <c r="D18" s="14">
        <v>0</v>
      </c>
      <c r="E18" s="14">
        <v>0</v>
      </c>
      <c r="F18" s="14">
        <v>0</v>
      </c>
      <c r="G18" s="14">
        <v>0</v>
      </c>
      <c r="H18" s="14">
        <v>49.15</v>
      </c>
      <c r="I18" s="14">
        <v>150.44999999999999</v>
      </c>
      <c r="J18" s="14">
        <v>301</v>
      </c>
      <c r="K18" s="14">
        <v>497.69999999999993</v>
      </c>
      <c r="L18" s="14">
        <v>922.35</v>
      </c>
      <c r="M18" s="14">
        <v>1345.45</v>
      </c>
      <c r="N18" s="14">
        <v>1764.9</v>
      </c>
      <c r="O18" s="14">
        <v>2223.8500000000004</v>
      </c>
      <c r="P18" s="14">
        <v>2626.15</v>
      </c>
      <c r="Q18" s="14">
        <v>4198.1000000000004</v>
      </c>
      <c r="R18" s="14">
        <v>5976.35</v>
      </c>
      <c r="S18" s="14">
        <v>8030.3499999999995</v>
      </c>
      <c r="T18" s="14">
        <v>10670.649999999998</v>
      </c>
      <c r="U18" s="14">
        <v>18987.45</v>
      </c>
      <c r="V18" s="14">
        <v>26545.8</v>
      </c>
      <c r="W18" s="14">
        <v>38564.199999999997</v>
      </c>
      <c r="X18" s="14">
        <v>49113.4</v>
      </c>
      <c r="Y18" s="14">
        <v>102360</v>
      </c>
      <c r="Z18" s="399" t="str">
        <f t="shared" si="0"/>
        <v>Zug</v>
      </c>
    </row>
    <row r="19" spans="1:26" ht="18.899999999999999" customHeight="1">
      <c r="A19" s="24" t="str">
        <f>'Page 9'!$A$25</f>
        <v>Fribourg</v>
      </c>
      <c r="B19" s="14">
        <v>50</v>
      </c>
      <c r="C19" s="14">
        <v>50</v>
      </c>
      <c r="D19" s="14">
        <v>50</v>
      </c>
      <c r="E19" s="14">
        <v>96.149999999999991</v>
      </c>
      <c r="F19" s="14">
        <v>179.15</v>
      </c>
      <c r="G19" s="14">
        <v>325.80000000000007</v>
      </c>
      <c r="H19" s="14">
        <v>624.34999999999991</v>
      </c>
      <c r="I19" s="14">
        <v>1074.4000000000001</v>
      </c>
      <c r="J19" s="14">
        <v>1702.4999999999998</v>
      </c>
      <c r="K19" s="14">
        <v>2063.0000000000005</v>
      </c>
      <c r="L19" s="14">
        <v>3291.0499999999997</v>
      </c>
      <c r="M19" s="14">
        <v>4615.7000000000007</v>
      </c>
      <c r="N19" s="14">
        <v>6204.15</v>
      </c>
      <c r="O19" s="14">
        <v>7865.15</v>
      </c>
      <c r="P19" s="14">
        <v>9588.65</v>
      </c>
      <c r="Q19" s="14">
        <v>14487.050000000001</v>
      </c>
      <c r="R19" s="14">
        <v>19441.249999999996</v>
      </c>
      <c r="S19" s="14">
        <v>24925</v>
      </c>
      <c r="T19" s="14">
        <v>30659.05</v>
      </c>
      <c r="U19" s="14">
        <v>42201.549999999996</v>
      </c>
      <c r="V19" s="14">
        <v>54703.249999999993</v>
      </c>
      <c r="W19" s="14">
        <v>81943.799999999988</v>
      </c>
      <c r="X19" s="14">
        <v>108489.34999999999</v>
      </c>
      <c r="Y19" s="14">
        <v>222249.05</v>
      </c>
      <c r="Z19" s="399" t="str">
        <f t="shared" si="0"/>
        <v>Fribourg</v>
      </c>
    </row>
    <row r="20" spans="1:26" ht="18.899999999999999" customHeight="1">
      <c r="A20" s="24" t="str">
        <f>'Page 9'!$A$26</f>
        <v>Solothurn</v>
      </c>
      <c r="B20" s="14">
        <v>60</v>
      </c>
      <c r="C20" s="14">
        <v>60</v>
      </c>
      <c r="D20" s="14">
        <v>60</v>
      </c>
      <c r="E20" s="14">
        <v>60</v>
      </c>
      <c r="F20" s="14">
        <v>60</v>
      </c>
      <c r="G20" s="14">
        <v>375.09999999999997</v>
      </c>
      <c r="H20" s="14">
        <v>940.3</v>
      </c>
      <c r="I20" s="14">
        <v>1579.2</v>
      </c>
      <c r="J20" s="14">
        <v>2281.35</v>
      </c>
      <c r="K20" s="14">
        <v>3014.65</v>
      </c>
      <c r="L20" s="14">
        <v>4241.3</v>
      </c>
      <c r="M20" s="14">
        <v>5519.45</v>
      </c>
      <c r="N20" s="14">
        <v>7220.55</v>
      </c>
      <c r="O20" s="14">
        <v>9060.3499999999985</v>
      </c>
      <c r="P20" s="14">
        <v>11083.85</v>
      </c>
      <c r="Q20" s="14">
        <v>16134.7</v>
      </c>
      <c r="R20" s="14">
        <v>21347.899999999998</v>
      </c>
      <c r="S20" s="14">
        <v>26693.599999999999</v>
      </c>
      <c r="T20" s="14">
        <v>32187.95</v>
      </c>
      <c r="U20" s="14">
        <v>43930.649999999994</v>
      </c>
      <c r="V20" s="14">
        <v>56126.799999999996</v>
      </c>
      <c r="W20" s="14">
        <v>80517.100000000006</v>
      </c>
      <c r="X20" s="14">
        <v>104946.15</v>
      </c>
      <c r="Y20" s="14">
        <v>221312.99999999997</v>
      </c>
      <c r="Z20" s="399" t="str">
        <f t="shared" si="0"/>
        <v>Solothurn</v>
      </c>
    </row>
    <row r="21" spans="1:26" ht="18.899999999999999" customHeight="1">
      <c r="A21" s="24" t="str">
        <f>'Page 9'!$A$27</f>
        <v>Basel</v>
      </c>
      <c r="B21" s="14">
        <v>0</v>
      </c>
      <c r="C21" s="14">
        <v>0</v>
      </c>
      <c r="D21" s="14">
        <v>0</v>
      </c>
      <c r="E21" s="14">
        <v>0</v>
      </c>
      <c r="F21" s="14">
        <v>0</v>
      </c>
      <c r="G21" s="14">
        <v>0</v>
      </c>
      <c r="H21" s="14">
        <v>0</v>
      </c>
      <c r="I21" s="14">
        <v>0</v>
      </c>
      <c r="J21" s="14">
        <v>0</v>
      </c>
      <c r="K21" s="14">
        <v>0</v>
      </c>
      <c r="L21" s="14">
        <v>1250.5999999999999</v>
      </c>
      <c r="M21" s="14">
        <v>3391.05</v>
      </c>
      <c r="N21" s="14">
        <v>5531.5</v>
      </c>
      <c r="O21" s="14">
        <v>7647.9</v>
      </c>
      <c r="P21" s="14">
        <v>9788.35</v>
      </c>
      <c r="Q21" s="14">
        <v>15127.45</v>
      </c>
      <c r="R21" s="14">
        <v>20466.55</v>
      </c>
      <c r="S21" s="14">
        <v>25805.65</v>
      </c>
      <c r="T21" s="14">
        <v>31144.75</v>
      </c>
      <c r="U21" s="14">
        <v>41871.050000000003</v>
      </c>
      <c r="V21" s="14">
        <v>52597.35</v>
      </c>
      <c r="W21" s="14">
        <v>74049.95</v>
      </c>
      <c r="X21" s="14">
        <v>95530.2</v>
      </c>
      <c r="Y21" s="14">
        <v>220888.7</v>
      </c>
      <c r="Z21" s="399" t="str">
        <f t="shared" si="0"/>
        <v>Basel</v>
      </c>
    </row>
    <row r="22" spans="1:26" ht="18.899999999999999" customHeight="1">
      <c r="A22" s="24" t="str">
        <f>'Page 9'!$A$28</f>
        <v>Liestal</v>
      </c>
      <c r="B22" s="14">
        <v>0</v>
      </c>
      <c r="C22" s="14">
        <v>0</v>
      </c>
      <c r="D22" s="14">
        <v>0</v>
      </c>
      <c r="E22" s="14">
        <v>0</v>
      </c>
      <c r="F22" s="14">
        <v>219.89999999999998</v>
      </c>
      <c r="G22" s="14">
        <v>280.25</v>
      </c>
      <c r="H22" s="14">
        <v>340.45000000000005</v>
      </c>
      <c r="I22" s="14">
        <v>400.85</v>
      </c>
      <c r="J22" s="14">
        <v>613.84999999999991</v>
      </c>
      <c r="K22" s="14">
        <v>1051.9000000000001</v>
      </c>
      <c r="L22" s="14">
        <v>2148.5</v>
      </c>
      <c r="M22" s="14">
        <v>3493.3499999999995</v>
      </c>
      <c r="N22" s="14">
        <v>5046.8</v>
      </c>
      <c r="O22" s="14">
        <v>6780.1</v>
      </c>
      <c r="P22" s="14">
        <v>8671.7999999999993</v>
      </c>
      <c r="Q22" s="14">
        <v>13817.75</v>
      </c>
      <c r="R22" s="14">
        <v>19301.95</v>
      </c>
      <c r="S22" s="14">
        <v>25062.850000000002</v>
      </c>
      <c r="T22" s="14">
        <v>31082.25</v>
      </c>
      <c r="U22" s="14">
        <v>43725.95</v>
      </c>
      <c r="V22" s="14">
        <v>56750.749999999993</v>
      </c>
      <c r="W22" s="14">
        <v>83176.700000000012</v>
      </c>
      <c r="X22" s="14">
        <v>110042</v>
      </c>
      <c r="Y22" s="14">
        <v>248278.15000000002</v>
      </c>
      <c r="Z22" s="399" t="str">
        <f t="shared" si="0"/>
        <v>Liestal</v>
      </c>
    </row>
    <row r="23" spans="1:26" ht="18.899999999999999" customHeight="1">
      <c r="A23" s="24" t="str">
        <f>'Page 9'!$A$29</f>
        <v>Schaffhausen</v>
      </c>
      <c r="B23" s="14">
        <v>60</v>
      </c>
      <c r="C23" s="14">
        <v>60</v>
      </c>
      <c r="D23" s="14">
        <v>60</v>
      </c>
      <c r="E23" s="14">
        <v>60</v>
      </c>
      <c r="F23" s="14">
        <v>72.75</v>
      </c>
      <c r="G23" s="14">
        <v>305.75</v>
      </c>
      <c r="H23" s="14">
        <v>654.24999999999989</v>
      </c>
      <c r="I23" s="14">
        <v>1153</v>
      </c>
      <c r="J23" s="14">
        <v>1707.9999999999998</v>
      </c>
      <c r="K23" s="14">
        <v>2257.6999999999998</v>
      </c>
      <c r="L23" s="14">
        <v>3445.0499999999997</v>
      </c>
      <c r="M23" s="14">
        <v>4590.1000000000004</v>
      </c>
      <c r="N23" s="14">
        <v>5960.65</v>
      </c>
      <c r="O23" s="14">
        <v>7391.4</v>
      </c>
      <c r="P23" s="14">
        <v>8982.6999999999989</v>
      </c>
      <c r="Q23" s="14">
        <v>13314.650000000001</v>
      </c>
      <c r="R23" s="14">
        <v>18032.100000000002</v>
      </c>
      <c r="S23" s="14">
        <v>23182.799999999999</v>
      </c>
      <c r="T23" s="14">
        <v>28535.200000000001</v>
      </c>
      <c r="U23" s="14">
        <v>39400.800000000003</v>
      </c>
      <c r="V23" s="14">
        <v>50247.25</v>
      </c>
      <c r="W23" s="14">
        <v>73646.2</v>
      </c>
      <c r="X23" s="14">
        <v>95729.4</v>
      </c>
      <c r="Y23" s="14">
        <v>194347.35</v>
      </c>
      <c r="Z23" s="399" t="str">
        <f t="shared" si="0"/>
        <v>Schaffhausen</v>
      </c>
    </row>
    <row r="24" spans="1:26" ht="18.899999999999999" customHeight="1">
      <c r="A24" s="24" t="str">
        <f>'Page 9'!$A$30</f>
        <v>Herisau</v>
      </c>
      <c r="B24" s="14">
        <v>0</v>
      </c>
      <c r="C24" s="14">
        <v>0</v>
      </c>
      <c r="D24" s="14">
        <v>0</v>
      </c>
      <c r="E24" s="14">
        <v>0</v>
      </c>
      <c r="F24" s="14">
        <v>3.9000000000000004</v>
      </c>
      <c r="G24" s="14">
        <v>237.90000000000003</v>
      </c>
      <c r="H24" s="14">
        <v>677.4</v>
      </c>
      <c r="I24" s="14">
        <v>1211.3499999999999</v>
      </c>
      <c r="J24" s="14">
        <v>1777.9</v>
      </c>
      <c r="K24" s="14">
        <v>2338.9500000000003</v>
      </c>
      <c r="L24" s="14">
        <v>3148.85</v>
      </c>
      <c r="M24" s="14">
        <v>4377.2</v>
      </c>
      <c r="N24" s="14">
        <v>5894.6</v>
      </c>
      <c r="O24" s="14">
        <v>7420.65</v>
      </c>
      <c r="P24" s="14">
        <v>9086.9</v>
      </c>
      <c r="Q24" s="14">
        <v>13439.250000000002</v>
      </c>
      <c r="R24" s="14">
        <v>18014.150000000001</v>
      </c>
      <c r="S24" s="14">
        <v>22723</v>
      </c>
      <c r="T24" s="14">
        <v>27540.35</v>
      </c>
      <c r="U24" s="14">
        <v>37515.400000000009</v>
      </c>
      <c r="V24" s="14">
        <v>47539.250000000007</v>
      </c>
      <c r="W24" s="14">
        <v>67587</v>
      </c>
      <c r="X24" s="14">
        <v>86927.15</v>
      </c>
      <c r="Y24" s="14">
        <v>176937.10000000003</v>
      </c>
      <c r="Z24" s="399" t="str">
        <f t="shared" si="0"/>
        <v>Herisau</v>
      </c>
    </row>
    <row r="25" spans="1:26" ht="18.899999999999999" customHeight="1">
      <c r="A25" s="24" t="str">
        <f>'Page 9'!$A$31</f>
        <v>Appenzell</v>
      </c>
      <c r="B25" s="14">
        <v>36.75</v>
      </c>
      <c r="C25" s="14">
        <v>74.25</v>
      </c>
      <c r="D25" s="14">
        <v>117.65</v>
      </c>
      <c r="E25" s="14">
        <v>192.5</v>
      </c>
      <c r="F25" s="14">
        <v>354.8</v>
      </c>
      <c r="G25" s="14">
        <v>586.9</v>
      </c>
      <c r="H25" s="14">
        <v>878.7</v>
      </c>
      <c r="I25" s="14">
        <v>1208.7999999999997</v>
      </c>
      <c r="J25" s="14">
        <v>1593.9499999999998</v>
      </c>
      <c r="K25" s="14">
        <v>2025.9</v>
      </c>
      <c r="L25" s="14">
        <v>2782.6000000000004</v>
      </c>
      <c r="M25" s="14">
        <v>3613.9500000000003</v>
      </c>
      <c r="N25" s="14">
        <v>4692.25</v>
      </c>
      <c r="O25" s="14">
        <v>5853.05</v>
      </c>
      <c r="P25" s="14">
        <v>7000.9499999999989</v>
      </c>
      <c r="Q25" s="14">
        <v>10230.049999999999</v>
      </c>
      <c r="R25" s="14">
        <v>13614.75</v>
      </c>
      <c r="S25" s="14">
        <v>17012.55</v>
      </c>
      <c r="T25" s="14">
        <v>20560.899999999998</v>
      </c>
      <c r="U25" s="14">
        <v>27791.050000000003</v>
      </c>
      <c r="V25" s="14">
        <v>35027.300000000003</v>
      </c>
      <c r="W25" s="14">
        <v>49168.3</v>
      </c>
      <c r="X25" s="14">
        <v>62796.5</v>
      </c>
      <c r="Y25" s="14">
        <v>128200.70000000001</v>
      </c>
      <c r="Z25" s="399" t="str">
        <f t="shared" si="0"/>
        <v>Appenzell</v>
      </c>
    </row>
    <row r="26" spans="1:26" ht="18.899999999999999" customHeight="1">
      <c r="A26" s="24" t="str">
        <f>'Page 9'!$A$32</f>
        <v>St. Gall</v>
      </c>
      <c r="B26" s="14">
        <v>0</v>
      </c>
      <c r="C26" s="14">
        <v>0</v>
      </c>
      <c r="D26" s="14">
        <v>0</v>
      </c>
      <c r="E26" s="14">
        <v>0</v>
      </c>
      <c r="F26" s="14">
        <v>0</v>
      </c>
      <c r="G26" s="14">
        <v>0</v>
      </c>
      <c r="H26" s="14">
        <v>342</v>
      </c>
      <c r="I26" s="14">
        <v>754.95</v>
      </c>
      <c r="J26" s="14">
        <v>1326.5</v>
      </c>
      <c r="K26" s="14">
        <v>2006.3999999999999</v>
      </c>
      <c r="L26" s="14">
        <v>3169.2</v>
      </c>
      <c r="M26" s="14">
        <v>4674</v>
      </c>
      <c r="N26" s="14">
        <v>6188.95</v>
      </c>
      <c r="O26" s="14">
        <v>8014.3499999999995</v>
      </c>
      <c r="P26" s="14">
        <v>10054.799999999999</v>
      </c>
      <c r="Q26" s="14">
        <v>15116.4</v>
      </c>
      <c r="R26" s="14">
        <v>20485.800000000003</v>
      </c>
      <c r="S26" s="14">
        <v>26306.65</v>
      </c>
      <c r="T26" s="14">
        <v>32127.5</v>
      </c>
      <c r="U26" s="14">
        <v>43969.8</v>
      </c>
      <c r="V26" s="14">
        <v>55918.15</v>
      </c>
      <c r="W26" s="14">
        <v>79814.850000000006</v>
      </c>
      <c r="X26" s="14">
        <v>103735.25000000001</v>
      </c>
      <c r="Y26" s="14">
        <v>213616.05</v>
      </c>
      <c r="Z26" s="399" t="str">
        <f t="shared" si="0"/>
        <v>St. Gall</v>
      </c>
    </row>
    <row r="27" spans="1:26" ht="18.899999999999999" customHeight="1">
      <c r="A27" s="24" t="str">
        <f>'Page 9'!$A$33</f>
        <v>Chur</v>
      </c>
      <c r="B27" s="14">
        <v>0</v>
      </c>
      <c r="C27" s="14">
        <v>0</v>
      </c>
      <c r="D27" s="14">
        <v>0</v>
      </c>
      <c r="E27" s="14">
        <v>0</v>
      </c>
      <c r="F27" s="14">
        <v>0</v>
      </c>
      <c r="G27" s="14">
        <v>0</v>
      </c>
      <c r="H27" s="14">
        <v>0</v>
      </c>
      <c r="I27" s="14">
        <v>89</v>
      </c>
      <c r="J27" s="14">
        <v>451</v>
      </c>
      <c r="K27" s="14">
        <v>967</v>
      </c>
      <c r="L27" s="14">
        <v>2161</v>
      </c>
      <c r="M27" s="14">
        <v>3334</v>
      </c>
      <c r="N27" s="14">
        <v>4597</v>
      </c>
      <c r="O27" s="14">
        <v>5909</v>
      </c>
      <c r="P27" s="14">
        <v>7310</v>
      </c>
      <c r="Q27" s="14">
        <v>11508</v>
      </c>
      <c r="R27" s="14">
        <v>15794</v>
      </c>
      <c r="S27" s="14">
        <v>20502</v>
      </c>
      <c r="T27" s="14">
        <v>25243</v>
      </c>
      <c r="U27" s="14">
        <v>34945</v>
      </c>
      <c r="V27" s="14">
        <v>44986</v>
      </c>
      <c r="W27" s="14">
        <v>65066</v>
      </c>
      <c r="X27" s="14">
        <v>85246</v>
      </c>
      <c r="Y27" s="14">
        <v>187873</v>
      </c>
      <c r="Z27" s="399" t="str">
        <f t="shared" si="0"/>
        <v>Chur</v>
      </c>
    </row>
    <row r="28" spans="1:26" ht="18.899999999999999" customHeight="1">
      <c r="A28" s="24" t="str">
        <f>'Page 9'!$A$34</f>
        <v>Aarau</v>
      </c>
      <c r="B28" s="14">
        <v>0</v>
      </c>
      <c r="C28" s="14">
        <v>0</v>
      </c>
      <c r="D28" s="14">
        <v>0</v>
      </c>
      <c r="E28" s="14">
        <v>0</v>
      </c>
      <c r="F28" s="14">
        <v>0</v>
      </c>
      <c r="G28" s="14">
        <v>55.25</v>
      </c>
      <c r="H28" s="14">
        <v>344.79999999999995</v>
      </c>
      <c r="I28" s="14">
        <v>643.15</v>
      </c>
      <c r="J28" s="14">
        <v>1001.0999999999999</v>
      </c>
      <c r="K28" s="14">
        <v>1476.25</v>
      </c>
      <c r="L28" s="14">
        <v>2400.1</v>
      </c>
      <c r="M28" s="14">
        <v>3505.1000000000004</v>
      </c>
      <c r="N28" s="14">
        <v>4694</v>
      </c>
      <c r="O28" s="14">
        <v>6055.4000000000005</v>
      </c>
      <c r="P28" s="14">
        <v>7478.6</v>
      </c>
      <c r="Q28" s="14">
        <v>11416.9</v>
      </c>
      <c r="R28" s="14">
        <v>15556.15</v>
      </c>
      <c r="S28" s="14">
        <v>19931.950000000004</v>
      </c>
      <c r="T28" s="14">
        <v>24508.899999999998</v>
      </c>
      <c r="U28" s="14">
        <v>33870.5</v>
      </c>
      <c r="V28" s="14">
        <v>43638.700000000004</v>
      </c>
      <c r="W28" s="14">
        <v>63330.85</v>
      </c>
      <c r="X28" s="14">
        <v>83867.25</v>
      </c>
      <c r="Y28" s="14">
        <v>189947.25</v>
      </c>
      <c r="Z28" s="399" t="str">
        <f t="shared" si="0"/>
        <v>Aarau</v>
      </c>
    </row>
    <row r="29" spans="1:26" ht="18.899999999999999" customHeight="1">
      <c r="A29" s="24" t="str">
        <f>'Page 9'!$A$35</f>
        <v>Frauenfeld</v>
      </c>
      <c r="B29" s="14">
        <v>0</v>
      </c>
      <c r="C29" s="14">
        <v>0</v>
      </c>
      <c r="D29" s="14">
        <v>0</v>
      </c>
      <c r="E29" s="14">
        <v>0</v>
      </c>
      <c r="F29" s="14">
        <v>0</v>
      </c>
      <c r="G29" s="14">
        <v>0</v>
      </c>
      <c r="H29" s="14">
        <v>89.25</v>
      </c>
      <c r="I29" s="14">
        <v>357.15</v>
      </c>
      <c r="J29" s="14">
        <v>727.55</v>
      </c>
      <c r="K29" s="14">
        <v>1236.45</v>
      </c>
      <c r="L29" s="14">
        <v>2566.8000000000002</v>
      </c>
      <c r="M29" s="14">
        <v>3946.7499999999995</v>
      </c>
      <c r="N29" s="14">
        <v>5345.5999999999995</v>
      </c>
      <c r="O29" s="14">
        <v>6744.65</v>
      </c>
      <c r="P29" s="14">
        <v>8375.5499999999993</v>
      </c>
      <c r="Q29" s="14">
        <v>12555</v>
      </c>
      <c r="R29" s="14">
        <v>16787.2</v>
      </c>
      <c r="S29" s="14">
        <v>21031.05</v>
      </c>
      <c r="T29" s="14">
        <v>25366.65</v>
      </c>
      <c r="U29" s="14">
        <v>34632</v>
      </c>
      <c r="V29" s="14">
        <v>43881.65</v>
      </c>
      <c r="W29" s="14">
        <v>62971.95</v>
      </c>
      <c r="X29" s="14">
        <v>82729.05</v>
      </c>
      <c r="Y29" s="14">
        <v>182430.95</v>
      </c>
      <c r="Z29" s="399" t="str">
        <f t="shared" si="0"/>
        <v>Frauenfeld</v>
      </c>
    </row>
    <row r="30" spans="1:26" ht="18.899999999999999" customHeight="1">
      <c r="A30" s="24" t="str">
        <f>'Page 9'!$A$36</f>
        <v>Bellinzona</v>
      </c>
      <c r="B30" s="14">
        <v>40</v>
      </c>
      <c r="C30" s="14">
        <v>40</v>
      </c>
      <c r="D30" s="14">
        <v>40</v>
      </c>
      <c r="E30" s="14">
        <v>40</v>
      </c>
      <c r="F30" s="14">
        <v>40</v>
      </c>
      <c r="G30" s="14">
        <v>40</v>
      </c>
      <c r="H30" s="14">
        <v>40</v>
      </c>
      <c r="I30" s="14">
        <v>197.6</v>
      </c>
      <c r="J30" s="14">
        <v>368.75</v>
      </c>
      <c r="K30" s="14">
        <v>665.34999999999991</v>
      </c>
      <c r="L30" s="14">
        <v>1042.4000000000001</v>
      </c>
      <c r="M30" s="14">
        <v>1610.35</v>
      </c>
      <c r="N30" s="14">
        <v>2803.45</v>
      </c>
      <c r="O30" s="14">
        <v>4173</v>
      </c>
      <c r="P30" s="14">
        <v>5904.75</v>
      </c>
      <c r="Q30" s="14">
        <v>10550</v>
      </c>
      <c r="R30" s="14">
        <v>16041.4</v>
      </c>
      <c r="S30" s="14">
        <v>21358.5</v>
      </c>
      <c r="T30" s="14">
        <v>26985</v>
      </c>
      <c r="U30" s="14">
        <v>38798.950000000004</v>
      </c>
      <c r="V30" s="14">
        <v>51243.100000000006</v>
      </c>
      <c r="W30" s="14">
        <v>76824.649999999994</v>
      </c>
      <c r="X30" s="14">
        <v>102767.25</v>
      </c>
      <c r="Y30" s="14">
        <v>233017.5</v>
      </c>
      <c r="Z30" s="399" t="str">
        <f t="shared" si="0"/>
        <v>Bellinzona</v>
      </c>
    </row>
    <row r="31" spans="1:26" ht="18.899999999999999" customHeight="1">
      <c r="A31" s="24" t="str">
        <f>'Page 9'!$A$37</f>
        <v>Lausanne</v>
      </c>
      <c r="B31" s="14">
        <v>0</v>
      </c>
      <c r="C31" s="14">
        <v>0</v>
      </c>
      <c r="D31" s="14">
        <v>0</v>
      </c>
      <c r="E31" s="14">
        <v>0</v>
      </c>
      <c r="F31" s="14">
        <v>0</v>
      </c>
      <c r="G31" s="14">
        <v>0</v>
      </c>
      <c r="H31" s="14">
        <v>0</v>
      </c>
      <c r="I31" s="14">
        <v>0</v>
      </c>
      <c r="J31" s="14">
        <v>293.25</v>
      </c>
      <c r="K31" s="14">
        <v>968.2</v>
      </c>
      <c r="L31" s="14">
        <v>3004.6499999999996</v>
      </c>
      <c r="M31" s="14">
        <v>5529.95</v>
      </c>
      <c r="N31" s="14">
        <v>8137.8</v>
      </c>
      <c r="O31" s="14">
        <v>9879.6</v>
      </c>
      <c r="P31" s="14">
        <v>11674.849999999999</v>
      </c>
      <c r="Q31" s="14">
        <v>16209.2</v>
      </c>
      <c r="R31" s="14">
        <v>21206.100000000002</v>
      </c>
      <c r="S31" s="14">
        <v>26823.55</v>
      </c>
      <c r="T31" s="14">
        <v>32567.300000000003</v>
      </c>
      <c r="U31" s="14">
        <v>45149.3</v>
      </c>
      <c r="V31" s="14">
        <v>58302.75</v>
      </c>
      <c r="W31" s="14">
        <v>86039.85</v>
      </c>
      <c r="X31" s="14">
        <v>115596.25</v>
      </c>
      <c r="Y31" s="14">
        <v>262770</v>
      </c>
      <c r="Z31" s="399" t="str">
        <f t="shared" si="0"/>
        <v>Lausanne</v>
      </c>
    </row>
    <row r="32" spans="1:26" ht="18.899999999999999" customHeight="1">
      <c r="A32" s="24" t="str">
        <f>'Page 9'!$A$38</f>
        <v>Sion</v>
      </c>
      <c r="B32" s="14">
        <v>34</v>
      </c>
      <c r="C32" s="14">
        <v>34</v>
      </c>
      <c r="D32" s="14">
        <v>34</v>
      </c>
      <c r="E32" s="14">
        <v>34</v>
      </c>
      <c r="F32" s="14">
        <v>34</v>
      </c>
      <c r="G32" s="14">
        <v>34</v>
      </c>
      <c r="H32" s="14">
        <v>34</v>
      </c>
      <c r="I32" s="14">
        <v>306.39999999999998</v>
      </c>
      <c r="J32" s="14">
        <v>560.40000000000009</v>
      </c>
      <c r="K32" s="14">
        <v>982.85</v>
      </c>
      <c r="L32" s="14">
        <v>2271.75</v>
      </c>
      <c r="M32" s="14">
        <v>3376.55</v>
      </c>
      <c r="N32" s="14">
        <v>4562.95</v>
      </c>
      <c r="O32" s="14">
        <v>5839.3000000000011</v>
      </c>
      <c r="P32" s="14">
        <v>7222.6500000000005</v>
      </c>
      <c r="Q32" s="14">
        <v>11006.199999999999</v>
      </c>
      <c r="R32" s="14">
        <v>15354.500000000002</v>
      </c>
      <c r="S32" s="14">
        <v>21505.350000000002</v>
      </c>
      <c r="T32" s="14">
        <v>27788.5</v>
      </c>
      <c r="U32" s="14">
        <v>39384.899999999994</v>
      </c>
      <c r="V32" s="14">
        <v>50914.299999999996</v>
      </c>
      <c r="W32" s="14">
        <v>74985.45</v>
      </c>
      <c r="X32" s="14">
        <v>98226.75</v>
      </c>
      <c r="Y32" s="14">
        <v>211375.85</v>
      </c>
      <c r="Z32" s="399" t="str">
        <f t="shared" si="0"/>
        <v>Sion</v>
      </c>
    </row>
    <row r="33" spans="1:26" ht="18.899999999999999" customHeight="1">
      <c r="A33" s="24" t="str">
        <f>'Page 9'!$A$39</f>
        <v>Neuchâtel</v>
      </c>
      <c r="B33" s="14">
        <v>0</v>
      </c>
      <c r="C33" s="14">
        <v>0</v>
      </c>
      <c r="D33" s="14">
        <v>0</v>
      </c>
      <c r="E33" s="14">
        <v>76.099999999999994</v>
      </c>
      <c r="F33" s="14">
        <v>228.10000000000002</v>
      </c>
      <c r="G33" s="14">
        <v>414.75</v>
      </c>
      <c r="H33" s="14">
        <v>733.2</v>
      </c>
      <c r="I33" s="14">
        <v>1069.6500000000001</v>
      </c>
      <c r="J33" s="14">
        <v>1731.75</v>
      </c>
      <c r="K33" s="14">
        <v>2391.7000000000003</v>
      </c>
      <c r="L33" s="14">
        <v>3625.85</v>
      </c>
      <c r="M33" s="14">
        <v>5418.8</v>
      </c>
      <c r="N33" s="14">
        <v>7859.0499999999993</v>
      </c>
      <c r="O33" s="14">
        <v>10171.549999999999</v>
      </c>
      <c r="P33" s="14">
        <v>12343.15</v>
      </c>
      <c r="Q33" s="14">
        <v>17854.099999999999</v>
      </c>
      <c r="R33" s="14">
        <v>23541.3</v>
      </c>
      <c r="S33" s="14">
        <v>29481.05</v>
      </c>
      <c r="T33" s="14">
        <v>35687.9</v>
      </c>
      <c r="U33" s="14">
        <v>48858.8</v>
      </c>
      <c r="V33" s="14">
        <v>62714.75</v>
      </c>
      <c r="W33" s="14">
        <v>90997.25</v>
      </c>
      <c r="X33" s="14">
        <v>115984.1</v>
      </c>
      <c r="Y33" s="14">
        <v>238829.44999999998</v>
      </c>
      <c r="Z33" s="399" t="str">
        <f t="shared" si="0"/>
        <v>Neuchâtel</v>
      </c>
    </row>
    <row r="34" spans="1:26" ht="18.899999999999999" customHeight="1">
      <c r="A34" s="24" t="str">
        <f>'Page 9'!$A$40</f>
        <v>Geneva</v>
      </c>
      <c r="B34" s="14">
        <v>25</v>
      </c>
      <c r="C34" s="14">
        <v>25</v>
      </c>
      <c r="D34" s="14">
        <v>25</v>
      </c>
      <c r="E34" s="14">
        <v>25</v>
      </c>
      <c r="F34" s="14">
        <v>25</v>
      </c>
      <c r="G34" s="14">
        <v>25</v>
      </c>
      <c r="H34" s="14">
        <v>25</v>
      </c>
      <c r="I34" s="14">
        <v>25</v>
      </c>
      <c r="J34" s="14">
        <v>25</v>
      </c>
      <c r="K34" s="14">
        <v>25</v>
      </c>
      <c r="L34" s="14">
        <v>662.25</v>
      </c>
      <c r="M34" s="14">
        <v>1870.9</v>
      </c>
      <c r="N34" s="14">
        <v>3476.4</v>
      </c>
      <c r="O34" s="14">
        <v>5064.1000000000004</v>
      </c>
      <c r="P34" s="14">
        <v>6998.15</v>
      </c>
      <c r="Q34" s="14">
        <v>12415.45</v>
      </c>
      <c r="R34" s="14">
        <v>18134.849999999999</v>
      </c>
      <c r="S34" s="14">
        <v>23854.199999999997</v>
      </c>
      <c r="T34" s="14">
        <v>29702.050000000003</v>
      </c>
      <c r="U34" s="14">
        <v>41656.75</v>
      </c>
      <c r="V34" s="14">
        <v>53696.45</v>
      </c>
      <c r="W34" s="14">
        <v>78857.649999999994</v>
      </c>
      <c r="X34" s="14">
        <v>105342.7</v>
      </c>
      <c r="Y34" s="14">
        <v>245760.69999999998</v>
      </c>
      <c r="Z34" s="399" t="str">
        <f t="shared" si="0"/>
        <v>Geneva</v>
      </c>
    </row>
    <row r="35" spans="1:26" ht="18.899999999999999" customHeight="1">
      <c r="A35" s="24" t="str">
        <f>'Page 9'!$A$41</f>
        <v>Delémont</v>
      </c>
      <c r="B35" s="14">
        <v>0</v>
      </c>
      <c r="C35" s="14">
        <v>0</v>
      </c>
      <c r="D35" s="14">
        <v>0</v>
      </c>
      <c r="E35" s="14">
        <v>0</v>
      </c>
      <c r="F35" s="14">
        <v>0</v>
      </c>
      <c r="G35" s="14">
        <v>0</v>
      </c>
      <c r="H35" s="14">
        <v>107.7</v>
      </c>
      <c r="I35" s="14">
        <v>356.2</v>
      </c>
      <c r="J35" s="14">
        <v>863.45</v>
      </c>
      <c r="K35" s="14">
        <v>1391.4</v>
      </c>
      <c r="L35" s="14">
        <v>2823.45</v>
      </c>
      <c r="M35" s="14">
        <v>4255.6000000000004</v>
      </c>
      <c r="N35" s="14">
        <v>6114.35</v>
      </c>
      <c r="O35" s="14">
        <v>8044.8</v>
      </c>
      <c r="P35" s="14">
        <v>9997.25</v>
      </c>
      <c r="Q35" s="14">
        <v>15119.449999999999</v>
      </c>
      <c r="R35" s="14">
        <v>20756.05</v>
      </c>
      <c r="S35" s="14">
        <v>26392.75</v>
      </c>
      <c r="T35" s="14">
        <v>32029.399999999998</v>
      </c>
      <c r="U35" s="14">
        <v>44003.95</v>
      </c>
      <c r="V35" s="14">
        <v>57525.7</v>
      </c>
      <c r="W35" s="14">
        <v>84569.25</v>
      </c>
      <c r="X35" s="14">
        <v>111726.55</v>
      </c>
      <c r="Y35" s="14">
        <v>249359.94999999998</v>
      </c>
      <c r="Z35" s="399"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399"/>
    </row>
    <row r="37" spans="1:26" ht="18.899999999999999" customHeight="1">
      <c r="A37" s="24" t="str">
        <f>'Page 9'!$A$43</f>
        <v>Direct federal tax</v>
      </c>
      <c r="B37" s="14">
        <v>0</v>
      </c>
      <c r="C37" s="14">
        <v>0</v>
      </c>
      <c r="D37" s="14">
        <v>0</v>
      </c>
      <c r="E37" s="14">
        <v>0</v>
      </c>
      <c r="F37" s="14">
        <v>0</v>
      </c>
      <c r="G37" s="14">
        <v>0</v>
      </c>
      <c r="H37" s="14">
        <v>0</v>
      </c>
      <c r="I37" s="14">
        <v>0</v>
      </c>
      <c r="J37" s="14">
        <v>0</v>
      </c>
      <c r="K37" s="14">
        <v>0</v>
      </c>
      <c r="L37" s="14">
        <v>67</v>
      </c>
      <c r="M37" s="14">
        <v>154</v>
      </c>
      <c r="N37" s="14">
        <v>232</v>
      </c>
      <c r="O37" s="14">
        <v>385</v>
      </c>
      <c r="P37" s="14">
        <v>613</v>
      </c>
      <c r="Q37" s="14">
        <v>1355</v>
      </c>
      <c r="R37" s="14">
        <v>2462</v>
      </c>
      <c r="S37" s="14">
        <v>3985</v>
      </c>
      <c r="T37" s="14">
        <v>6361</v>
      </c>
      <c r="U37" s="14">
        <v>12120</v>
      </c>
      <c r="V37" s="14">
        <v>17866</v>
      </c>
      <c r="W37" s="14">
        <v>29358</v>
      </c>
      <c r="X37" s="14">
        <v>40863</v>
      </c>
      <c r="Y37" s="14">
        <v>98934</v>
      </c>
      <c r="Z37" s="399" t="str">
        <f>A37</f>
        <v>Direct federal tax</v>
      </c>
    </row>
    <row r="38" spans="1:26" ht="18.899999999999999" customHeight="1">
      <c r="A38" s="54"/>
      <c r="B38" s="55"/>
      <c r="C38" s="55"/>
      <c r="D38" s="55"/>
      <c r="E38" s="55"/>
      <c r="F38" s="55"/>
      <c r="G38" s="55"/>
      <c r="H38" s="55"/>
      <c r="I38" s="56"/>
      <c r="J38" s="56"/>
      <c r="K38" s="56"/>
      <c r="L38" s="56"/>
      <c r="N38" s="400"/>
      <c r="O38" s="400"/>
      <c r="P38" s="400"/>
      <c r="Q38" s="400"/>
      <c r="R38" s="400"/>
      <c r="S38" s="400"/>
      <c r="T38" s="400"/>
      <c r="U38" s="400"/>
      <c r="V38" s="400"/>
      <c r="W38" s="400"/>
      <c r="X38" s="400"/>
      <c r="Y38" s="400"/>
      <c r="Z38" s="401"/>
    </row>
    <row r="39" spans="1:26" ht="18.899999999999999" customHeight="1">
      <c r="A39" s="38"/>
      <c r="B39" s="843" t="str">
        <f>'Pages 10-11'!$B$39:$M$39</f>
        <v>Tax burden in percent of gross earned income</v>
      </c>
      <c r="C39" s="844"/>
      <c r="D39" s="844"/>
      <c r="E39" s="844"/>
      <c r="F39" s="844"/>
      <c r="G39" s="844"/>
      <c r="H39" s="844"/>
      <c r="I39" s="844"/>
      <c r="J39" s="844"/>
      <c r="K39" s="844"/>
      <c r="L39" s="844"/>
      <c r="M39" s="845"/>
      <c r="N39" s="843" t="str">
        <f>B39</f>
        <v>Tax burden in percent of gross earned income</v>
      </c>
      <c r="O39" s="844"/>
      <c r="P39" s="844"/>
      <c r="Q39" s="844"/>
      <c r="R39" s="844"/>
      <c r="S39" s="844"/>
      <c r="T39" s="844"/>
      <c r="U39" s="844"/>
      <c r="V39" s="844"/>
      <c r="W39" s="844"/>
      <c r="X39" s="844"/>
      <c r="Y39" s="845"/>
      <c r="Z39" s="398"/>
    </row>
    <row r="40" spans="1:26" ht="18.899999999999999" customHeight="1">
      <c r="A40" s="24" t="str">
        <f>'Page 9'!$A$16</f>
        <v>Zurich</v>
      </c>
      <c r="B40" s="10">
        <v>0.38400000000000001</v>
      </c>
      <c r="C40" s="10">
        <v>0.32</v>
      </c>
      <c r="D40" s="10">
        <v>0.2742857142857143</v>
      </c>
      <c r="E40" s="10">
        <v>0.24</v>
      </c>
      <c r="F40" s="10">
        <v>0.192</v>
      </c>
      <c r="G40" s="10">
        <v>0.54166666666666674</v>
      </c>
      <c r="H40" s="10">
        <v>1.0858571428571429</v>
      </c>
      <c r="I40" s="10">
        <v>1.4997499999999999</v>
      </c>
      <c r="J40" s="10">
        <v>2.0404444444444443</v>
      </c>
      <c r="K40" s="10">
        <v>2.4959000000000007</v>
      </c>
      <c r="L40" s="10">
        <v>3.431</v>
      </c>
      <c r="M40" s="10">
        <v>4.2985000000000007</v>
      </c>
      <c r="N40" s="10">
        <v>5.1351874999999998</v>
      </c>
      <c r="O40" s="10">
        <v>5.9946111111111113</v>
      </c>
      <c r="P40" s="10">
        <v>6.8217999999999996</v>
      </c>
      <c r="Q40" s="10">
        <v>8.3281999999999989</v>
      </c>
      <c r="R40" s="10">
        <v>9.590466666666666</v>
      </c>
      <c r="S40" s="10">
        <v>10.701457142857143</v>
      </c>
      <c r="T40" s="10">
        <v>11.610250000000001</v>
      </c>
      <c r="U40" s="10">
        <v>13.266400000000001</v>
      </c>
      <c r="V40" s="10">
        <v>14.616283333333332</v>
      </c>
      <c r="W40" s="10">
        <v>16.831474999999998</v>
      </c>
      <c r="X40" s="10">
        <v>18.658899999999999</v>
      </c>
      <c r="Y40" s="10">
        <v>22.62771</v>
      </c>
      <c r="Z40" s="399" t="str">
        <f>A40</f>
        <v>Zurich</v>
      </c>
    </row>
    <row r="41" spans="1:26" ht="18.899999999999999" customHeight="1">
      <c r="A41" s="24" t="str">
        <f>'Page 9'!$A$17</f>
        <v>Berne</v>
      </c>
      <c r="B41" s="10">
        <v>0</v>
      </c>
      <c r="C41" s="10">
        <v>0</v>
      </c>
      <c r="D41" s="10">
        <v>0</v>
      </c>
      <c r="E41" s="10">
        <v>0</v>
      </c>
      <c r="F41" s="10">
        <v>0.14840000000000003</v>
      </c>
      <c r="G41" s="10">
        <v>1.2135</v>
      </c>
      <c r="H41" s="10">
        <v>2.5247142857142859</v>
      </c>
      <c r="I41" s="10">
        <v>3.6747500000000004</v>
      </c>
      <c r="J41" s="10">
        <v>4.7951111111111118</v>
      </c>
      <c r="K41" s="10">
        <v>6.1316000000000006</v>
      </c>
      <c r="L41" s="10">
        <v>7.9845000000000015</v>
      </c>
      <c r="M41" s="10">
        <v>9.1032857142857164</v>
      </c>
      <c r="N41" s="10">
        <v>9.9423124999999999</v>
      </c>
      <c r="O41" s="10">
        <v>10.656111111111114</v>
      </c>
      <c r="P41" s="10">
        <v>11.3802</v>
      </c>
      <c r="Q41" s="10">
        <v>12.766959999999999</v>
      </c>
      <c r="R41" s="10">
        <v>13.959533333333333</v>
      </c>
      <c r="S41" s="10">
        <v>14.993171428571431</v>
      </c>
      <c r="T41" s="10">
        <v>16.011700000000001</v>
      </c>
      <c r="U41" s="10">
        <v>17.60924</v>
      </c>
      <c r="V41" s="10">
        <v>18.736866666666664</v>
      </c>
      <c r="W41" s="10">
        <v>20.362674999999999</v>
      </c>
      <c r="X41" s="10">
        <v>21.594450000000005</v>
      </c>
      <c r="Y41" s="10">
        <v>24.651210000000003</v>
      </c>
      <c r="Z41" s="399" t="str">
        <f t="shared" ref="Z41:Z67" si="1">A41</f>
        <v>Berne</v>
      </c>
    </row>
    <row r="42" spans="1:26" ht="18.899999999999999" customHeight="1">
      <c r="A42" s="24" t="str">
        <f>'Page 9'!$A$18</f>
        <v>Lucerne</v>
      </c>
      <c r="B42" s="10">
        <v>0.4</v>
      </c>
      <c r="C42" s="10">
        <v>0.33333333333333337</v>
      </c>
      <c r="D42" s="10">
        <v>0.2857142857142857</v>
      </c>
      <c r="E42" s="10">
        <v>0.25</v>
      </c>
      <c r="F42" s="10">
        <v>0.2</v>
      </c>
      <c r="G42" s="10">
        <v>0.16666666666666669</v>
      </c>
      <c r="H42" s="10">
        <v>0.32800000000000001</v>
      </c>
      <c r="I42" s="10">
        <v>1.2535000000000001</v>
      </c>
      <c r="J42" s="10">
        <v>2.4133333333333331</v>
      </c>
      <c r="K42" s="10">
        <v>3.3376000000000001</v>
      </c>
      <c r="L42" s="10">
        <v>4.7793333333333337</v>
      </c>
      <c r="M42" s="10">
        <v>5.8804285714285722</v>
      </c>
      <c r="N42" s="10">
        <v>6.8728749999999987</v>
      </c>
      <c r="O42" s="10">
        <v>7.6816666666666675</v>
      </c>
      <c r="P42" s="10">
        <v>8.3954000000000004</v>
      </c>
      <c r="Q42" s="10">
        <v>9.6807200000000009</v>
      </c>
      <c r="R42" s="10">
        <v>10.743600000000001</v>
      </c>
      <c r="S42" s="10">
        <v>11.606400000000001</v>
      </c>
      <c r="T42" s="10">
        <v>12.438150000000002</v>
      </c>
      <c r="U42" s="10">
        <v>13.7532</v>
      </c>
      <c r="V42" s="10">
        <v>14.622799999999996</v>
      </c>
      <c r="W42" s="10">
        <v>15.70975</v>
      </c>
      <c r="X42" s="10">
        <v>16.366220000000002</v>
      </c>
      <c r="Y42" s="10">
        <v>17.769289999999998</v>
      </c>
      <c r="Z42" s="399" t="str">
        <f t="shared" si="1"/>
        <v>Lucerne</v>
      </c>
    </row>
    <row r="43" spans="1:26" ht="18.899999999999999" customHeight="1">
      <c r="A43" s="24" t="str">
        <f>'Page 9'!$A$19</f>
        <v>Altdorf</v>
      </c>
      <c r="B43" s="10"/>
      <c r="C43" s="10">
        <v>0.66666666666666674</v>
      </c>
      <c r="D43" s="10">
        <v>0.5714285714285714</v>
      </c>
      <c r="E43" s="10">
        <v>0.5</v>
      </c>
      <c r="F43" s="10">
        <v>0.4</v>
      </c>
      <c r="G43" s="10">
        <v>0.33333333333333337</v>
      </c>
      <c r="H43" s="10">
        <v>0.88767428571428586</v>
      </c>
      <c r="I43" s="10">
        <v>2.4697274999999999</v>
      </c>
      <c r="J43" s="10">
        <v>3.6667711111111103</v>
      </c>
      <c r="K43" s="10">
        <v>4.6244059999999987</v>
      </c>
      <c r="L43" s="10">
        <v>5.709715000000001</v>
      </c>
      <c r="M43" s="10">
        <v>6.3774428571428565</v>
      </c>
      <c r="N43" s="10">
        <v>7.1604074999999989</v>
      </c>
      <c r="O43" s="10">
        <v>7.7024955555555552</v>
      </c>
      <c r="P43" s="10">
        <v>8.1361659999999993</v>
      </c>
      <c r="Q43" s="10">
        <v>9.0130864000000006</v>
      </c>
      <c r="R43" s="10">
        <v>9.6879939999999998</v>
      </c>
      <c r="S43" s="10">
        <v>10.170070857142854</v>
      </c>
      <c r="T43" s="10">
        <v>10.539152999999999</v>
      </c>
      <c r="U43" s="10">
        <v>11.098005200000001</v>
      </c>
      <c r="V43" s="10">
        <v>11.465557</v>
      </c>
      <c r="W43" s="10">
        <v>11.92499675</v>
      </c>
      <c r="X43" s="10">
        <v>12.2036704</v>
      </c>
      <c r="Y43" s="10">
        <v>12.8242235</v>
      </c>
      <c r="Z43" s="399" t="str">
        <f t="shared" si="1"/>
        <v>Altdorf</v>
      </c>
    </row>
    <row r="44" spans="1:26" ht="18.899999999999999" customHeight="1">
      <c r="A44" s="24" t="str">
        <f>'Page 9'!$A$20</f>
        <v>Schwyz</v>
      </c>
      <c r="B44" s="10">
        <v>0</v>
      </c>
      <c r="C44" s="10">
        <v>0.13333333333333333</v>
      </c>
      <c r="D44" s="10">
        <v>0.29714285714285715</v>
      </c>
      <c r="E44" s="10">
        <v>0.5</v>
      </c>
      <c r="F44" s="10">
        <v>0.95600000000000007</v>
      </c>
      <c r="G44" s="10">
        <v>1.5266666666666666</v>
      </c>
      <c r="H44" s="10">
        <v>2.0828571428571427</v>
      </c>
      <c r="I44" s="10">
        <v>2.6074999999999999</v>
      </c>
      <c r="J44" s="10">
        <v>3.0711111111111111</v>
      </c>
      <c r="K44" s="10">
        <v>3.4799999999999995</v>
      </c>
      <c r="L44" s="10">
        <v>4.2866666666666662</v>
      </c>
      <c r="M44" s="10">
        <v>4.8671428571428574</v>
      </c>
      <c r="N44" s="10">
        <v>4.99</v>
      </c>
      <c r="O44" s="10">
        <v>5.5066666666666668</v>
      </c>
      <c r="P44" s="10">
        <v>5.9660000000000002</v>
      </c>
      <c r="Q44" s="10">
        <v>6.9576000000000002</v>
      </c>
      <c r="R44" s="10">
        <v>7.902000000000001</v>
      </c>
      <c r="S44" s="10">
        <v>8.7382857142857144</v>
      </c>
      <c r="T44" s="10">
        <v>9.3689999999999998</v>
      </c>
      <c r="U44" s="10">
        <v>10.265599999999999</v>
      </c>
      <c r="V44" s="10">
        <v>10.861666666666666</v>
      </c>
      <c r="W44" s="10">
        <v>11.607749999999999</v>
      </c>
      <c r="X44" s="10">
        <v>12.058</v>
      </c>
      <c r="Y44" s="10">
        <v>14.229100000000001</v>
      </c>
      <c r="Z44" s="399" t="str">
        <f t="shared" si="1"/>
        <v>Schwyz</v>
      </c>
    </row>
    <row r="45" spans="1:26" ht="18.899999999999999" customHeight="1">
      <c r="A45" s="24" t="str">
        <f>'Page 9'!$A$21</f>
        <v>Sarnen</v>
      </c>
      <c r="B45" s="10">
        <v>0</v>
      </c>
      <c r="C45" s="10">
        <v>0</v>
      </c>
      <c r="D45" s="10">
        <v>0</v>
      </c>
      <c r="E45" s="10">
        <v>0</v>
      </c>
      <c r="F45" s="10">
        <v>0</v>
      </c>
      <c r="G45" s="10">
        <v>0.372</v>
      </c>
      <c r="H45" s="10">
        <v>1.8334285714285716</v>
      </c>
      <c r="I45" s="10">
        <v>2.85975</v>
      </c>
      <c r="J45" s="10">
        <v>3.6580000000000004</v>
      </c>
      <c r="K45" s="10">
        <v>4.2966000000000006</v>
      </c>
      <c r="L45" s="10">
        <v>5.2545000000000002</v>
      </c>
      <c r="M45" s="10">
        <v>5.938642857142856</v>
      </c>
      <c r="N45" s="10">
        <v>6.3472499999999998</v>
      </c>
      <c r="O45" s="10">
        <v>7.0990000000000002</v>
      </c>
      <c r="P45" s="10">
        <v>7.7142999999999988</v>
      </c>
      <c r="Q45" s="10">
        <v>8.5708800000000007</v>
      </c>
      <c r="R45" s="10">
        <v>9.1418999999999997</v>
      </c>
      <c r="S45" s="10">
        <v>9.5975999999999999</v>
      </c>
      <c r="T45" s="10">
        <v>9.9533500000000004</v>
      </c>
      <c r="U45" s="10">
        <v>10.451320000000001</v>
      </c>
      <c r="V45" s="10">
        <v>10.783333333333331</v>
      </c>
      <c r="W45" s="10">
        <v>11.194875</v>
      </c>
      <c r="X45" s="10">
        <v>11.44736</v>
      </c>
      <c r="Y45" s="10">
        <v>11.956545</v>
      </c>
      <c r="Z45" s="399" t="str">
        <f t="shared" si="1"/>
        <v>Sarnen</v>
      </c>
    </row>
    <row r="46" spans="1:26" ht="18.899999999999999" customHeight="1">
      <c r="A46" s="24" t="str">
        <f>'Page 9'!$A$22</f>
        <v>Stans</v>
      </c>
      <c r="B46" s="10">
        <v>0.4</v>
      </c>
      <c r="C46" s="10">
        <v>0.33333333333333337</v>
      </c>
      <c r="D46" s="10">
        <v>0.2857142857142857</v>
      </c>
      <c r="E46" s="10">
        <v>0.25</v>
      </c>
      <c r="F46" s="10">
        <v>0.2</v>
      </c>
      <c r="G46" s="10">
        <v>0.52249999999999996</v>
      </c>
      <c r="H46" s="10">
        <v>1.1625714285714284</v>
      </c>
      <c r="I46" s="10">
        <v>1.8961249999999998</v>
      </c>
      <c r="J46" s="10">
        <v>2.6808888888888891</v>
      </c>
      <c r="K46" s="10">
        <v>3.4085000000000005</v>
      </c>
      <c r="L46" s="10">
        <v>4.636333333333333</v>
      </c>
      <c r="M46" s="10">
        <v>5.6027142857142849</v>
      </c>
      <c r="N46" s="10">
        <v>6.3976249999999997</v>
      </c>
      <c r="O46" s="10">
        <v>7.1441666666666652</v>
      </c>
      <c r="P46" s="10">
        <v>7.7586500000000003</v>
      </c>
      <c r="Q46" s="10">
        <v>8.9397200000000012</v>
      </c>
      <c r="R46" s="10">
        <v>9.7528000000000006</v>
      </c>
      <c r="S46" s="10">
        <v>10.339</v>
      </c>
      <c r="T46" s="10">
        <v>10.839749999999999</v>
      </c>
      <c r="U46" s="10">
        <v>11.604899999999999</v>
      </c>
      <c r="V46" s="10">
        <v>12.227983333333333</v>
      </c>
      <c r="W46" s="10">
        <v>12.737675000000001</v>
      </c>
      <c r="X46" s="10">
        <v>12.832050000000001</v>
      </c>
      <c r="Y46" s="10">
        <v>13.118920000000001</v>
      </c>
      <c r="Z46" s="399" t="str">
        <f t="shared" si="1"/>
        <v>Stans</v>
      </c>
    </row>
    <row r="47" spans="1:26" ht="18.899999999999999" customHeight="1">
      <c r="A47" s="24" t="str">
        <f>'Page 9'!$A$23</f>
        <v>Glarus</v>
      </c>
      <c r="B47" s="10">
        <v>0</v>
      </c>
      <c r="C47" s="10">
        <v>0</v>
      </c>
      <c r="D47" s="10">
        <v>0</v>
      </c>
      <c r="E47" s="10">
        <v>0</v>
      </c>
      <c r="F47" s="10">
        <v>0</v>
      </c>
      <c r="G47" s="10">
        <v>1.0529999999999999</v>
      </c>
      <c r="H47" s="10">
        <v>2.1837142857142857</v>
      </c>
      <c r="I47" s="10">
        <v>3.0571249999999996</v>
      </c>
      <c r="J47" s="10">
        <v>3.747777777777777</v>
      </c>
      <c r="K47" s="10">
        <v>4.4660000000000002</v>
      </c>
      <c r="L47" s="10">
        <v>5.2863333333333333</v>
      </c>
      <c r="M47" s="10">
        <v>6.1470714285714285</v>
      </c>
      <c r="N47" s="10">
        <v>7.0966874999999998</v>
      </c>
      <c r="O47" s="10">
        <v>7.8905555555555562</v>
      </c>
      <c r="P47" s="10">
        <v>8.5752499999999987</v>
      </c>
      <c r="Q47" s="10">
        <v>10.134399999999999</v>
      </c>
      <c r="R47" s="10">
        <v>11.145833333333334</v>
      </c>
      <c r="S47" s="10">
        <v>11.846399999999999</v>
      </c>
      <c r="T47" s="10">
        <v>12.4018</v>
      </c>
      <c r="U47" s="10">
        <v>13.426960000000001</v>
      </c>
      <c r="V47" s="10">
        <v>14.144600000000002</v>
      </c>
      <c r="W47" s="10">
        <v>15.4234375</v>
      </c>
      <c r="X47" s="10">
        <v>16.369959999999999</v>
      </c>
      <c r="Y47" s="10">
        <v>18.820130000000002</v>
      </c>
      <c r="Z47" s="399" t="str">
        <f t="shared" si="1"/>
        <v>Glarus</v>
      </c>
    </row>
    <row r="48" spans="1:26" ht="18.899999999999999" customHeight="1">
      <c r="A48" s="24" t="str">
        <f>'Page 9'!$A$24</f>
        <v>Zug</v>
      </c>
      <c r="B48" s="10">
        <v>0</v>
      </c>
      <c r="C48" s="10">
        <v>0</v>
      </c>
      <c r="D48" s="10">
        <v>0</v>
      </c>
      <c r="E48" s="10">
        <v>0</v>
      </c>
      <c r="F48" s="10">
        <v>0</v>
      </c>
      <c r="G48" s="10">
        <v>0</v>
      </c>
      <c r="H48" s="10">
        <v>0.14042857142857143</v>
      </c>
      <c r="I48" s="10">
        <v>0.37612499999999999</v>
      </c>
      <c r="J48" s="10">
        <v>0.66888888888888887</v>
      </c>
      <c r="K48" s="10">
        <v>0.99539999999999995</v>
      </c>
      <c r="L48" s="10">
        <v>1.53725</v>
      </c>
      <c r="M48" s="10">
        <v>1.9220714285714284</v>
      </c>
      <c r="N48" s="10">
        <v>2.2061250000000001</v>
      </c>
      <c r="O48" s="10">
        <v>2.4709444444444446</v>
      </c>
      <c r="P48" s="10">
        <v>2.62615</v>
      </c>
      <c r="Q48" s="10">
        <v>3.3584800000000006</v>
      </c>
      <c r="R48" s="10">
        <v>3.9842333333333335</v>
      </c>
      <c r="S48" s="10">
        <v>4.5887714285714285</v>
      </c>
      <c r="T48" s="10">
        <v>5.3353249999999992</v>
      </c>
      <c r="U48" s="10">
        <v>7.5949799999999996</v>
      </c>
      <c r="V48" s="10">
        <v>8.8485999999999994</v>
      </c>
      <c r="W48" s="10">
        <v>9.6410499999999999</v>
      </c>
      <c r="X48" s="10">
        <v>9.8226800000000001</v>
      </c>
      <c r="Y48" s="10">
        <v>10.236000000000001</v>
      </c>
      <c r="Z48" s="399" t="str">
        <f t="shared" si="1"/>
        <v>Zug</v>
      </c>
    </row>
    <row r="49" spans="1:26" ht="18.899999999999999" customHeight="1">
      <c r="A49" s="24" t="str">
        <f>'Page 9'!$A$25</f>
        <v>Fribourg</v>
      </c>
      <c r="B49" s="10">
        <v>0.4</v>
      </c>
      <c r="C49" s="10">
        <v>0.33333333333333337</v>
      </c>
      <c r="D49" s="10">
        <v>0.2857142857142857</v>
      </c>
      <c r="E49" s="10">
        <v>0.4807499999999999</v>
      </c>
      <c r="F49" s="10">
        <v>0.71660000000000001</v>
      </c>
      <c r="G49" s="10">
        <v>1.0860000000000001</v>
      </c>
      <c r="H49" s="10">
        <v>1.7838571428571426</v>
      </c>
      <c r="I49" s="10">
        <v>2.6860000000000004</v>
      </c>
      <c r="J49" s="10">
        <v>3.7833333333333332</v>
      </c>
      <c r="K49" s="10">
        <v>4.1260000000000012</v>
      </c>
      <c r="L49" s="10">
        <v>5.4850833333333329</v>
      </c>
      <c r="M49" s="10">
        <v>6.5938571428571446</v>
      </c>
      <c r="N49" s="10">
        <v>7.755187499999999</v>
      </c>
      <c r="O49" s="10">
        <v>8.7390555555555558</v>
      </c>
      <c r="P49" s="10">
        <v>9.5886499999999995</v>
      </c>
      <c r="Q49" s="10">
        <v>11.589640000000001</v>
      </c>
      <c r="R49" s="10">
        <v>12.96083333333333</v>
      </c>
      <c r="S49" s="10">
        <v>14.242857142857144</v>
      </c>
      <c r="T49" s="10">
        <v>15.329525</v>
      </c>
      <c r="U49" s="10">
        <v>16.88062</v>
      </c>
      <c r="V49" s="10">
        <v>18.234416666666664</v>
      </c>
      <c r="W49" s="10">
        <v>20.485949999999995</v>
      </c>
      <c r="X49" s="10">
        <v>21.697869999999998</v>
      </c>
      <c r="Y49" s="10">
        <v>22.224904999999996</v>
      </c>
      <c r="Z49" s="399" t="str">
        <f t="shared" si="1"/>
        <v>Fribourg</v>
      </c>
    </row>
    <row r="50" spans="1:26" ht="18.899999999999999" customHeight="1">
      <c r="A50" s="24" t="str">
        <f>'Page 9'!$A$26</f>
        <v>Solothurn</v>
      </c>
      <c r="B50" s="10">
        <v>0.48</v>
      </c>
      <c r="C50" s="10">
        <v>0.4</v>
      </c>
      <c r="D50" s="10">
        <v>0.34285714285714286</v>
      </c>
      <c r="E50" s="10">
        <v>0.3</v>
      </c>
      <c r="F50" s="10">
        <v>0.24</v>
      </c>
      <c r="G50" s="10">
        <v>1.2503333333333331</v>
      </c>
      <c r="H50" s="10">
        <v>2.6865714285714284</v>
      </c>
      <c r="I50" s="10">
        <v>3.948</v>
      </c>
      <c r="J50" s="10">
        <v>5.0696666666666665</v>
      </c>
      <c r="K50" s="10">
        <v>6.0293000000000001</v>
      </c>
      <c r="L50" s="10">
        <v>7.068833333333334</v>
      </c>
      <c r="M50" s="10">
        <v>7.8849285714285706</v>
      </c>
      <c r="N50" s="10">
        <v>9.0256875000000001</v>
      </c>
      <c r="O50" s="10">
        <v>10.067055555555553</v>
      </c>
      <c r="P50" s="10">
        <v>11.08385</v>
      </c>
      <c r="Q50" s="10">
        <v>12.907760000000001</v>
      </c>
      <c r="R50" s="10">
        <v>14.231933333333332</v>
      </c>
      <c r="S50" s="10">
        <v>15.253485714285715</v>
      </c>
      <c r="T50" s="10">
        <v>16.093975</v>
      </c>
      <c r="U50" s="10">
        <v>17.572259999999996</v>
      </c>
      <c r="V50" s="10">
        <v>18.708933333333334</v>
      </c>
      <c r="W50" s="10">
        <v>20.129275000000003</v>
      </c>
      <c r="X50" s="10">
        <v>20.989229999999999</v>
      </c>
      <c r="Y50" s="10">
        <v>22.1313</v>
      </c>
      <c r="Z50" s="399" t="str">
        <f t="shared" si="1"/>
        <v>Solothurn</v>
      </c>
    </row>
    <row r="51" spans="1:26" ht="18.899999999999999" customHeight="1">
      <c r="A51" s="24" t="str">
        <f>'Page 9'!$A$27</f>
        <v>Basel</v>
      </c>
      <c r="B51" s="10">
        <v>0</v>
      </c>
      <c r="C51" s="10">
        <v>0</v>
      </c>
      <c r="D51" s="10">
        <v>0</v>
      </c>
      <c r="E51" s="10">
        <v>0</v>
      </c>
      <c r="F51" s="10">
        <v>0</v>
      </c>
      <c r="G51" s="10">
        <v>0</v>
      </c>
      <c r="H51" s="10">
        <v>0</v>
      </c>
      <c r="I51" s="10">
        <v>0</v>
      </c>
      <c r="J51" s="10">
        <v>0</v>
      </c>
      <c r="K51" s="10">
        <v>0</v>
      </c>
      <c r="L51" s="10">
        <v>2.0843333333333334</v>
      </c>
      <c r="M51" s="10">
        <v>4.8443571428571435</v>
      </c>
      <c r="N51" s="10">
        <v>6.9143750000000006</v>
      </c>
      <c r="O51" s="10">
        <v>8.4976666666666656</v>
      </c>
      <c r="P51" s="10">
        <v>9.7883499999999994</v>
      </c>
      <c r="Q51" s="10">
        <v>12.10196</v>
      </c>
      <c r="R51" s="10">
        <v>13.644366666666667</v>
      </c>
      <c r="S51" s="10">
        <v>14.746085714285714</v>
      </c>
      <c r="T51" s="10">
        <v>15.572374999999999</v>
      </c>
      <c r="U51" s="10">
        <v>16.748419999999999</v>
      </c>
      <c r="V51" s="10">
        <v>17.532450000000001</v>
      </c>
      <c r="W51" s="10">
        <v>18.512487499999999</v>
      </c>
      <c r="X51" s="10">
        <v>19.10604</v>
      </c>
      <c r="Y51" s="10">
        <v>22.088870000000004</v>
      </c>
      <c r="Z51" s="399" t="str">
        <f t="shared" si="1"/>
        <v>Basel</v>
      </c>
    </row>
    <row r="52" spans="1:26" ht="18.899999999999999" customHeight="1">
      <c r="A52" s="24" t="str">
        <f>'Page 9'!$A$28</f>
        <v>Liestal</v>
      </c>
      <c r="B52" s="10">
        <v>0</v>
      </c>
      <c r="C52" s="10">
        <v>0</v>
      </c>
      <c r="D52" s="10">
        <v>0</v>
      </c>
      <c r="E52" s="10">
        <v>0</v>
      </c>
      <c r="F52" s="10">
        <v>0.87959999999999983</v>
      </c>
      <c r="G52" s="10">
        <v>0.9341666666666667</v>
      </c>
      <c r="H52" s="10">
        <v>0.97271428571428575</v>
      </c>
      <c r="I52" s="10">
        <v>1.0021250000000002</v>
      </c>
      <c r="J52" s="10">
        <v>1.3641111111111108</v>
      </c>
      <c r="K52" s="10">
        <v>2.1038000000000001</v>
      </c>
      <c r="L52" s="10">
        <v>3.5808333333333331</v>
      </c>
      <c r="M52" s="10">
        <v>4.990499999999999</v>
      </c>
      <c r="N52" s="10">
        <v>6.3085000000000004</v>
      </c>
      <c r="O52" s="10">
        <v>7.5334444444444451</v>
      </c>
      <c r="P52" s="10">
        <v>8.6717999999999993</v>
      </c>
      <c r="Q52" s="10">
        <v>11.0542</v>
      </c>
      <c r="R52" s="10">
        <v>12.867966666666666</v>
      </c>
      <c r="S52" s="10">
        <v>14.321628571428574</v>
      </c>
      <c r="T52" s="10">
        <v>15.541125000000001</v>
      </c>
      <c r="U52" s="10">
        <v>17.490379999999998</v>
      </c>
      <c r="V52" s="10">
        <v>18.916916666666665</v>
      </c>
      <c r="W52" s="10">
        <v>20.794175000000003</v>
      </c>
      <c r="X52" s="10">
        <v>22.008400000000002</v>
      </c>
      <c r="Y52" s="10">
        <v>24.827815000000005</v>
      </c>
      <c r="Z52" s="399" t="str">
        <f t="shared" si="1"/>
        <v>Liestal</v>
      </c>
    </row>
    <row r="53" spans="1:26" ht="18.899999999999999" customHeight="1">
      <c r="A53" s="24" t="str">
        <f>'Page 9'!$A$29</f>
        <v>Schaffhausen</v>
      </c>
      <c r="B53" s="10">
        <v>0.48</v>
      </c>
      <c r="C53" s="10">
        <v>0.4</v>
      </c>
      <c r="D53" s="10">
        <v>0.34285714285714286</v>
      </c>
      <c r="E53" s="10">
        <v>0.3</v>
      </c>
      <c r="F53" s="10">
        <v>0.29099999999999998</v>
      </c>
      <c r="G53" s="10">
        <v>1.0191666666666666</v>
      </c>
      <c r="H53" s="10">
        <v>1.869285714285714</v>
      </c>
      <c r="I53" s="10">
        <v>2.8824999999999998</v>
      </c>
      <c r="J53" s="10">
        <v>3.7955555555555547</v>
      </c>
      <c r="K53" s="10">
        <v>4.5153999999999996</v>
      </c>
      <c r="L53" s="10">
        <v>5.7417499999999997</v>
      </c>
      <c r="M53" s="10">
        <v>6.5572857142857153</v>
      </c>
      <c r="N53" s="10">
        <v>7.4508124999999996</v>
      </c>
      <c r="O53" s="10">
        <v>8.2126666666666672</v>
      </c>
      <c r="P53" s="10">
        <v>8.9826999999999995</v>
      </c>
      <c r="Q53" s="10">
        <v>10.651720000000001</v>
      </c>
      <c r="R53" s="10">
        <v>12.021400000000002</v>
      </c>
      <c r="S53" s="10">
        <v>13.247314285714285</v>
      </c>
      <c r="T53" s="10">
        <v>14.2676</v>
      </c>
      <c r="U53" s="10">
        <v>15.76032</v>
      </c>
      <c r="V53" s="10">
        <v>16.749083333333335</v>
      </c>
      <c r="W53" s="10">
        <v>18.411549999999998</v>
      </c>
      <c r="X53" s="10">
        <v>19.145879999999998</v>
      </c>
      <c r="Y53" s="10">
        <v>19.434735</v>
      </c>
      <c r="Z53" s="399" t="str">
        <f t="shared" si="1"/>
        <v>Schaffhausen</v>
      </c>
    </row>
    <row r="54" spans="1:26" ht="18.899999999999999" customHeight="1">
      <c r="A54" s="24" t="str">
        <f>'Page 9'!$A$30</f>
        <v>Herisau</v>
      </c>
      <c r="B54" s="10">
        <v>0</v>
      </c>
      <c r="C54" s="10">
        <v>0</v>
      </c>
      <c r="D54" s="10">
        <v>0</v>
      </c>
      <c r="E54" s="10">
        <v>0</v>
      </c>
      <c r="F54" s="10">
        <v>1.5600000000000003E-2</v>
      </c>
      <c r="G54" s="10">
        <v>0.79300000000000015</v>
      </c>
      <c r="H54" s="10">
        <v>1.9354285714285713</v>
      </c>
      <c r="I54" s="10">
        <v>3.0283749999999996</v>
      </c>
      <c r="J54" s="10">
        <v>3.9508888888888891</v>
      </c>
      <c r="K54" s="10">
        <v>4.6779000000000011</v>
      </c>
      <c r="L54" s="10">
        <v>5.2480833333333328</v>
      </c>
      <c r="M54" s="10">
        <v>6.2531428571428567</v>
      </c>
      <c r="N54" s="10">
        <v>7.3682499999999997</v>
      </c>
      <c r="O54" s="10">
        <v>8.2451666666666661</v>
      </c>
      <c r="P54" s="10">
        <v>9.0869</v>
      </c>
      <c r="Q54" s="10">
        <v>10.751400000000002</v>
      </c>
      <c r="R54" s="10">
        <v>12.009433333333334</v>
      </c>
      <c r="S54" s="10">
        <v>12.984571428571428</v>
      </c>
      <c r="T54" s="10">
        <v>13.770174999999998</v>
      </c>
      <c r="U54" s="10">
        <v>15.006160000000005</v>
      </c>
      <c r="V54" s="10">
        <v>15.846416666666668</v>
      </c>
      <c r="W54" s="10">
        <v>16.896750000000001</v>
      </c>
      <c r="X54" s="10">
        <v>17.385429999999999</v>
      </c>
      <c r="Y54" s="10">
        <v>17.693710000000003</v>
      </c>
      <c r="Z54" s="399" t="str">
        <f t="shared" si="1"/>
        <v>Herisau</v>
      </c>
    </row>
    <row r="55" spans="1:26" ht="18.899999999999999" customHeight="1">
      <c r="A55" s="24" t="str">
        <f>'Page 9'!$A$31</f>
        <v>Appenzell</v>
      </c>
      <c r="B55" s="10">
        <v>0.29399999999999998</v>
      </c>
      <c r="C55" s="10">
        <v>0.49500000000000005</v>
      </c>
      <c r="D55" s="10">
        <v>0.67228571428571438</v>
      </c>
      <c r="E55" s="10">
        <v>0.96250000000000002</v>
      </c>
      <c r="F55" s="10">
        <v>1.4192</v>
      </c>
      <c r="G55" s="10">
        <v>1.9563333333333333</v>
      </c>
      <c r="H55" s="10">
        <v>2.5105714285714287</v>
      </c>
      <c r="I55" s="10">
        <v>3.0219999999999994</v>
      </c>
      <c r="J55" s="10">
        <v>3.5421111111111103</v>
      </c>
      <c r="K55" s="10">
        <v>4.0518000000000001</v>
      </c>
      <c r="L55" s="10">
        <v>4.637666666666667</v>
      </c>
      <c r="M55" s="10">
        <v>5.1627857142857145</v>
      </c>
      <c r="N55" s="10">
        <v>5.8653124999999999</v>
      </c>
      <c r="O55" s="10">
        <v>6.5033888888888889</v>
      </c>
      <c r="P55" s="10">
        <v>7.0009499999999987</v>
      </c>
      <c r="Q55" s="10">
        <v>8.1840399999999995</v>
      </c>
      <c r="R55" s="10">
        <v>9.0764999999999993</v>
      </c>
      <c r="S55" s="10">
        <v>9.7214571428571421</v>
      </c>
      <c r="T55" s="10">
        <v>10.28045</v>
      </c>
      <c r="U55" s="10">
        <v>11.116420000000002</v>
      </c>
      <c r="V55" s="10">
        <v>11.675766666666668</v>
      </c>
      <c r="W55" s="10">
        <v>12.292075000000001</v>
      </c>
      <c r="X55" s="10">
        <v>12.5593</v>
      </c>
      <c r="Y55" s="10">
        <v>12.820069999999999</v>
      </c>
      <c r="Z55" s="399" t="str">
        <f t="shared" si="1"/>
        <v>Appenzell</v>
      </c>
    </row>
    <row r="56" spans="1:26" ht="18.899999999999999" customHeight="1">
      <c r="A56" s="24" t="str">
        <f>'Page 9'!$A$32</f>
        <v>St. Gall</v>
      </c>
      <c r="B56" s="10">
        <v>0</v>
      </c>
      <c r="C56" s="10">
        <v>0</v>
      </c>
      <c r="D56" s="10">
        <v>0</v>
      </c>
      <c r="E56" s="10">
        <v>0</v>
      </c>
      <c r="F56" s="10">
        <v>0</v>
      </c>
      <c r="G56" s="10">
        <v>0</v>
      </c>
      <c r="H56" s="10">
        <v>0.9771428571428572</v>
      </c>
      <c r="I56" s="10">
        <v>1.8873750000000002</v>
      </c>
      <c r="J56" s="10">
        <v>2.9477777777777776</v>
      </c>
      <c r="K56" s="10">
        <v>4.0127999999999995</v>
      </c>
      <c r="L56" s="10">
        <v>5.282</v>
      </c>
      <c r="M56" s="10">
        <v>6.6771428571428562</v>
      </c>
      <c r="N56" s="10">
        <v>7.7361874999999998</v>
      </c>
      <c r="O56" s="10">
        <v>8.9048333333333325</v>
      </c>
      <c r="P56" s="10">
        <v>10.0548</v>
      </c>
      <c r="Q56" s="10">
        <v>12.093120000000001</v>
      </c>
      <c r="R56" s="10">
        <v>13.657200000000003</v>
      </c>
      <c r="S56" s="10">
        <v>15.032371428571428</v>
      </c>
      <c r="T56" s="10">
        <v>16.063749999999999</v>
      </c>
      <c r="U56" s="10">
        <v>17.58792</v>
      </c>
      <c r="V56" s="10">
        <v>18.639383333333335</v>
      </c>
      <c r="W56" s="10">
        <v>19.953712500000002</v>
      </c>
      <c r="X56" s="10">
        <v>20.747050000000002</v>
      </c>
      <c r="Y56" s="10">
        <v>21.361605000000001</v>
      </c>
      <c r="Z56" s="399" t="str">
        <f t="shared" si="1"/>
        <v>St. Gall</v>
      </c>
    </row>
    <row r="57" spans="1:26" ht="18.899999999999999" customHeight="1">
      <c r="A57" s="24" t="str">
        <f>'Page 9'!$A$33</f>
        <v>Chur</v>
      </c>
      <c r="B57" s="10">
        <v>0</v>
      </c>
      <c r="C57" s="10">
        <v>0</v>
      </c>
      <c r="D57" s="10">
        <v>0</v>
      </c>
      <c r="E57" s="10">
        <v>0</v>
      </c>
      <c r="F57" s="10">
        <v>0</v>
      </c>
      <c r="G57" s="10">
        <v>0</v>
      </c>
      <c r="H57" s="10">
        <v>0</v>
      </c>
      <c r="I57" s="10">
        <v>0.2225</v>
      </c>
      <c r="J57" s="10">
        <v>1.0022222222222221</v>
      </c>
      <c r="K57" s="10">
        <v>1.9339999999999999</v>
      </c>
      <c r="L57" s="10">
        <v>3.601666666666667</v>
      </c>
      <c r="M57" s="10">
        <v>4.7628571428571433</v>
      </c>
      <c r="N57" s="10">
        <v>5.7462499999999999</v>
      </c>
      <c r="O57" s="10">
        <v>6.5655555555555551</v>
      </c>
      <c r="P57" s="10">
        <v>7.31</v>
      </c>
      <c r="Q57" s="10">
        <v>9.2063999999999986</v>
      </c>
      <c r="R57" s="10">
        <v>10.529333333333334</v>
      </c>
      <c r="S57" s="10">
        <v>11.715428571428571</v>
      </c>
      <c r="T57" s="10">
        <v>12.621499999999999</v>
      </c>
      <c r="U57" s="10">
        <v>13.977999999999998</v>
      </c>
      <c r="V57" s="10">
        <v>14.995333333333333</v>
      </c>
      <c r="W57" s="10">
        <v>16.266500000000001</v>
      </c>
      <c r="X57" s="10">
        <v>17.049199999999999</v>
      </c>
      <c r="Y57" s="10">
        <v>18.787300000000002</v>
      </c>
      <c r="Z57" s="399" t="str">
        <f t="shared" si="1"/>
        <v>Chur</v>
      </c>
    </row>
    <row r="58" spans="1:26" ht="18.899999999999999" customHeight="1">
      <c r="A58" s="24" t="str">
        <f>'Page 9'!$A$34</f>
        <v>Aarau</v>
      </c>
      <c r="B58" s="10">
        <v>0</v>
      </c>
      <c r="C58" s="10">
        <v>0</v>
      </c>
      <c r="D58" s="10">
        <v>0</v>
      </c>
      <c r="E58" s="10">
        <v>0</v>
      </c>
      <c r="F58" s="10">
        <v>0</v>
      </c>
      <c r="G58" s="10">
        <v>0.18416666666666665</v>
      </c>
      <c r="H58" s="10">
        <v>0.98514285714285699</v>
      </c>
      <c r="I58" s="10">
        <v>1.6078749999999999</v>
      </c>
      <c r="J58" s="10">
        <v>2.2246666666666663</v>
      </c>
      <c r="K58" s="10">
        <v>2.9525000000000001</v>
      </c>
      <c r="L58" s="10">
        <v>4.0001666666666669</v>
      </c>
      <c r="M58" s="10">
        <v>5.0072857142857146</v>
      </c>
      <c r="N58" s="10">
        <v>5.8674999999999997</v>
      </c>
      <c r="O58" s="10">
        <v>6.7282222222222225</v>
      </c>
      <c r="P58" s="10">
        <v>7.4786000000000001</v>
      </c>
      <c r="Q58" s="10">
        <v>9.133519999999999</v>
      </c>
      <c r="R58" s="10">
        <v>10.370766666666666</v>
      </c>
      <c r="S58" s="10">
        <v>11.389685714285717</v>
      </c>
      <c r="T58" s="10">
        <v>12.254449999999999</v>
      </c>
      <c r="U58" s="10">
        <v>13.5482</v>
      </c>
      <c r="V58" s="10">
        <v>14.546233333333337</v>
      </c>
      <c r="W58" s="10">
        <v>15.832712499999998</v>
      </c>
      <c r="X58" s="10">
        <v>16.77345</v>
      </c>
      <c r="Y58" s="10">
        <v>18.994725000000003</v>
      </c>
      <c r="Z58" s="399" t="str">
        <f t="shared" si="1"/>
        <v>Aarau</v>
      </c>
    </row>
    <row r="59" spans="1:26" ht="18.899999999999999" customHeight="1">
      <c r="A59" s="24" t="str">
        <f>'Page 9'!$A$35</f>
        <v>Frauenfeld</v>
      </c>
      <c r="B59" s="10">
        <v>0</v>
      </c>
      <c r="C59" s="10">
        <v>0</v>
      </c>
      <c r="D59" s="10">
        <v>0</v>
      </c>
      <c r="E59" s="10">
        <v>0</v>
      </c>
      <c r="F59" s="10">
        <v>0</v>
      </c>
      <c r="G59" s="10">
        <v>0</v>
      </c>
      <c r="H59" s="10">
        <v>0.255</v>
      </c>
      <c r="I59" s="10">
        <v>0.89287499999999986</v>
      </c>
      <c r="J59" s="10">
        <v>1.6167777777777776</v>
      </c>
      <c r="K59" s="10">
        <v>2.4729000000000001</v>
      </c>
      <c r="L59" s="10">
        <v>4.2780000000000005</v>
      </c>
      <c r="M59" s="10">
        <v>5.6382142857142856</v>
      </c>
      <c r="N59" s="10">
        <v>6.6819999999999986</v>
      </c>
      <c r="O59" s="10">
        <v>7.4940555555555548</v>
      </c>
      <c r="P59" s="10">
        <v>8.3755500000000005</v>
      </c>
      <c r="Q59" s="10">
        <v>10.044</v>
      </c>
      <c r="R59" s="10">
        <v>11.191466666666667</v>
      </c>
      <c r="S59" s="10">
        <v>12.017742857142858</v>
      </c>
      <c r="T59" s="10">
        <v>12.683325</v>
      </c>
      <c r="U59" s="10">
        <v>13.852800000000002</v>
      </c>
      <c r="V59" s="10">
        <v>14.627216666666667</v>
      </c>
      <c r="W59" s="10">
        <v>15.7429875</v>
      </c>
      <c r="X59" s="10">
        <v>16.545809999999999</v>
      </c>
      <c r="Y59" s="10">
        <v>18.243095</v>
      </c>
      <c r="Z59" s="399" t="str">
        <f t="shared" si="1"/>
        <v>Frauenfeld</v>
      </c>
    </row>
    <row r="60" spans="1:26" ht="18.899999999999999" customHeight="1">
      <c r="A60" s="24" t="str">
        <f>'Page 9'!$A$36</f>
        <v>Bellinzona</v>
      </c>
      <c r="B60" s="10">
        <v>0.32</v>
      </c>
      <c r="C60" s="10">
        <v>0.26666666666666666</v>
      </c>
      <c r="D60" s="10">
        <v>0.22857142857142859</v>
      </c>
      <c r="E60" s="10">
        <v>0.2</v>
      </c>
      <c r="F60" s="10">
        <v>0.16</v>
      </c>
      <c r="G60" s="10">
        <v>0.13333333333333333</v>
      </c>
      <c r="H60" s="10">
        <v>0.1142857142857143</v>
      </c>
      <c r="I60" s="10">
        <v>0.49399999999999999</v>
      </c>
      <c r="J60" s="10">
        <v>0.81944444444444453</v>
      </c>
      <c r="K60" s="10">
        <v>1.3306999999999998</v>
      </c>
      <c r="L60" s="10">
        <v>1.7373333333333334</v>
      </c>
      <c r="M60" s="10">
        <v>2.3004999999999995</v>
      </c>
      <c r="N60" s="10">
        <v>3.5043124999999993</v>
      </c>
      <c r="O60" s="10">
        <v>4.6366666666666667</v>
      </c>
      <c r="P60" s="10">
        <v>5.9047499999999999</v>
      </c>
      <c r="Q60" s="10">
        <v>8.44</v>
      </c>
      <c r="R60" s="10">
        <v>10.694266666666666</v>
      </c>
      <c r="S60" s="10">
        <v>12.204857142857142</v>
      </c>
      <c r="T60" s="10">
        <v>13.4925</v>
      </c>
      <c r="U60" s="10">
        <v>15.519580000000003</v>
      </c>
      <c r="V60" s="10">
        <v>17.081033333333334</v>
      </c>
      <c r="W60" s="10">
        <v>19.206162499999998</v>
      </c>
      <c r="X60" s="10">
        <v>20.553450000000002</v>
      </c>
      <c r="Y60" s="10">
        <v>23.301749999999998</v>
      </c>
      <c r="Z60" s="399" t="str">
        <f t="shared" si="1"/>
        <v>Bellinzona</v>
      </c>
    </row>
    <row r="61" spans="1:26" ht="18.899999999999999" customHeight="1">
      <c r="A61" s="24" t="str">
        <f>'Page 9'!$A$37</f>
        <v>Lausanne</v>
      </c>
      <c r="B61" s="10">
        <v>0</v>
      </c>
      <c r="C61" s="10">
        <v>0</v>
      </c>
      <c r="D61" s="10">
        <v>0</v>
      </c>
      <c r="E61" s="10">
        <v>0</v>
      </c>
      <c r="F61" s="10">
        <v>0</v>
      </c>
      <c r="G61" s="10">
        <v>0</v>
      </c>
      <c r="H61" s="10">
        <v>0</v>
      </c>
      <c r="I61" s="10">
        <v>0</v>
      </c>
      <c r="J61" s="10">
        <v>0.65166666666666662</v>
      </c>
      <c r="K61" s="10">
        <v>1.9363999999999999</v>
      </c>
      <c r="L61" s="10">
        <v>5.0077499999999997</v>
      </c>
      <c r="M61" s="10">
        <v>7.8999285714285712</v>
      </c>
      <c r="N61" s="10">
        <v>10.17225</v>
      </c>
      <c r="O61" s="10">
        <v>10.977333333333334</v>
      </c>
      <c r="P61" s="10">
        <v>11.674849999999999</v>
      </c>
      <c r="Q61" s="10">
        <v>12.967359999999999</v>
      </c>
      <c r="R61" s="10">
        <v>14.137400000000003</v>
      </c>
      <c r="S61" s="10">
        <v>15.327742857142857</v>
      </c>
      <c r="T61" s="10">
        <v>16.283650000000002</v>
      </c>
      <c r="U61" s="10">
        <v>18.059720000000002</v>
      </c>
      <c r="V61" s="10">
        <v>19.434249999999999</v>
      </c>
      <c r="W61" s="10">
        <v>21.5099625</v>
      </c>
      <c r="X61" s="10">
        <v>23.119250000000001</v>
      </c>
      <c r="Y61" s="10">
        <v>26.277000000000001</v>
      </c>
      <c r="Z61" s="399" t="str">
        <f t="shared" si="1"/>
        <v>Lausanne</v>
      </c>
    </row>
    <row r="62" spans="1:26" ht="18.899999999999999" customHeight="1">
      <c r="A62" s="24" t="str">
        <f>'Page 9'!$A$38</f>
        <v>Sion</v>
      </c>
      <c r="B62" s="10">
        <v>0.27200000000000002</v>
      </c>
      <c r="C62" s="10">
        <v>0.22666666666666668</v>
      </c>
      <c r="D62" s="10">
        <v>0.19428571428571428</v>
      </c>
      <c r="E62" s="10">
        <v>0.16999999999999998</v>
      </c>
      <c r="F62" s="10">
        <v>0.13600000000000001</v>
      </c>
      <c r="G62" s="10">
        <v>0.11333333333333334</v>
      </c>
      <c r="H62" s="10">
        <v>9.7142857142857142E-2</v>
      </c>
      <c r="I62" s="10">
        <v>0.7659999999999999</v>
      </c>
      <c r="J62" s="10">
        <v>1.2453333333333336</v>
      </c>
      <c r="K62" s="10">
        <v>1.9657</v>
      </c>
      <c r="L62" s="10">
        <v>3.7862499999999999</v>
      </c>
      <c r="M62" s="10">
        <v>4.8236428571428576</v>
      </c>
      <c r="N62" s="10">
        <v>5.7036875</v>
      </c>
      <c r="O62" s="10">
        <v>6.4881111111111123</v>
      </c>
      <c r="P62" s="10">
        <v>7.2226499999999998</v>
      </c>
      <c r="Q62" s="10">
        <v>8.8049599999999995</v>
      </c>
      <c r="R62" s="10">
        <v>10.236333333333334</v>
      </c>
      <c r="S62" s="10">
        <v>12.28877142857143</v>
      </c>
      <c r="T62" s="10">
        <v>13.89425</v>
      </c>
      <c r="U62" s="10">
        <v>15.753959999999998</v>
      </c>
      <c r="V62" s="10">
        <v>16.971433333333334</v>
      </c>
      <c r="W62" s="10">
        <v>18.7463625</v>
      </c>
      <c r="X62" s="10">
        <v>19.645350000000001</v>
      </c>
      <c r="Y62" s="10">
        <v>21.137585000000001</v>
      </c>
      <c r="Z62" s="399" t="str">
        <f t="shared" si="1"/>
        <v>Sion</v>
      </c>
    </row>
    <row r="63" spans="1:26" ht="18.899999999999999" customHeight="1">
      <c r="A63" s="24" t="str">
        <f>'Page 9'!$A$39</f>
        <v>Neuchâtel</v>
      </c>
      <c r="B63" s="10">
        <v>0</v>
      </c>
      <c r="C63" s="10">
        <v>0</v>
      </c>
      <c r="D63" s="10">
        <v>0</v>
      </c>
      <c r="E63" s="10">
        <v>0.3805</v>
      </c>
      <c r="F63" s="10">
        <v>0.91239999999999999</v>
      </c>
      <c r="G63" s="10">
        <v>1.3825000000000001</v>
      </c>
      <c r="H63" s="10">
        <v>2.0948571428571432</v>
      </c>
      <c r="I63" s="10">
        <v>2.6741250000000001</v>
      </c>
      <c r="J63" s="10">
        <v>3.8483333333333336</v>
      </c>
      <c r="K63" s="10">
        <v>4.7834000000000012</v>
      </c>
      <c r="L63" s="10">
        <v>6.0430833333333327</v>
      </c>
      <c r="M63" s="10">
        <v>7.741142857142858</v>
      </c>
      <c r="N63" s="10">
        <v>9.8238124999999989</v>
      </c>
      <c r="O63" s="10">
        <v>11.301722222222221</v>
      </c>
      <c r="P63" s="10">
        <v>12.34315</v>
      </c>
      <c r="Q63" s="10">
        <v>14.283279999999998</v>
      </c>
      <c r="R63" s="10">
        <v>15.6942</v>
      </c>
      <c r="S63" s="10">
        <v>16.846314285714286</v>
      </c>
      <c r="T63" s="10">
        <v>17.84395</v>
      </c>
      <c r="U63" s="10">
        <v>19.543520000000001</v>
      </c>
      <c r="V63" s="10">
        <v>20.904916666666669</v>
      </c>
      <c r="W63" s="10">
        <v>22.749312499999998</v>
      </c>
      <c r="X63" s="10">
        <v>23.196820000000002</v>
      </c>
      <c r="Y63" s="10">
        <v>23.882944999999996</v>
      </c>
      <c r="Z63" s="399" t="str">
        <f t="shared" si="1"/>
        <v>Neuchâtel</v>
      </c>
    </row>
    <row r="64" spans="1:26" ht="18.899999999999999" customHeight="1">
      <c r="A64" s="24" t="str">
        <f>'Page 9'!$A$40</f>
        <v>Geneva</v>
      </c>
      <c r="B64" s="10">
        <v>0.2</v>
      </c>
      <c r="C64" s="10">
        <v>0.16666666666666669</v>
      </c>
      <c r="D64" s="10">
        <v>0.14285714285714285</v>
      </c>
      <c r="E64" s="10">
        <v>0.125</v>
      </c>
      <c r="F64" s="10">
        <v>0.1</v>
      </c>
      <c r="G64" s="10">
        <v>8.3333333333333343E-2</v>
      </c>
      <c r="H64" s="10">
        <v>7.1428571428571425E-2</v>
      </c>
      <c r="I64" s="10">
        <v>6.25E-2</v>
      </c>
      <c r="J64" s="10">
        <v>5.5555555555555552E-2</v>
      </c>
      <c r="K64" s="10">
        <v>0.05</v>
      </c>
      <c r="L64" s="10">
        <v>1.10375</v>
      </c>
      <c r="M64" s="10">
        <v>2.672714285714286</v>
      </c>
      <c r="N64" s="10">
        <v>4.3455000000000004</v>
      </c>
      <c r="O64" s="10">
        <v>5.6267777777777788</v>
      </c>
      <c r="P64" s="10">
        <v>6.9981499999999999</v>
      </c>
      <c r="Q64" s="10">
        <v>9.932360000000001</v>
      </c>
      <c r="R64" s="10">
        <v>12.0899</v>
      </c>
      <c r="S64" s="10">
        <v>13.630971428571426</v>
      </c>
      <c r="T64" s="10">
        <v>14.851025000000002</v>
      </c>
      <c r="U64" s="10">
        <v>16.662700000000001</v>
      </c>
      <c r="V64" s="10">
        <v>17.898816666666669</v>
      </c>
      <c r="W64" s="10">
        <v>19.714412499999998</v>
      </c>
      <c r="X64" s="10">
        <v>21.068539999999999</v>
      </c>
      <c r="Y64" s="10">
        <v>24.576069999999998</v>
      </c>
      <c r="Z64" s="399" t="str">
        <f t="shared" si="1"/>
        <v>Geneva</v>
      </c>
    </row>
    <row r="65" spans="1:26" ht="18.899999999999999" customHeight="1">
      <c r="A65" s="24" t="str">
        <f>'Page 9'!$A$41</f>
        <v>Delémont</v>
      </c>
      <c r="B65" s="10">
        <v>0</v>
      </c>
      <c r="C65" s="10">
        <v>0</v>
      </c>
      <c r="D65" s="10">
        <v>0</v>
      </c>
      <c r="E65" s="10">
        <v>0</v>
      </c>
      <c r="F65" s="10">
        <v>0</v>
      </c>
      <c r="G65" s="10">
        <v>0</v>
      </c>
      <c r="H65" s="10">
        <v>0.30771428571428572</v>
      </c>
      <c r="I65" s="10">
        <v>0.89049999999999996</v>
      </c>
      <c r="J65" s="10">
        <v>1.9187777777777779</v>
      </c>
      <c r="K65" s="10">
        <v>2.7828000000000004</v>
      </c>
      <c r="L65" s="10">
        <v>4.7057499999999992</v>
      </c>
      <c r="M65" s="10">
        <v>6.0794285714285721</v>
      </c>
      <c r="N65" s="10">
        <v>7.6429375000000004</v>
      </c>
      <c r="O65" s="10">
        <v>8.9386666666666663</v>
      </c>
      <c r="P65" s="10">
        <v>9.9972500000000011</v>
      </c>
      <c r="Q65" s="10">
        <v>12.095559999999999</v>
      </c>
      <c r="R65" s="10">
        <v>13.837366666666668</v>
      </c>
      <c r="S65" s="10">
        <v>15.081571428571428</v>
      </c>
      <c r="T65" s="10">
        <v>16.014699999999998</v>
      </c>
      <c r="U65" s="10">
        <v>17.601579999999998</v>
      </c>
      <c r="V65" s="10">
        <v>19.175233333333335</v>
      </c>
      <c r="W65" s="10">
        <v>21.142312499999999</v>
      </c>
      <c r="X65" s="10">
        <v>22.345310000000001</v>
      </c>
      <c r="Y65" s="10">
        <v>24.935994999999998</v>
      </c>
      <c r="Z65" s="399" t="str">
        <f t="shared" si="1"/>
        <v>Delémont</v>
      </c>
    </row>
    <row r="66" spans="1:26" ht="18.899999999999999" customHeight="1">
      <c r="A66" s="24"/>
      <c r="B66" s="10"/>
      <c r="C66" s="10"/>
      <c r="D66" s="10"/>
      <c r="E66" s="10"/>
      <c r="F66" s="10"/>
      <c r="G66" s="10"/>
      <c r="H66" s="10"/>
      <c r="I66" s="10"/>
      <c r="J66" s="10"/>
      <c r="K66" s="10"/>
      <c r="L66" s="10"/>
      <c r="M66" s="10"/>
      <c r="N66" s="10"/>
      <c r="O66" s="10"/>
      <c r="P66" s="10"/>
      <c r="Q66" s="10"/>
      <c r="R66" s="10"/>
      <c r="S66" s="10"/>
      <c r="T66" s="10"/>
      <c r="U66" s="10"/>
      <c r="V66" s="10"/>
      <c r="W66" s="10"/>
      <c r="X66" s="10"/>
      <c r="Y66" s="10"/>
      <c r="Z66" s="399"/>
    </row>
    <row r="67" spans="1:26" ht="18.899999999999999" customHeight="1">
      <c r="A67" s="24" t="str">
        <f>'Page 9'!$A$43</f>
        <v>Direct federal tax</v>
      </c>
      <c r="B67" s="10">
        <v>0</v>
      </c>
      <c r="C67" s="10">
        <v>0</v>
      </c>
      <c r="D67" s="10">
        <v>0</v>
      </c>
      <c r="E67" s="10">
        <v>0</v>
      </c>
      <c r="F67" s="10">
        <v>0</v>
      </c>
      <c r="G67" s="10">
        <v>0</v>
      </c>
      <c r="H67" s="10">
        <v>0</v>
      </c>
      <c r="I67" s="10">
        <v>0</v>
      </c>
      <c r="J67" s="10">
        <v>0</v>
      </c>
      <c r="K67" s="10">
        <v>0</v>
      </c>
      <c r="L67" s="10">
        <v>0.11166666666666666</v>
      </c>
      <c r="M67" s="10">
        <v>0.22</v>
      </c>
      <c r="N67" s="10">
        <v>0.28999999999999998</v>
      </c>
      <c r="O67" s="10">
        <v>0.42777777777777781</v>
      </c>
      <c r="P67" s="10">
        <v>0.61299999999999999</v>
      </c>
      <c r="Q67" s="10">
        <v>1.0840000000000001</v>
      </c>
      <c r="R67" s="10">
        <v>1.6413333333333331</v>
      </c>
      <c r="S67" s="10">
        <v>2.2771428571428571</v>
      </c>
      <c r="T67" s="10">
        <v>3.1804999999999999</v>
      </c>
      <c r="U67" s="10">
        <v>4.8479999999999999</v>
      </c>
      <c r="V67" s="10">
        <v>5.9553333333333329</v>
      </c>
      <c r="W67" s="10">
        <v>7.3395000000000001</v>
      </c>
      <c r="X67" s="10">
        <v>8.1725999999999992</v>
      </c>
      <c r="Y67" s="10">
        <v>9.8933999999999997</v>
      </c>
      <c r="Z67" s="399" t="str">
        <f t="shared" si="1"/>
        <v>Direct federal tax</v>
      </c>
    </row>
    <row r="68" spans="1:26" ht="18.899999999999999" customHeight="1">
      <c r="A68" s="39"/>
      <c r="B68" s="49"/>
      <c r="C68" s="49"/>
      <c r="D68" s="49"/>
      <c r="E68" s="49"/>
      <c r="F68" s="49"/>
      <c r="G68" s="49"/>
      <c r="H68" s="49"/>
      <c r="I68" s="49"/>
      <c r="J68" s="49"/>
      <c r="K68" s="49"/>
      <c r="L68" s="49"/>
    </row>
    <row r="69" spans="1:26" ht="18.899999999999999" customHeight="1">
      <c r="A69" s="57"/>
      <c r="B69" s="58"/>
      <c r="C69" s="58"/>
      <c r="D69" s="58"/>
      <c r="E69" s="59"/>
      <c r="F69" s="59"/>
      <c r="G69" s="59"/>
      <c r="H69" s="59"/>
      <c r="I69" s="59"/>
      <c r="J69" s="59"/>
      <c r="K69" s="59"/>
      <c r="L69" s="57"/>
    </row>
    <row r="70" spans="1:26" ht="18.899999999999999" customHeight="1">
      <c r="B70" s="50"/>
      <c r="C70" s="50"/>
      <c r="D70" s="50"/>
      <c r="E70" s="50"/>
      <c r="F70" s="50"/>
      <c r="G70" s="50"/>
      <c r="H70" s="50"/>
      <c r="I70" s="50"/>
      <c r="J70" s="50"/>
      <c r="K70" s="50"/>
      <c r="L70" s="50"/>
    </row>
    <row r="71" spans="1:26" ht="18.899999999999999" customHeight="1">
      <c r="B71" s="50"/>
      <c r="C71" s="50"/>
      <c r="D71" s="50"/>
      <c r="E71" s="50"/>
      <c r="F71" s="50"/>
      <c r="G71" s="50"/>
      <c r="H71" s="50"/>
      <c r="I71" s="50"/>
      <c r="J71" s="50"/>
      <c r="K71" s="50"/>
      <c r="L71" s="50"/>
    </row>
    <row r="72" spans="1:26" ht="18.899999999999999" customHeight="1">
      <c r="B72" s="50"/>
      <c r="C72" s="50"/>
      <c r="D72" s="50"/>
      <c r="E72" s="50"/>
      <c r="F72" s="50"/>
      <c r="G72" s="50"/>
      <c r="H72" s="50"/>
      <c r="I72" s="50"/>
      <c r="J72" s="50"/>
      <c r="K72" s="50"/>
      <c r="L72" s="50"/>
    </row>
    <row r="73" spans="1:26" ht="18.899999999999999" customHeight="1">
      <c r="B73" s="50"/>
      <c r="C73" s="50"/>
      <c r="D73" s="50"/>
      <c r="E73" s="50"/>
      <c r="F73" s="50"/>
      <c r="G73" s="50"/>
      <c r="H73" s="50"/>
      <c r="I73" s="50"/>
      <c r="J73" s="50"/>
      <c r="K73" s="50"/>
      <c r="L73" s="50"/>
    </row>
    <row r="74" spans="1:26" ht="18.899999999999999" customHeight="1">
      <c r="B74" s="50"/>
      <c r="C74" s="50"/>
      <c r="D74" s="50"/>
      <c r="E74" s="50"/>
      <c r="F74" s="50"/>
      <c r="G74" s="50"/>
      <c r="H74" s="50"/>
      <c r="I74" s="50"/>
      <c r="J74" s="50"/>
      <c r="K74" s="50"/>
      <c r="L74" s="50"/>
    </row>
    <row r="75" spans="1:26" ht="18.899999999999999" customHeight="1">
      <c r="B75" s="50"/>
      <c r="C75" s="50"/>
      <c r="D75" s="50"/>
      <c r="E75" s="50"/>
      <c r="F75" s="50"/>
      <c r="G75" s="50"/>
      <c r="H75" s="50"/>
      <c r="I75" s="50"/>
      <c r="J75" s="50"/>
      <c r="K75" s="50"/>
      <c r="L75" s="50"/>
    </row>
    <row r="76" spans="1:26" ht="18.899999999999999" customHeight="1">
      <c r="B76" s="50"/>
      <c r="C76" s="50"/>
      <c r="D76" s="50"/>
      <c r="E76" s="50"/>
      <c r="F76" s="50"/>
      <c r="G76" s="50"/>
      <c r="H76" s="50"/>
      <c r="I76" s="50"/>
      <c r="J76" s="50"/>
      <c r="K76" s="50"/>
      <c r="L76" s="50"/>
    </row>
    <row r="77" spans="1:26">
      <c r="B77" s="50"/>
      <c r="C77" s="50"/>
      <c r="D77" s="50"/>
      <c r="E77" s="50"/>
      <c r="F77" s="50"/>
      <c r="G77" s="50"/>
      <c r="H77" s="50"/>
      <c r="I77" s="50"/>
      <c r="J77" s="50"/>
      <c r="K77" s="50"/>
      <c r="L77" s="50"/>
    </row>
    <row r="78" spans="1:26">
      <c r="B78" s="50"/>
      <c r="C78" s="50"/>
      <c r="D78" s="50"/>
      <c r="E78" s="50"/>
      <c r="F78" s="50"/>
      <c r="G78" s="50"/>
      <c r="H78" s="50"/>
      <c r="I78" s="50"/>
      <c r="J78" s="50"/>
      <c r="K78" s="50"/>
      <c r="L78" s="50"/>
    </row>
    <row r="79" spans="1:26">
      <c r="B79" s="50"/>
      <c r="C79" s="50"/>
      <c r="D79" s="50"/>
      <c r="E79" s="50"/>
      <c r="F79" s="50"/>
      <c r="G79" s="50"/>
      <c r="H79" s="50"/>
      <c r="I79" s="50"/>
      <c r="J79" s="50"/>
      <c r="K79" s="50"/>
      <c r="L79" s="50"/>
    </row>
    <row r="80" spans="1:26">
      <c r="B80" s="50"/>
      <c r="C80" s="50"/>
      <c r="D80" s="50"/>
      <c r="E80" s="50"/>
      <c r="F80" s="50"/>
      <c r="G80" s="50"/>
      <c r="H80" s="50"/>
      <c r="I80" s="50"/>
      <c r="J80" s="50"/>
      <c r="K80" s="50"/>
      <c r="L80" s="50"/>
    </row>
    <row r="81" spans="2:12">
      <c r="B81" s="50"/>
      <c r="C81" s="50"/>
      <c r="D81" s="50"/>
      <c r="E81" s="50"/>
      <c r="F81" s="50"/>
      <c r="G81" s="50"/>
      <c r="H81" s="50"/>
      <c r="I81" s="50"/>
      <c r="J81" s="50"/>
      <c r="K81" s="50"/>
      <c r="L81" s="50"/>
    </row>
    <row r="82" spans="2:12">
      <c r="B82" s="50"/>
      <c r="C82" s="50"/>
      <c r="D82" s="50"/>
      <c r="E82" s="50"/>
      <c r="F82" s="50"/>
      <c r="G82" s="50"/>
      <c r="H82" s="50"/>
      <c r="I82" s="50"/>
      <c r="J82" s="50"/>
      <c r="K82" s="50"/>
      <c r="L82" s="50"/>
    </row>
    <row r="83" spans="2:12">
      <c r="B83" s="50"/>
      <c r="C83" s="50"/>
      <c r="D83" s="50"/>
      <c r="E83" s="50"/>
      <c r="F83" s="50"/>
      <c r="G83" s="50"/>
      <c r="H83" s="50"/>
      <c r="I83" s="50"/>
      <c r="J83" s="50"/>
      <c r="K83" s="50"/>
      <c r="L83" s="50"/>
    </row>
    <row r="84" spans="2:12">
      <c r="B84" s="50"/>
      <c r="C84" s="50"/>
      <c r="D84" s="50"/>
      <c r="E84" s="50"/>
      <c r="F84" s="50"/>
      <c r="G84" s="50"/>
      <c r="H84" s="50"/>
      <c r="I84" s="50"/>
      <c r="J84" s="50"/>
      <c r="K84" s="50"/>
      <c r="L84" s="50"/>
    </row>
    <row r="85" spans="2:12">
      <c r="B85" s="50"/>
      <c r="C85" s="50"/>
      <c r="D85" s="50"/>
      <c r="E85" s="50"/>
      <c r="F85" s="50"/>
      <c r="G85" s="50"/>
      <c r="H85" s="50"/>
      <c r="I85" s="50"/>
      <c r="J85" s="50"/>
      <c r="K85" s="50"/>
      <c r="L85" s="50"/>
    </row>
    <row r="86" spans="2:12">
      <c r="B86" s="50"/>
      <c r="C86" s="50"/>
      <c r="D86" s="50"/>
      <c r="E86" s="50"/>
      <c r="F86" s="50"/>
      <c r="G86" s="50"/>
      <c r="H86" s="50"/>
      <c r="I86" s="50"/>
      <c r="J86" s="50"/>
      <c r="K86" s="50"/>
      <c r="L86" s="50"/>
    </row>
    <row r="87" spans="2:12">
      <c r="B87" s="50"/>
      <c r="C87" s="50"/>
      <c r="D87" s="50"/>
      <c r="E87" s="50"/>
      <c r="F87" s="50"/>
      <c r="G87" s="50"/>
      <c r="H87" s="50"/>
      <c r="I87" s="50"/>
      <c r="J87" s="50"/>
      <c r="K87" s="50"/>
      <c r="L87" s="50"/>
    </row>
    <row r="88" spans="2:12">
      <c r="B88" s="50"/>
      <c r="C88" s="50"/>
      <c r="D88" s="50"/>
      <c r="E88" s="50"/>
      <c r="F88" s="50"/>
      <c r="G88" s="50"/>
      <c r="H88" s="50"/>
      <c r="I88" s="50"/>
      <c r="J88" s="50"/>
      <c r="K88" s="50"/>
      <c r="L88" s="50"/>
    </row>
    <row r="89" spans="2:12">
      <c r="B89" s="50"/>
      <c r="C89" s="50"/>
      <c r="D89" s="50"/>
      <c r="E89" s="50"/>
      <c r="F89" s="50"/>
      <c r="G89" s="50"/>
      <c r="H89" s="50"/>
      <c r="I89" s="50"/>
      <c r="J89" s="50"/>
      <c r="K89" s="50"/>
      <c r="L89" s="50"/>
    </row>
    <row r="90" spans="2:12">
      <c r="B90" s="50"/>
      <c r="C90" s="50"/>
      <c r="D90" s="50"/>
      <c r="E90" s="50"/>
      <c r="F90" s="50"/>
      <c r="G90" s="50"/>
      <c r="H90" s="50"/>
      <c r="I90" s="50"/>
      <c r="J90" s="50"/>
      <c r="K90" s="50"/>
      <c r="L90" s="50"/>
    </row>
    <row r="91" spans="2:12">
      <c r="B91" s="50"/>
      <c r="C91" s="50"/>
      <c r="D91" s="50"/>
      <c r="E91" s="50"/>
      <c r="F91" s="50"/>
      <c r="G91" s="50"/>
      <c r="H91" s="50"/>
      <c r="I91" s="50"/>
      <c r="J91" s="50"/>
      <c r="K91" s="50"/>
      <c r="L91" s="50"/>
    </row>
    <row r="92" spans="2:12">
      <c r="B92" s="50"/>
      <c r="C92" s="50"/>
      <c r="D92" s="50"/>
      <c r="E92" s="50"/>
      <c r="F92" s="50"/>
      <c r="G92" s="50"/>
      <c r="H92" s="50"/>
      <c r="I92" s="50"/>
      <c r="J92" s="50"/>
      <c r="K92" s="50"/>
      <c r="L92" s="50"/>
    </row>
    <row r="93" spans="2:12">
      <c r="B93" s="50"/>
      <c r="C93" s="50"/>
      <c r="D93" s="50"/>
      <c r="E93" s="50"/>
      <c r="F93" s="50"/>
      <c r="G93" s="50"/>
      <c r="H93" s="50"/>
      <c r="I93" s="50"/>
      <c r="J93" s="50"/>
      <c r="K93" s="50"/>
      <c r="L93" s="50"/>
    </row>
    <row r="94" spans="2:12">
      <c r="B94" s="50"/>
      <c r="C94" s="50"/>
      <c r="D94" s="50"/>
      <c r="E94" s="50"/>
      <c r="F94" s="50"/>
      <c r="G94" s="50"/>
      <c r="H94" s="50"/>
      <c r="I94" s="50"/>
      <c r="J94" s="50"/>
      <c r="K94" s="50"/>
      <c r="L94" s="50"/>
    </row>
    <row r="95" spans="2:12">
      <c r="B95" s="50"/>
      <c r="C95" s="50"/>
      <c r="D95" s="50"/>
      <c r="E95" s="50"/>
      <c r="F95" s="50"/>
      <c r="G95" s="50"/>
      <c r="H95" s="50"/>
      <c r="I95" s="50"/>
      <c r="J95" s="50"/>
      <c r="K95" s="50"/>
      <c r="L95" s="50"/>
    </row>
    <row r="96" spans="2:12">
      <c r="B96" s="50"/>
      <c r="C96" s="50"/>
      <c r="D96" s="50"/>
      <c r="E96" s="50"/>
      <c r="F96" s="50"/>
      <c r="G96" s="50"/>
      <c r="H96" s="50"/>
      <c r="I96" s="50"/>
      <c r="J96" s="50"/>
      <c r="K96" s="50"/>
      <c r="L96" s="50"/>
    </row>
    <row r="97" spans="2:12">
      <c r="B97" s="50"/>
      <c r="C97" s="50"/>
      <c r="D97" s="50"/>
      <c r="E97" s="50"/>
      <c r="F97" s="50"/>
      <c r="G97" s="50"/>
      <c r="H97" s="50"/>
      <c r="I97" s="50"/>
      <c r="J97" s="50"/>
      <c r="K97" s="50"/>
      <c r="L97" s="50"/>
    </row>
    <row r="98" spans="2:12">
      <c r="B98" s="50"/>
      <c r="C98" s="50"/>
      <c r="D98" s="50"/>
      <c r="E98" s="50"/>
      <c r="F98" s="50"/>
      <c r="G98" s="50"/>
      <c r="H98" s="50"/>
      <c r="I98" s="50"/>
      <c r="J98" s="50"/>
      <c r="K98" s="50"/>
      <c r="L98" s="50"/>
    </row>
    <row r="99" spans="2:12">
      <c r="B99" s="50"/>
      <c r="C99" s="50"/>
      <c r="D99" s="50"/>
      <c r="E99" s="50"/>
      <c r="F99" s="50"/>
      <c r="G99" s="50"/>
      <c r="H99" s="50"/>
      <c r="I99" s="50"/>
      <c r="J99" s="50"/>
      <c r="K99" s="50"/>
      <c r="L99" s="50"/>
    </row>
    <row r="100" spans="2:12">
      <c r="B100" s="50"/>
      <c r="C100" s="50"/>
      <c r="D100" s="50"/>
      <c r="E100" s="50"/>
      <c r="F100" s="50"/>
      <c r="G100" s="50"/>
      <c r="H100" s="50"/>
      <c r="I100" s="50"/>
      <c r="J100" s="50"/>
      <c r="K100" s="50"/>
      <c r="L100" s="50"/>
    </row>
    <row r="101" spans="2:12">
      <c r="B101" s="50"/>
      <c r="C101" s="50"/>
      <c r="D101" s="50"/>
      <c r="E101" s="50"/>
      <c r="F101" s="50"/>
      <c r="G101" s="50"/>
      <c r="H101" s="50"/>
      <c r="I101" s="50"/>
      <c r="J101" s="50"/>
      <c r="K101" s="50"/>
      <c r="L101" s="50"/>
    </row>
    <row r="102" spans="2:12">
      <c r="B102" s="50"/>
      <c r="C102" s="50"/>
      <c r="D102" s="50"/>
      <c r="E102" s="50"/>
      <c r="F102" s="50"/>
      <c r="G102" s="50"/>
      <c r="H102" s="50"/>
      <c r="I102" s="50"/>
      <c r="J102" s="50"/>
      <c r="K102" s="50"/>
      <c r="L102" s="50"/>
    </row>
    <row r="103" spans="2:12">
      <c r="B103" s="50"/>
      <c r="C103" s="50"/>
      <c r="D103" s="50"/>
      <c r="E103" s="50"/>
      <c r="F103" s="50"/>
      <c r="G103" s="50"/>
      <c r="H103" s="50"/>
      <c r="I103" s="50"/>
      <c r="J103" s="50"/>
      <c r="K103" s="50"/>
      <c r="L103" s="50"/>
    </row>
    <row r="104" spans="2:12">
      <c r="B104" s="50"/>
      <c r="C104" s="50"/>
      <c r="D104" s="50"/>
      <c r="E104" s="50"/>
      <c r="F104" s="50"/>
      <c r="G104" s="50"/>
      <c r="H104" s="50"/>
      <c r="I104" s="50"/>
      <c r="J104" s="50"/>
      <c r="K104" s="50"/>
      <c r="L104" s="50"/>
    </row>
    <row r="105" spans="2:12">
      <c r="B105" s="50"/>
      <c r="C105" s="50"/>
      <c r="D105" s="50"/>
      <c r="E105" s="50"/>
      <c r="F105" s="50"/>
      <c r="G105" s="50"/>
      <c r="H105" s="50"/>
      <c r="I105" s="50"/>
      <c r="J105" s="50"/>
      <c r="K105" s="50"/>
      <c r="L105" s="50"/>
    </row>
    <row r="106" spans="2:12">
      <c r="B106" s="50"/>
      <c r="C106" s="50"/>
      <c r="D106" s="50"/>
      <c r="E106" s="50"/>
      <c r="F106" s="50"/>
      <c r="G106" s="50"/>
      <c r="H106" s="50"/>
      <c r="I106" s="50"/>
      <c r="J106" s="50"/>
      <c r="K106" s="50"/>
      <c r="L106" s="50"/>
    </row>
    <row r="107" spans="2:12">
      <c r="B107" s="50"/>
      <c r="C107" s="50"/>
      <c r="D107" s="50"/>
      <c r="E107" s="50"/>
      <c r="F107" s="50"/>
      <c r="G107" s="50"/>
      <c r="H107" s="50"/>
      <c r="I107" s="50"/>
      <c r="J107" s="50"/>
      <c r="K107" s="50"/>
      <c r="L107" s="50"/>
    </row>
    <row r="108" spans="2:12">
      <c r="B108" s="50"/>
      <c r="C108" s="50"/>
      <c r="D108" s="50"/>
      <c r="E108" s="50"/>
      <c r="F108" s="50"/>
      <c r="G108" s="50"/>
      <c r="H108" s="50"/>
      <c r="I108" s="50"/>
      <c r="J108" s="50"/>
      <c r="K108" s="50"/>
      <c r="L108" s="50"/>
    </row>
    <row r="109" spans="2:12">
      <c r="B109" s="50"/>
      <c r="C109" s="50"/>
      <c r="D109" s="50"/>
      <c r="E109" s="50"/>
      <c r="F109" s="50"/>
      <c r="G109" s="50"/>
      <c r="H109" s="50"/>
      <c r="I109" s="50"/>
      <c r="J109" s="50"/>
      <c r="K109" s="50"/>
      <c r="L109" s="50"/>
    </row>
    <row r="110" spans="2:12">
      <c r="B110" s="50"/>
      <c r="C110" s="50"/>
      <c r="D110" s="50"/>
      <c r="E110" s="50"/>
      <c r="F110" s="50"/>
      <c r="G110" s="50"/>
      <c r="H110" s="50"/>
      <c r="I110" s="50"/>
      <c r="J110" s="50"/>
      <c r="K110" s="50"/>
      <c r="L110" s="50"/>
    </row>
    <row r="111" spans="2:12">
      <c r="B111" s="50"/>
      <c r="C111" s="50"/>
      <c r="D111" s="50"/>
      <c r="E111" s="50"/>
      <c r="F111" s="50"/>
      <c r="G111" s="50"/>
      <c r="H111" s="50"/>
      <c r="I111" s="50"/>
      <c r="J111" s="50"/>
      <c r="K111" s="50"/>
      <c r="L111" s="50"/>
    </row>
    <row r="112" spans="2:12">
      <c r="B112" s="50"/>
      <c r="C112" s="50"/>
      <c r="D112" s="50"/>
      <c r="E112" s="50"/>
      <c r="F112" s="50"/>
      <c r="G112" s="50"/>
      <c r="H112" s="50"/>
      <c r="I112" s="50"/>
      <c r="J112" s="50"/>
      <c r="K112" s="50"/>
      <c r="L112" s="50"/>
    </row>
    <row r="113" spans="2:12">
      <c r="B113" s="50"/>
      <c r="C113" s="50"/>
      <c r="D113" s="50"/>
      <c r="E113" s="50"/>
      <c r="F113" s="50"/>
      <c r="G113" s="50"/>
      <c r="H113" s="50"/>
      <c r="I113" s="50"/>
      <c r="J113" s="50"/>
      <c r="K113" s="50"/>
      <c r="L113" s="50"/>
    </row>
    <row r="114" spans="2:12">
      <c r="B114" s="50"/>
      <c r="C114" s="50"/>
      <c r="D114" s="50"/>
      <c r="E114" s="50"/>
      <c r="F114" s="50"/>
      <c r="G114" s="50"/>
      <c r="H114" s="50"/>
      <c r="I114" s="50"/>
      <c r="J114" s="50"/>
      <c r="K114" s="50"/>
      <c r="L114" s="50"/>
    </row>
    <row r="115" spans="2:12">
      <c r="B115" s="50"/>
      <c r="C115" s="50"/>
      <c r="D115" s="50"/>
      <c r="E115" s="50"/>
      <c r="F115" s="50"/>
      <c r="G115" s="50"/>
      <c r="H115" s="50"/>
      <c r="I115" s="50"/>
      <c r="J115" s="50"/>
      <c r="K115" s="50"/>
      <c r="L115" s="50"/>
    </row>
    <row r="116" spans="2:12">
      <c r="B116" s="50"/>
      <c r="C116" s="50"/>
      <c r="D116" s="50"/>
      <c r="E116" s="50"/>
      <c r="F116" s="50"/>
      <c r="G116" s="50"/>
      <c r="H116" s="50"/>
      <c r="I116" s="50"/>
      <c r="J116" s="50"/>
      <c r="K116" s="50"/>
      <c r="L116" s="50"/>
    </row>
    <row r="117" spans="2:12">
      <c r="B117" s="50"/>
      <c r="C117" s="50"/>
      <c r="D117" s="50"/>
      <c r="E117" s="50"/>
      <c r="F117" s="50"/>
      <c r="G117" s="50"/>
      <c r="H117" s="50"/>
      <c r="I117" s="50"/>
      <c r="J117" s="50"/>
      <c r="K117" s="50"/>
      <c r="L117" s="50"/>
    </row>
    <row r="118" spans="2:12">
      <c r="B118" s="50"/>
      <c r="C118" s="50"/>
      <c r="D118" s="50"/>
      <c r="E118" s="50"/>
      <c r="F118" s="50"/>
      <c r="G118" s="50"/>
      <c r="H118" s="50"/>
      <c r="I118" s="50"/>
      <c r="J118" s="50"/>
      <c r="K118" s="50"/>
      <c r="L118" s="50"/>
    </row>
    <row r="119" spans="2:12">
      <c r="B119" s="50"/>
      <c r="C119" s="50"/>
      <c r="D119" s="50"/>
      <c r="E119" s="50"/>
      <c r="F119" s="50"/>
      <c r="G119" s="50"/>
      <c r="H119" s="50"/>
      <c r="I119" s="50"/>
      <c r="J119" s="50"/>
      <c r="K119" s="50"/>
      <c r="L119" s="50"/>
    </row>
    <row r="120" spans="2:12">
      <c r="B120" s="50"/>
      <c r="C120" s="50"/>
      <c r="D120" s="50"/>
      <c r="E120" s="50"/>
      <c r="F120" s="50"/>
      <c r="G120" s="50"/>
      <c r="H120" s="50"/>
      <c r="I120" s="50"/>
      <c r="J120" s="50"/>
      <c r="K120" s="50"/>
      <c r="L120" s="50"/>
    </row>
    <row r="121" spans="2:12">
      <c r="B121" s="50"/>
      <c r="C121" s="50"/>
      <c r="D121" s="50"/>
      <c r="E121" s="50"/>
      <c r="F121" s="50"/>
      <c r="G121" s="50"/>
      <c r="H121" s="50"/>
      <c r="I121" s="50"/>
      <c r="J121" s="50"/>
      <c r="K121" s="50"/>
      <c r="L121" s="50"/>
    </row>
  </sheetData>
  <mergeCells count="6">
    <mergeCell ref="B9:M9"/>
    <mergeCell ref="B6:M6"/>
    <mergeCell ref="B39:M39"/>
    <mergeCell ref="N6:Y6"/>
    <mergeCell ref="N9:Y9"/>
    <mergeCell ref="N39:Y39"/>
  </mergeCells>
  <phoneticPr fontId="7" type="noConversion"/>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2010</oddHeader>
    <oddFooter>&amp;C&amp;"Helvetica,Standard" Eidg. Steuerverwaltung  -  Administration fédérale des contributions  -  Amministrazione federale delle contribuzioni&amp;R24 - 25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IV78"/>
  <sheetViews>
    <sheetView zoomScale="75" zoomScaleNormal="75" workbookViewId="0"/>
  </sheetViews>
  <sheetFormatPr baseColWidth="10" defaultColWidth="11.44140625" defaultRowHeight="13.2"/>
  <cols>
    <col min="1" max="1" width="9" style="616" customWidth="1"/>
    <col min="2" max="2" width="20.109375" style="617" customWidth="1"/>
    <col min="3" max="3" width="4.6640625" style="617" customWidth="1"/>
    <col min="4" max="4" width="13.5546875" style="617" customWidth="1"/>
    <col min="5" max="5" width="22.33203125" style="617" customWidth="1"/>
    <col min="6" max="6" width="10.33203125" style="618" customWidth="1"/>
    <col min="7" max="7" width="4.44140625" style="618" customWidth="1"/>
    <col min="8" max="8" width="3.5546875" style="618" customWidth="1"/>
    <col min="9" max="9" width="6.109375" style="618" customWidth="1"/>
    <col min="10" max="10" width="4.88671875" style="618" customWidth="1"/>
    <col min="11" max="11" width="16.88671875" style="618" customWidth="1"/>
    <col min="12" max="12" width="4.33203125" style="615" customWidth="1"/>
    <col min="13" max="13" width="11.44140625" style="615"/>
    <col min="14" max="14" width="10" style="615" customWidth="1"/>
    <col min="15" max="15" width="4.33203125" style="615" customWidth="1"/>
    <col min="16" max="16" width="10" style="615" customWidth="1"/>
    <col min="17" max="16384" width="11.44140625" style="615"/>
  </cols>
  <sheetData>
    <row r="1" spans="1:19" ht="17.399999999999999">
      <c r="A1" s="568" t="s">
        <v>361</v>
      </c>
      <c r="B1" s="568"/>
      <c r="C1" s="568"/>
      <c r="D1" s="568"/>
      <c r="E1" s="568"/>
      <c r="F1" s="613"/>
      <c r="G1" s="568"/>
      <c r="H1" s="568"/>
      <c r="I1" s="570"/>
      <c r="J1" s="568"/>
      <c r="K1" s="614"/>
      <c r="L1" s="614"/>
      <c r="M1" s="614"/>
      <c r="N1" s="614"/>
      <c r="O1" s="614"/>
      <c r="P1" s="614"/>
    </row>
    <row r="2" spans="1:19" ht="17.399999999999999">
      <c r="J2" s="615"/>
      <c r="K2" s="615"/>
      <c r="R2" s="572"/>
      <c r="S2" s="572"/>
    </row>
    <row r="3" spans="1:19" s="623" customFormat="1" ht="17.399999999999999">
      <c r="A3" s="507" t="s">
        <v>274</v>
      </c>
      <c r="B3" s="619"/>
      <c r="C3" s="619"/>
      <c r="D3" s="619"/>
      <c r="E3" s="619"/>
      <c r="F3" s="620"/>
      <c r="G3" s="620"/>
      <c r="H3" s="620"/>
      <c r="I3" s="620"/>
      <c r="J3" s="621"/>
      <c r="K3" s="622"/>
      <c r="L3" s="622"/>
      <c r="M3" s="622"/>
      <c r="N3" s="622"/>
      <c r="R3" s="572"/>
      <c r="S3" s="572"/>
    </row>
    <row r="4" spans="1:19" ht="15">
      <c r="A4" s="624"/>
      <c r="B4" s="625"/>
      <c r="C4" s="625"/>
      <c r="D4" s="625"/>
      <c r="E4" s="625"/>
      <c r="F4" s="626"/>
      <c r="G4" s="626"/>
      <c r="H4" s="626"/>
      <c r="I4" s="626"/>
      <c r="J4" s="627"/>
      <c r="K4" s="615"/>
      <c r="R4" s="507"/>
      <c r="S4" s="507"/>
    </row>
    <row r="5" spans="1:19" ht="15.6">
      <c r="A5" s="507" t="s">
        <v>220</v>
      </c>
      <c r="B5" s="625"/>
      <c r="C5" s="625"/>
      <c r="D5" s="625"/>
      <c r="E5" s="625"/>
      <c r="F5" s="626"/>
      <c r="G5" s="626"/>
      <c r="H5" s="626"/>
      <c r="I5" s="626"/>
      <c r="J5" s="627"/>
      <c r="K5" s="615"/>
      <c r="R5" s="547"/>
      <c r="S5" s="545"/>
    </row>
    <row r="6" spans="1:19" ht="21" customHeight="1">
      <c r="A6" s="628" t="s">
        <v>261</v>
      </c>
      <c r="B6" s="628"/>
      <c r="C6" s="625"/>
      <c r="D6" s="625"/>
      <c r="E6" s="625"/>
      <c r="F6" s="626"/>
      <c r="G6" s="626"/>
      <c r="H6" s="626"/>
      <c r="I6" s="628"/>
      <c r="J6" s="628"/>
      <c r="K6" s="615"/>
      <c r="R6" s="511"/>
      <c r="S6" s="507"/>
    </row>
    <row r="7" spans="1:19" ht="15.6">
      <c r="A7" s="632" t="s">
        <v>347</v>
      </c>
      <c r="B7" s="630"/>
      <c r="C7" s="630"/>
      <c r="D7" s="630"/>
      <c r="E7" s="631"/>
      <c r="F7" s="626"/>
      <c r="G7" s="626"/>
      <c r="H7" s="626"/>
      <c r="I7" s="629"/>
      <c r="J7" s="627"/>
      <c r="K7" s="615"/>
      <c r="R7" s="505"/>
      <c r="S7" s="507"/>
    </row>
    <row r="8" spans="1:19" ht="15.6">
      <c r="A8" s="629" t="s">
        <v>369</v>
      </c>
      <c r="B8" s="630"/>
      <c r="C8" s="630"/>
      <c r="D8" s="630"/>
      <c r="E8" s="631"/>
      <c r="F8" s="626"/>
      <c r="G8" s="626"/>
      <c r="H8" s="626"/>
      <c r="I8" s="632"/>
      <c r="J8" s="627"/>
      <c r="K8" s="615"/>
      <c r="R8" s="507"/>
      <c r="S8" s="507"/>
    </row>
    <row r="9" spans="1:19" ht="15.6">
      <c r="A9" s="629"/>
      <c r="B9" s="630"/>
      <c r="C9" s="630"/>
      <c r="D9" s="630"/>
      <c r="E9" s="630"/>
      <c r="F9" s="626"/>
      <c r="G9" s="626"/>
      <c r="H9" s="626"/>
      <c r="I9" s="629"/>
      <c r="J9" s="627"/>
      <c r="K9" s="615"/>
      <c r="R9" s="512"/>
      <c r="S9" s="513"/>
    </row>
    <row r="10" spans="1:19" ht="15">
      <c r="A10" s="512" t="s">
        <v>259</v>
      </c>
      <c r="B10" s="625"/>
      <c r="C10" s="625"/>
      <c r="D10" s="625"/>
      <c r="E10" s="625"/>
      <c r="F10" s="626"/>
      <c r="G10" s="626"/>
      <c r="H10" s="626"/>
      <c r="I10" s="632"/>
      <c r="J10" s="627"/>
      <c r="K10" s="615"/>
      <c r="R10" s="507"/>
      <c r="S10" s="507"/>
    </row>
    <row r="11" spans="1:19" ht="18.75" customHeight="1">
      <c r="A11" s="507" t="s">
        <v>244</v>
      </c>
      <c r="B11" s="628"/>
      <c r="C11" s="626"/>
      <c r="D11" s="626"/>
      <c r="E11" s="632"/>
      <c r="F11" s="626"/>
      <c r="G11" s="626"/>
      <c r="H11" s="626"/>
      <c r="I11" s="628"/>
      <c r="J11" s="627"/>
      <c r="K11" s="615"/>
      <c r="R11" s="507"/>
      <c r="S11" s="507"/>
    </row>
    <row r="12" spans="1:19" s="636" customFormat="1" ht="24" customHeight="1">
      <c r="A12" s="628" t="s">
        <v>316</v>
      </c>
      <c r="B12" s="633"/>
      <c r="C12" s="633"/>
      <c r="D12" s="633"/>
      <c r="E12" s="633"/>
      <c r="F12" s="634" t="s">
        <v>248</v>
      </c>
      <c r="G12" s="635"/>
      <c r="H12" s="635"/>
      <c r="I12" s="628"/>
      <c r="J12" s="635"/>
      <c r="R12" s="507"/>
      <c r="S12" s="507"/>
    </row>
    <row r="13" spans="1:19" ht="15.6">
      <c r="A13" s="629"/>
      <c r="B13" s="637"/>
      <c r="C13" s="637"/>
      <c r="D13" s="637"/>
      <c r="E13" s="637"/>
      <c r="F13" s="626"/>
      <c r="G13" s="626"/>
      <c r="H13" s="626"/>
      <c r="I13" s="638"/>
      <c r="J13" s="627"/>
      <c r="K13" s="615"/>
      <c r="R13" s="512"/>
      <c r="S13" s="513"/>
    </row>
    <row r="14" spans="1:19" ht="15">
      <c r="A14" s="507" t="s">
        <v>240</v>
      </c>
      <c r="B14" s="625"/>
      <c r="C14" s="625"/>
      <c r="D14" s="625"/>
      <c r="E14" s="625"/>
      <c r="F14" s="626"/>
      <c r="G14" s="626"/>
      <c r="H14" s="626"/>
      <c r="I14" s="626"/>
      <c r="J14" s="627"/>
      <c r="K14" s="615"/>
      <c r="R14" s="507"/>
      <c r="S14" s="507"/>
    </row>
    <row r="15" spans="1:19" ht="15">
      <c r="A15" s="632"/>
      <c r="B15" s="625"/>
      <c r="C15" s="625"/>
      <c r="D15" s="625"/>
      <c r="E15" s="625"/>
      <c r="F15" s="626"/>
      <c r="G15" s="626"/>
      <c r="H15" s="626"/>
      <c r="I15" s="626"/>
      <c r="J15" s="627"/>
      <c r="K15" s="615"/>
      <c r="R15" s="507"/>
      <c r="S15" s="507"/>
    </row>
    <row r="16" spans="1:19" ht="18.75" customHeight="1">
      <c r="A16" s="632" t="s">
        <v>263</v>
      </c>
      <c r="B16" s="625"/>
      <c r="C16" s="625"/>
      <c r="D16" s="625"/>
      <c r="E16" s="625"/>
      <c r="F16" s="639">
        <v>35000</v>
      </c>
      <c r="G16" s="626" t="s">
        <v>63</v>
      </c>
      <c r="H16" s="626"/>
      <c r="I16" s="626"/>
      <c r="J16" s="627"/>
      <c r="K16" s="615"/>
      <c r="R16" s="507"/>
      <c r="S16" s="507"/>
    </row>
    <row r="17" spans="1:19" ht="18.75" customHeight="1">
      <c r="A17" s="632" t="s">
        <v>264</v>
      </c>
      <c r="B17" s="625"/>
      <c r="C17" s="625"/>
      <c r="D17" s="625"/>
      <c r="E17" s="625"/>
      <c r="F17" s="640">
        <v>15000</v>
      </c>
      <c r="G17" s="641" t="s">
        <v>63</v>
      </c>
      <c r="H17" s="642"/>
      <c r="I17" s="626"/>
      <c r="J17" s="627"/>
      <c r="K17" s="615"/>
      <c r="R17" s="507"/>
      <c r="S17" s="507"/>
    </row>
    <row r="18" spans="1:19" ht="18.75" customHeight="1">
      <c r="A18" s="632" t="s">
        <v>265</v>
      </c>
      <c r="B18" s="625"/>
      <c r="C18" s="625"/>
      <c r="D18" s="625"/>
      <c r="E18" s="625"/>
      <c r="F18" s="639">
        <v>50000</v>
      </c>
      <c r="G18" s="626" t="s">
        <v>63</v>
      </c>
      <c r="H18" s="626"/>
      <c r="I18" s="626"/>
      <c r="J18" s="627"/>
      <c r="K18" s="615"/>
      <c r="R18" s="507"/>
      <c r="S18" s="507"/>
    </row>
    <row r="19" spans="1:19" ht="15" customHeight="1">
      <c r="A19" s="632"/>
      <c r="B19" s="625"/>
      <c r="C19" s="625"/>
      <c r="D19" s="625"/>
      <c r="E19" s="625"/>
      <c r="F19" s="639"/>
      <c r="G19" s="626"/>
      <c r="H19" s="626"/>
      <c r="I19" s="626"/>
      <c r="J19" s="627"/>
      <c r="K19" s="615"/>
      <c r="R19" s="507"/>
      <c r="S19" s="507"/>
    </row>
    <row r="20" spans="1:19" ht="15.6">
      <c r="A20" s="629" t="s">
        <v>222</v>
      </c>
      <c r="B20" s="637"/>
      <c r="C20" s="637"/>
      <c r="D20" s="637"/>
      <c r="E20" s="637"/>
      <c r="F20" s="626"/>
      <c r="G20" s="626"/>
      <c r="H20" s="626"/>
      <c r="I20" s="638"/>
      <c r="J20" s="627"/>
      <c r="K20" s="615"/>
      <c r="R20" s="507"/>
      <c r="S20" s="507"/>
    </row>
    <row r="21" spans="1:19" ht="15">
      <c r="A21" s="632" t="s">
        <v>324</v>
      </c>
      <c r="B21" s="625"/>
      <c r="C21" s="625"/>
      <c r="D21" s="625"/>
      <c r="E21" s="625"/>
      <c r="F21" s="626" t="s">
        <v>217</v>
      </c>
      <c r="G21" s="626"/>
      <c r="H21" s="626"/>
      <c r="I21" s="626"/>
      <c r="J21" s="627"/>
      <c r="K21" s="615"/>
      <c r="R21" s="507"/>
      <c r="S21" s="507"/>
    </row>
    <row r="22" spans="1:19" ht="15">
      <c r="A22" s="632" t="s">
        <v>266</v>
      </c>
      <c r="B22" s="643"/>
      <c r="C22" s="643"/>
      <c r="D22" s="643"/>
      <c r="E22" s="643"/>
      <c r="F22" s="639">
        <v>1802.5</v>
      </c>
      <c r="G22" s="626" t="s">
        <v>63</v>
      </c>
      <c r="H22" s="626"/>
      <c r="I22" s="628"/>
      <c r="J22" s="627"/>
      <c r="K22" s="615"/>
      <c r="R22" s="516"/>
      <c r="S22" s="507"/>
    </row>
    <row r="23" spans="1:19" ht="15">
      <c r="A23" s="632" t="s">
        <v>267</v>
      </c>
      <c r="B23" s="643"/>
      <c r="C23" s="643"/>
      <c r="D23" s="643"/>
      <c r="E23" s="643"/>
      <c r="F23" s="639">
        <v>772.5</v>
      </c>
      <c r="G23" s="626" t="s">
        <v>63</v>
      </c>
      <c r="H23" s="626"/>
      <c r="I23" s="628"/>
      <c r="J23" s="627"/>
      <c r="K23" s="615"/>
      <c r="R23" s="516"/>
      <c r="S23" s="507"/>
    </row>
    <row r="24" spans="1:19" ht="15">
      <c r="A24" s="632"/>
      <c r="B24" s="643"/>
      <c r="C24" s="643"/>
      <c r="D24" s="643"/>
      <c r="E24" s="643"/>
      <c r="F24" s="639"/>
      <c r="G24" s="626"/>
      <c r="H24" s="626"/>
      <c r="I24" s="628"/>
      <c r="J24" s="627"/>
      <c r="K24" s="615"/>
      <c r="R24" s="516"/>
      <c r="S24" s="507"/>
    </row>
    <row r="25" spans="1:19" ht="15">
      <c r="A25" s="632" t="s">
        <v>325</v>
      </c>
      <c r="B25" s="625"/>
      <c r="C25" s="625"/>
      <c r="D25" s="625"/>
      <c r="E25" s="625"/>
      <c r="F25" s="626"/>
      <c r="G25" s="626"/>
      <c r="H25" s="626"/>
      <c r="I25" s="626"/>
      <c r="J25" s="627"/>
      <c r="K25" s="615"/>
      <c r="R25" s="516"/>
      <c r="S25" s="507"/>
    </row>
    <row r="26" spans="1:19" ht="15">
      <c r="A26" s="632" t="s">
        <v>266</v>
      </c>
      <c r="B26" s="643"/>
      <c r="C26" s="643"/>
      <c r="D26" s="643"/>
      <c r="E26" s="643"/>
      <c r="F26" s="639">
        <v>385.00000000000006</v>
      </c>
      <c r="G26" s="626" t="s">
        <v>63</v>
      </c>
      <c r="H26" s="626"/>
      <c r="I26" s="628"/>
      <c r="J26" s="627"/>
      <c r="K26" s="615"/>
      <c r="R26" s="516"/>
      <c r="S26" s="507"/>
    </row>
    <row r="27" spans="1:19" ht="15">
      <c r="A27" s="632" t="s">
        <v>267</v>
      </c>
      <c r="B27" s="643"/>
      <c r="C27" s="643"/>
      <c r="D27" s="643"/>
      <c r="E27" s="643"/>
      <c r="F27" s="639">
        <v>165.00000000000003</v>
      </c>
      <c r="G27" s="626" t="s">
        <v>63</v>
      </c>
      <c r="H27" s="626"/>
      <c r="I27" s="628"/>
      <c r="J27" s="627"/>
      <c r="K27" s="615"/>
      <c r="R27" s="520"/>
      <c r="S27" s="507"/>
    </row>
    <row r="28" spans="1:19" ht="15">
      <c r="A28" s="632"/>
      <c r="B28" s="643"/>
      <c r="C28" s="643"/>
      <c r="D28" s="643"/>
      <c r="E28" s="643"/>
      <c r="F28" s="626"/>
      <c r="G28" s="626"/>
      <c r="H28" s="626"/>
      <c r="I28" s="628"/>
      <c r="J28" s="627"/>
      <c r="K28" s="615"/>
      <c r="R28" s="520"/>
      <c r="S28" s="507"/>
    </row>
    <row r="29" spans="1:19" ht="15">
      <c r="A29" s="632" t="s">
        <v>268</v>
      </c>
      <c r="B29" s="625"/>
      <c r="C29" s="625"/>
      <c r="D29" s="625"/>
      <c r="E29" s="625"/>
      <c r="F29" s="626" t="s">
        <v>217</v>
      </c>
      <c r="G29" s="626"/>
      <c r="H29" s="626"/>
      <c r="I29" s="626"/>
      <c r="J29" s="627"/>
      <c r="K29" s="615"/>
      <c r="R29" s="520"/>
      <c r="S29" s="507"/>
    </row>
    <row r="30" spans="1:19" ht="15">
      <c r="A30" s="632" t="s">
        <v>266</v>
      </c>
      <c r="B30" s="643"/>
      <c r="C30" s="643"/>
      <c r="D30" s="643"/>
      <c r="E30" s="643"/>
      <c r="F30" s="639">
        <v>1750</v>
      </c>
      <c r="G30" s="626" t="s">
        <v>63</v>
      </c>
      <c r="H30" s="626"/>
      <c r="I30" s="628"/>
      <c r="J30" s="627"/>
      <c r="K30" s="615"/>
      <c r="R30" s="520"/>
      <c r="S30" s="507"/>
    </row>
    <row r="31" spans="1:19" ht="15">
      <c r="A31" s="632" t="s">
        <v>267</v>
      </c>
      <c r="B31" s="643"/>
      <c r="C31" s="643"/>
      <c r="D31" s="643"/>
      <c r="E31" s="643"/>
      <c r="F31" s="639">
        <v>750</v>
      </c>
      <c r="G31" s="626" t="s">
        <v>63</v>
      </c>
      <c r="H31" s="626"/>
      <c r="I31" s="628"/>
      <c r="J31" s="627"/>
      <c r="K31" s="615"/>
      <c r="R31" s="520"/>
      <c r="S31" s="507"/>
    </row>
    <row r="32" spans="1:19" ht="15">
      <c r="A32" s="632"/>
      <c r="B32" s="643"/>
      <c r="C32" s="643"/>
      <c r="D32" s="643"/>
      <c r="E32" s="643"/>
      <c r="F32" s="639"/>
      <c r="G32" s="626"/>
      <c r="H32" s="626"/>
      <c r="I32" s="628"/>
      <c r="J32" s="627"/>
      <c r="K32" s="615"/>
      <c r="R32" s="520"/>
      <c r="S32" s="507"/>
    </row>
    <row r="33" spans="1:19" ht="15">
      <c r="A33" s="507" t="s">
        <v>235</v>
      </c>
      <c r="B33" s="625"/>
      <c r="C33" s="625"/>
      <c r="D33" s="625"/>
      <c r="E33" s="625"/>
      <c r="F33" s="812">
        <v>7800</v>
      </c>
      <c r="G33" s="645" t="s">
        <v>63</v>
      </c>
      <c r="H33" s="642"/>
      <c r="I33" s="626"/>
      <c r="J33" s="627"/>
      <c r="K33" s="615"/>
      <c r="R33" s="513"/>
      <c r="S33" s="507"/>
    </row>
    <row r="34" spans="1:19" ht="15">
      <c r="A34" s="507" t="s">
        <v>234</v>
      </c>
      <c r="B34" s="625"/>
      <c r="C34" s="625"/>
      <c r="D34" s="625"/>
      <c r="E34" s="625"/>
      <c r="F34" s="646"/>
      <c r="G34" s="647"/>
      <c r="H34" s="642"/>
      <c r="I34" s="626"/>
      <c r="J34" s="627"/>
      <c r="K34" s="615"/>
      <c r="R34" s="513"/>
      <c r="S34" s="507"/>
    </row>
    <row r="35" spans="1:19" s="636" customFormat="1" ht="15.75" customHeight="1">
      <c r="A35" s="507" t="s">
        <v>269</v>
      </c>
      <c r="B35" s="633"/>
      <c r="C35" s="633"/>
      <c r="D35" s="633"/>
      <c r="E35" s="633"/>
      <c r="F35" s="813">
        <v>6768</v>
      </c>
      <c r="G35" s="649" t="s">
        <v>63</v>
      </c>
      <c r="H35" s="650"/>
      <c r="I35" s="635"/>
      <c r="J35" s="635"/>
      <c r="R35" s="520"/>
      <c r="S35" s="507"/>
    </row>
    <row r="36" spans="1:19" ht="15">
      <c r="A36" s="632"/>
      <c r="B36" s="625"/>
      <c r="C36" s="625"/>
      <c r="D36" s="625"/>
      <c r="E36" s="625"/>
      <c r="F36" s="639">
        <f>F33-F35</f>
        <v>1032</v>
      </c>
      <c r="G36" s="626" t="s">
        <v>63</v>
      </c>
      <c r="H36" s="626"/>
      <c r="I36" s="626"/>
      <c r="J36" s="627"/>
      <c r="K36" s="615"/>
      <c r="R36" s="520"/>
      <c r="S36" s="507"/>
    </row>
    <row r="37" spans="1:19" ht="15">
      <c r="A37" s="632" t="s">
        <v>270</v>
      </c>
      <c r="B37" s="625"/>
      <c r="C37" s="625"/>
      <c r="D37" s="625"/>
      <c r="E37" s="625"/>
      <c r="F37" s="626" t="s">
        <v>217</v>
      </c>
      <c r="G37" s="626"/>
      <c r="H37" s="626"/>
      <c r="I37" s="626"/>
      <c r="J37" s="627"/>
      <c r="K37" s="615"/>
      <c r="R37" s="520"/>
      <c r="S37" s="507"/>
    </row>
    <row r="38" spans="1:19" ht="15">
      <c r="A38" s="507" t="s">
        <v>271</v>
      </c>
      <c r="B38" s="625"/>
      <c r="C38" s="625"/>
      <c r="D38" s="625"/>
      <c r="E38" s="625"/>
      <c r="F38" s="626"/>
      <c r="G38" s="626"/>
      <c r="H38" s="626"/>
      <c r="I38" s="626"/>
      <c r="J38" s="627"/>
      <c r="K38" s="615"/>
      <c r="R38" s="520"/>
      <c r="S38" s="507"/>
    </row>
    <row r="39" spans="1:19" ht="15">
      <c r="A39" s="632" t="s">
        <v>266</v>
      </c>
      <c r="B39" s="651"/>
      <c r="C39" s="651"/>
      <c r="D39" s="651"/>
      <c r="E39" s="651"/>
      <c r="F39" s="639">
        <v>2000</v>
      </c>
      <c r="G39" s="626" t="s">
        <v>63</v>
      </c>
      <c r="H39" s="626"/>
      <c r="I39" s="628"/>
      <c r="J39" s="627"/>
      <c r="K39" s="615"/>
      <c r="R39" s="520"/>
      <c r="S39" s="507"/>
    </row>
    <row r="40" spans="1:19" ht="15.6">
      <c r="A40" s="632" t="s">
        <v>267</v>
      </c>
      <c r="B40" s="651"/>
      <c r="C40" s="651"/>
      <c r="D40" s="651"/>
      <c r="E40" s="651"/>
      <c r="F40" s="639">
        <v>2000</v>
      </c>
      <c r="G40" s="626" t="s">
        <v>63</v>
      </c>
      <c r="H40" s="626"/>
      <c r="I40" s="628"/>
      <c r="J40" s="627"/>
      <c r="K40" s="615"/>
      <c r="R40" s="532"/>
      <c r="S40" s="533"/>
    </row>
    <row r="41" spans="1:19" ht="15">
      <c r="A41" s="632"/>
      <c r="B41" s="651"/>
      <c r="C41" s="651"/>
      <c r="D41" s="651"/>
      <c r="E41" s="651"/>
      <c r="F41" s="639"/>
      <c r="G41" s="626"/>
      <c r="H41" s="626"/>
      <c r="I41" s="628"/>
      <c r="J41" s="627"/>
      <c r="K41" s="615"/>
      <c r="R41" s="520"/>
      <c r="S41" s="507"/>
    </row>
    <row r="42" spans="1:19" ht="15">
      <c r="A42" s="632" t="s">
        <v>272</v>
      </c>
      <c r="B42" s="625"/>
      <c r="C42" s="625"/>
      <c r="D42" s="625"/>
      <c r="E42" s="625"/>
      <c r="F42" s="652">
        <v>5900</v>
      </c>
      <c r="G42" s="642" t="s">
        <v>63</v>
      </c>
      <c r="H42" s="642"/>
      <c r="I42" s="626"/>
      <c r="J42" s="627"/>
      <c r="K42" s="615"/>
      <c r="R42" s="520"/>
      <c r="S42" s="507"/>
    </row>
    <row r="43" spans="1:19" ht="15">
      <c r="A43" s="632"/>
      <c r="B43" s="625"/>
      <c r="C43" s="625"/>
      <c r="D43" s="625"/>
      <c r="E43" s="625"/>
      <c r="F43" s="652"/>
      <c r="G43" s="642"/>
      <c r="H43" s="642"/>
      <c r="I43" s="626"/>
      <c r="J43" s="627"/>
      <c r="K43" s="615"/>
      <c r="R43" s="520"/>
      <c r="S43" s="507"/>
    </row>
    <row r="44" spans="1:19" ht="15">
      <c r="A44" s="507" t="s">
        <v>257</v>
      </c>
      <c r="B44" s="625"/>
      <c r="C44" s="625"/>
      <c r="D44" s="625"/>
      <c r="E44" s="625"/>
      <c r="F44" s="814">
        <v>18000</v>
      </c>
      <c r="G44" s="815" t="s">
        <v>63</v>
      </c>
      <c r="H44" s="642"/>
      <c r="I44" s="626"/>
      <c r="J44" s="627"/>
      <c r="K44" s="615"/>
      <c r="R44" s="520"/>
      <c r="S44" s="507"/>
    </row>
    <row r="45" spans="1:19" ht="15">
      <c r="A45" s="632"/>
      <c r="B45" s="625"/>
      <c r="C45" s="625"/>
      <c r="D45" s="625"/>
      <c r="E45" s="625"/>
      <c r="F45" s="652"/>
      <c r="G45" s="642"/>
      <c r="H45" s="642"/>
      <c r="I45" s="626"/>
      <c r="J45" s="627"/>
      <c r="K45" s="615"/>
      <c r="R45" s="520"/>
      <c r="S45" s="507"/>
    </row>
    <row r="46" spans="1:19" ht="15">
      <c r="A46" s="520" t="s">
        <v>223</v>
      </c>
      <c r="B46" s="633"/>
      <c r="C46" s="633"/>
      <c r="D46" s="633"/>
      <c r="E46" s="633"/>
      <c r="F46" s="816">
        <v>15400</v>
      </c>
      <c r="G46" s="654" t="s">
        <v>63</v>
      </c>
      <c r="H46" s="650"/>
      <c r="I46" s="635"/>
      <c r="J46" s="627"/>
      <c r="K46" s="615"/>
      <c r="R46" s="520"/>
      <c r="S46" s="507"/>
    </row>
    <row r="47" spans="1:19" ht="15">
      <c r="A47" s="632"/>
      <c r="B47" s="625"/>
      <c r="C47" s="625"/>
      <c r="D47" s="625"/>
      <c r="E47" s="625"/>
      <c r="F47" s="642"/>
      <c r="G47" s="655"/>
      <c r="H47" s="655"/>
      <c r="I47" s="626"/>
      <c r="J47" s="627"/>
      <c r="K47" s="615"/>
      <c r="R47" s="520"/>
      <c r="S47" s="507"/>
    </row>
    <row r="48" spans="1:19" ht="15.6">
      <c r="A48" s="532" t="s">
        <v>224</v>
      </c>
      <c r="B48" s="625"/>
      <c r="C48" s="625"/>
      <c r="D48" s="625"/>
      <c r="E48" s="625"/>
      <c r="F48" s="817">
        <v>38</v>
      </c>
      <c r="G48" s="641" t="s">
        <v>63</v>
      </c>
      <c r="H48" s="642"/>
      <c r="I48" s="626"/>
      <c r="J48" s="627"/>
      <c r="K48" s="615"/>
      <c r="R48" s="520"/>
      <c r="S48" s="507"/>
    </row>
    <row r="49" spans="1:256" s="636" customFormat="1" ht="20.25" customHeight="1">
      <c r="A49" s="520" t="s">
        <v>246</v>
      </c>
      <c r="B49" s="633"/>
      <c r="C49" s="633"/>
      <c r="D49" s="657">
        <v>1</v>
      </c>
      <c r="E49" s="633"/>
      <c r="F49" s="818">
        <f>F48*D49</f>
        <v>38</v>
      </c>
      <c r="G49" s="635" t="s">
        <v>63</v>
      </c>
      <c r="H49" s="635"/>
      <c r="I49" s="635"/>
      <c r="J49" s="659"/>
      <c r="N49" s="660"/>
      <c r="R49" s="520"/>
      <c r="S49" s="507"/>
    </row>
    <row r="50" spans="1:256" ht="15">
      <c r="A50" s="520" t="s">
        <v>225</v>
      </c>
      <c r="B50" s="625"/>
      <c r="C50" s="625"/>
      <c r="D50" s="661">
        <v>1.19</v>
      </c>
      <c r="E50" s="625"/>
      <c r="F50" s="818">
        <f>INT((D$50*$F$48+0.025)/0.05)*0.05</f>
        <v>45.2</v>
      </c>
      <c r="G50" s="626" t="s">
        <v>63</v>
      </c>
      <c r="H50" s="626"/>
      <c r="I50" s="626"/>
      <c r="J50" s="663"/>
      <c r="K50" s="615"/>
      <c r="N50" s="660"/>
      <c r="R50" s="520"/>
      <c r="S50" s="507"/>
    </row>
    <row r="51" spans="1:256" ht="15">
      <c r="A51" s="520" t="s">
        <v>226</v>
      </c>
      <c r="B51" s="625"/>
      <c r="C51" s="625"/>
      <c r="D51" s="661">
        <v>0.1</v>
      </c>
      <c r="E51" s="625"/>
      <c r="F51" s="819">
        <f>INT(((F48*D51)+0.025)/0.05)*0.05</f>
        <v>3.8000000000000003</v>
      </c>
      <c r="G51" s="626" t="s">
        <v>63</v>
      </c>
      <c r="H51" s="626"/>
      <c r="I51" s="626"/>
      <c r="J51" s="663"/>
      <c r="K51" s="615"/>
      <c r="N51" s="660"/>
    </row>
    <row r="52" spans="1:256" ht="15">
      <c r="A52" s="520" t="s">
        <v>227</v>
      </c>
      <c r="B52" s="625"/>
      <c r="C52" s="625"/>
      <c r="D52" s="625"/>
      <c r="E52" s="625"/>
      <c r="F52" s="819">
        <v>48</v>
      </c>
      <c r="G52" s="626" t="s">
        <v>63</v>
      </c>
      <c r="H52" s="626"/>
      <c r="I52" s="626"/>
      <c r="J52" s="627"/>
      <c r="K52" s="615"/>
      <c r="R52" s="520"/>
      <c r="S52" s="507"/>
    </row>
    <row r="53" spans="1:256" ht="4.5" customHeight="1">
      <c r="A53" s="632"/>
      <c r="B53" s="625"/>
      <c r="C53" s="625"/>
      <c r="D53" s="625"/>
      <c r="E53" s="625"/>
      <c r="F53" s="656"/>
      <c r="G53" s="641"/>
      <c r="H53" s="626"/>
      <c r="I53" s="626"/>
      <c r="J53" s="627"/>
      <c r="K53" s="615"/>
      <c r="R53" s="520"/>
      <c r="S53" s="507"/>
    </row>
    <row r="54" spans="1:256" ht="15">
      <c r="A54" s="632"/>
      <c r="B54" s="625"/>
      <c r="C54" s="625"/>
      <c r="D54" s="625"/>
      <c r="E54" s="625"/>
      <c r="F54" s="662"/>
      <c r="G54" s="626"/>
      <c r="H54" s="626"/>
      <c r="I54" s="626"/>
      <c r="J54" s="626"/>
      <c r="K54" s="626"/>
      <c r="L54" s="627"/>
      <c r="R54" s="520"/>
      <c r="S54" s="507"/>
    </row>
    <row r="55" spans="1:256" ht="18" customHeight="1">
      <c r="A55" s="540" t="s">
        <v>294</v>
      </c>
      <c r="B55" s="664"/>
      <c r="C55" s="664"/>
      <c r="D55" s="664"/>
      <c r="E55" s="664"/>
      <c r="F55" s="665">
        <f>SUM(F49:F52)</f>
        <v>135</v>
      </c>
      <c r="G55" s="666" t="s">
        <v>63</v>
      </c>
      <c r="H55" s="615"/>
      <c r="I55" s="615"/>
      <c r="J55" s="615"/>
      <c r="K55" s="615"/>
      <c r="R55" s="544"/>
      <c r="S55" s="545"/>
    </row>
    <row r="56" spans="1:256" s="668" customFormat="1" ht="5.25" customHeight="1">
      <c r="A56" s="615"/>
      <c r="B56" s="615"/>
      <c r="C56" s="615"/>
      <c r="D56" s="615"/>
      <c r="E56" s="615"/>
      <c r="F56" s="667"/>
      <c r="G56" s="667"/>
      <c r="H56" s="615"/>
      <c r="I56" s="615"/>
      <c r="J56" s="615"/>
      <c r="K56" s="615"/>
      <c r="L56" s="615"/>
      <c r="M56" s="615"/>
      <c r="N56" s="615"/>
      <c r="O56" s="615"/>
      <c r="P56" s="615"/>
      <c r="Q56" s="615"/>
      <c r="R56" s="520"/>
      <c r="S56" s="507"/>
      <c r="T56" s="615"/>
      <c r="U56" s="615"/>
      <c r="V56" s="615"/>
      <c r="W56" s="615"/>
      <c r="X56" s="615"/>
      <c r="Y56" s="615"/>
      <c r="Z56" s="615"/>
      <c r="AA56" s="615"/>
      <c r="AB56" s="615"/>
      <c r="AC56" s="615"/>
      <c r="AD56" s="615"/>
      <c r="AE56" s="615"/>
      <c r="AF56" s="615"/>
      <c r="AG56" s="615"/>
      <c r="AH56" s="615"/>
      <c r="AI56" s="615"/>
      <c r="AJ56" s="615"/>
      <c r="AK56" s="615"/>
      <c r="AL56" s="615"/>
      <c r="AM56" s="615"/>
      <c r="AN56" s="615"/>
      <c r="AO56" s="615"/>
      <c r="AP56" s="615"/>
      <c r="AQ56" s="615"/>
      <c r="AR56" s="615"/>
      <c r="AS56" s="615"/>
      <c r="AT56" s="615"/>
      <c r="AU56" s="615"/>
      <c r="AV56" s="615"/>
      <c r="AW56" s="615"/>
      <c r="AX56" s="615"/>
      <c r="AY56" s="615"/>
      <c r="AZ56" s="615"/>
      <c r="BA56" s="615"/>
      <c r="BB56" s="615"/>
      <c r="BC56" s="615"/>
      <c r="BD56" s="615"/>
      <c r="BE56" s="615"/>
      <c r="BF56" s="615"/>
      <c r="BG56" s="615"/>
      <c r="BH56" s="615"/>
      <c r="BI56" s="615"/>
      <c r="BJ56" s="615"/>
      <c r="BK56" s="615"/>
      <c r="BL56" s="615"/>
      <c r="BM56" s="615"/>
      <c r="BN56" s="615"/>
      <c r="BO56" s="615"/>
      <c r="BP56" s="615"/>
      <c r="BQ56" s="615"/>
      <c r="BR56" s="615"/>
      <c r="BS56" s="615"/>
      <c r="BT56" s="615"/>
      <c r="BU56" s="615"/>
      <c r="BV56" s="615"/>
      <c r="BW56" s="615"/>
      <c r="BX56" s="615"/>
      <c r="BY56" s="615"/>
      <c r="BZ56" s="615"/>
      <c r="CA56" s="615"/>
      <c r="CB56" s="615"/>
      <c r="CC56" s="615"/>
      <c r="CD56" s="615"/>
      <c r="CE56" s="615"/>
      <c r="CF56" s="615"/>
      <c r="CG56" s="615"/>
      <c r="CH56" s="615"/>
      <c r="CI56" s="615"/>
      <c r="CJ56" s="615"/>
      <c r="CK56" s="615"/>
      <c r="CL56" s="615"/>
      <c r="CM56" s="615"/>
      <c r="CN56" s="615"/>
      <c r="CO56" s="615"/>
      <c r="CP56" s="615"/>
      <c r="CQ56" s="615"/>
      <c r="CR56" s="615"/>
      <c r="CS56" s="615"/>
      <c r="CT56" s="615"/>
      <c r="CU56" s="615"/>
      <c r="CV56" s="615"/>
      <c r="CW56" s="615"/>
      <c r="CX56" s="615"/>
      <c r="CY56" s="615"/>
      <c r="CZ56" s="615"/>
      <c r="DA56" s="615"/>
      <c r="DB56" s="615"/>
      <c r="DC56" s="615"/>
      <c r="DD56" s="615"/>
      <c r="DE56" s="615"/>
      <c r="DF56" s="615"/>
      <c r="DG56" s="615"/>
      <c r="DH56" s="615"/>
      <c r="DI56" s="615"/>
      <c r="DJ56" s="615"/>
      <c r="DK56" s="615"/>
      <c r="DL56" s="615"/>
      <c r="DM56" s="615"/>
      <c r="DN56" s="615"/>
      <c r="DO56" s="615"/>
      <c r="DP56" s="615"/>
      <c r="DQ56" s="615"/>
      <c r="DR56" s="615"/>
      <c r="DS56" s="615"/>
      <c r="DT56" s="615"/>
      <c r="DU56" s="615"/>
      <c r="DV56" s="615"/>
      <c r="DW56" s="615"/>
      <c r="DX56" s="615"/>
      <c r="DY56" s="615"/>
      <c r="DZ56" s="615"/>
      <c r="EA56" s="615"/>
      <c r="EB56" s="615"/>
      <c r="EC56" s="615"/>
      <c r="ED56" s="615"/>
      <c r="EE56" s="615"/>
      <c r="EF56" s="615"/>
      <c r="EG56" s="615"/>
      <c r="EH56" s="615"/>
      <c r="EI56" s="615"/>
      <c r="EJ56" s="615"/>
      <c r="EK56" s="615"/>
      <c r="EL56" s="615"/>
      <c r="EM56" s="615"/>
      <c r="EN56" s="615"/>
      <c r="EO56" s="615"/>
      <c r="EP56" s="615"/>
      <c r="EQ56" s="615"/>
      <c r="ER56" s="615"/>
      <c r="ES56" s="615"/>
      <c r="ET56" s="615"/>
      <c r="EU56" s="615"/>
      <c r="EV56" s="615"/>
      <c r="EW56" s="615"/>
      <c r="EX56" s="615"/>
      <c r="EY56" s="615"/>
      <c r="EZ56" s="615"/>
      <c r="FA56" s="615"/>
      <c r="FB56" s="615"/>
      <c r="FC56" s="615"/>
      <c r="FD56" s="615"/>
      <c r="FE56" s="615"/>
      <c r="FF56" s="615"/>
      <c r="FG56" s="615"/>
      <c r="FH56" s="615"/>
      <c r="FI56" s="615"/>
      <c r="FJ56" s="615"/>
      <c r="FK56" s="615"/>
      <c r="FL56" s="615"/>
      <c r="FM56" s="615"/>
      <c r="FN56" s="615"/>
      <c r="FO56" s="615"/>
      <c r="FP56" s="615"/>
      <c r="FQ56" s="615"/>
      <c r="FR56" s="615"/>
      <c r="FS56" s="615"/>
      <c r="FT56" s="615"/>
      <c r="FU56" s="615"/>
      <c r="FV56" s="615"/>
      <c r="FW56" s="615"/>
      <c r="FX56" s="615"/>
      <c r="FY56" s="615"/>
      <c r="FZ56" s="615"/>
      <c r="GA56" s="615"/>
      <c r="GB56" s="615"/>
      <c r="GC56" s="615"/>
      <c r="GD56" s="615"/>
      <c r="GE56" s="615"/>
      <c r="GF56" s="615"/>
      <c r="GG56" s="615"/>
      <c r="GH56" s="615"/>
      <c r="GI56" s="615"/>
      <c r="GJ56" s="615"/>
      <c r="GK56" s="615"/>
      <c r="GL56" s="615"/>
      <c r="GM56" s="615"/>
      <c r="GN56" s="615"/>
      <c r="GO56" s="615"/>
      <c r="GP56" s="615"/>
      <c r="GQ56" s="615"/>
      <c r="GR56" s="615"/>
      <c r="GS56" s="615"/>
      <c r="GT56" s="615"/>
      <c r="GU56" s="615"/>
      <c r="GV56" s="615"/>
      <c r="GW56" s="615"/>
      <c r="GX56" s="615"/>
      <c r="GY56" s="615"/>
      <c r="GZ56" s="615"/>
      <c r="HA56" s="615"/>
      <c r="HB56" s="615"/>
      <c r="HC56" s="615"/>
      <c r="HD56" s="615"/>
      <c r="HE56" s="615"/>
      <c r="HF56" s="615"/>
      <c r="HG56" s="615"/>
      <c r="HH56" s="615"/>
      <c r="HI56" s="615"/>
      <c r="HJ56" s="615"/>
      <c r="HK56" s="615"/>
      <c r="HL56" s="615"/>
      <c r="HM56" s="615"/>
      <c r="HN56" s="615"/>
      <c r="HO56" s="615"/>
      <c r="HP56" s="615"/>
      <c r="HQ56" s="615"/>
      <c r="HR56" s="615"/>
      <c r="HS56" s="615"/>
      <c r="HT56" s="615"/>
      <c r="HU56" s="615"/>
      <c r="HV56" s="615"/>
      <c r="HW56" s="615"/>
      <c r="HX56" s="615"/>
      <c r="HY56" s="615"/>
      <c r="HZ56" s="615"/>
      <c r="IA56" s="615"/>
      <c r="IB56" s="615"/>
      <c r="IC56" s="615"/>
      <c r="ID56" s="615"/>
      <c r="IE56" s="615"/>
      <c r="IF56" s="615"/>
      <c r="IG56" s="615"/>
      <c r="IH56" s="615"/>
      <c r="II56" s="615"/>
      <c r="IJ56" s="615"/>
      <c r="IK56" s="615"/>
      <c r="IL56" s="615"/>
      <c r="IM56" s="615"/>
      <c r="IN56" s="615"/>
      <c r="IO56" s="615"/>
      <c r="IP56" s="615"/>
      <c r="IQ56" s="615"/>
      <c r="IR56" s="615"/>
      <c r="IS56" s="615"/>
      <c r="IT56" s="615"/>
      <c r="IU56" s="615"/>
      <c r="IV56" s="615"/>
    </row>
    <row r="57" spans="1:256" ht="15">
      <c r="A57" s="632"/>
      <c r="B57" s="625"/>
      <c r="C57" s="625"/>
      <c r="D57" s="625"/>
      <c r="E57" s="625"/>
      <c r="F57" s="626"/>
      <c r="G57" s="626"/>
      <c r="H57" s="626"/>
      <c r="I57" s="626"/>
      <c r="J57" s="626"/>
      <c r="K57" s="626"/>
      <c r="L57" s="627"/>
      <c r="R57" s="520"/>
      <c r="S57" s="507"/>
    </row>
    <row r="58" spans="1:256" s="669" customFormat="1" ht="15.6">
      <c r="A58" s="544" t="s">
        <v>230</v>
      </c>
      <c r="B58" s="544"/>
      <c r="C58" s="544"/>
      <c r="D58" s="544"/>
      <c r="E58" s="544"/>
      <c r="F58" s="545"/>
      <c r="G58" s="545"/>
      <c r="H58" s="545"/>
      <c r="I58" s="545"/>
      <c r="J58" s="545"/>
      <c r="K58" s="545"/>
      <c r="M58" s="545"/>
      <c r="N58" s="547"/>
      <c r="O58" s="545"/>
      <c r="P58" s="545"/>
      <c r="Q58" s="545"/>
      <c r="R58" s="520"/>
      <c r="S58" s="507"/>
    </row>
    <row r="59" spans="1:256" ht="21" customHeight="1">
      <c r="A59" s="520" t="s">
        <v>228</v>
      </c>
      <c r="B59" s="520"/>
      <c r="C59" s="520"/>
      <c r="D59" s="520"/>
      <c r="E59" s="520"/>
      <c r="F59" s="507"/>
      <c r="G59" s="507"/>
      <c r="H59" s="507"/>
      <c r="I59" s="507"/>
      <c r="J59" s="507"/>
      <c r="K59" s="507"/>
      <c r="M59" s="507"/>
      <c r="N59" s="508"/>
      <c r="O59" s="507"/>
      <c r="P59" s="507"/>
      <c r="Q59" s="507"/>
      <c r="R59" s="520"/>
      <c r="S59" s="507"/>
    </row>
    <row r="60" spans="1:256" ht="15">
      <c r="A60" s="520" t="s">
        <v>370</v>
      </c>
      <c r="B60" s="520"/>
      <c r="C60" s="520"/>
      <c r="D60" s="520"/>
      <c r="E60" s="520"/>
      <c r="F60" s="507"/>
      <c r="G60" s="507"/>
      <c r="H60" s="507"/>
      <c r="I60" s="507"/>
      <c r="J60" s="507"/>
      <c r="K60" s="507"/>
      <c r="M60" s="507"/>
      <c r="N60" s="508"/>
      <c r="O60" s="507"/>
      <c r="P60" s="507"/>
      <c r="Q60" s="507"/>
      <c r="R60" s="520"/>
      <c r="S60" s="507"/>
    </row>
    <row r="61" spans="1:256" ht="15">
      <c r="A61" s="520" t="s">
        <v>371</v>
      </c>
      <c r="B61" s="520"/>
      <c r="C61" s="520"/>
      <c r="D61" s="520"/>
      <c r="E61" s="520"/>
      <c r="F61" s="507"/>
      <c r="G61" s="507"/>
      <c r="H61" s="507"/>
      <c r="I61" s="507"/>
      <c r="J61" s="507"/>
      <c r="K61" s="507"/>
      <c r="M61" s="507"/>
      <c r="N61" s="508"/>
      <c r="O61" s="507"/>
      <c r="P61" s="507"/>
      <c r="Q61" s="507"/>
      <c r="R61" s="520"/>
      <c r="S61" s="507"/>
    </row>
    <row r="62" spans="1:256" ht="16.2">
      <c r="A62" s="670"/>
      <c r="B62" s="520"/>
      <c r="C62" s="520"/>
      <c r="D62" s="520"/>
      <c r="E62" s="520"/>
      <c r="F62" s="507"/>
      <c r="G62" s="507"/>
      <c r="H62" s="507"/>
      <c r="I62" s="507"/>
      <c r="J62" s="507"/>
      <c r="K62" s="507"/>
      <c r="M62" s="507"/>
      <c r="N62" s="508"/>
      <c r="O62" s="507"/>
      <c r="P62" s="507"/>
      <c r="Q62" s="507"/>
      <c r="R62" s="551"/>
      <c r="S62" s="510"/>
    </row>
    <row r="63" spans="1:256" ht="16.2">
      <c r="A63" s="520" t="s">
        <v>314</v>
      </c>
      <c r="B63" s="520"/>
      <c r="C63" s="520"/>
      <c r="D63" s="520"/>
      <c r="E63" s="520"/>
      <c r="F63" s="507"/>
      <c r="G63" s="507"/>
      <c r="H63" s="507"/>
      <c r="I63" s="507"/>
      <c r="J63" s="507"/>
      <c r="K63" s="507"/>
      <c r="M63" s="507"/>
      <c r="N63" s="508"/>
      <c r="O63" s="507"/>
      <c r="P63" s="507"/>
      <c r="Q63" s="507"/>
      <c r="R63" s="551"/>
      <c r="S63" s="510"/>
    </row>
    <row r="64" spans="1:256" ht="15">
      <c r="A64" s="520" t="s">
        <v>229</v>
      </c>
      <c r="B64" s="520"/>
      <c r="C64" s="520"/>
      <c r="D64" s="520"/>
      <c r="E64" s="520"/>
      <c r="F64" s="507"/>
      <c r="G64" s="507"/>
      <c r="H64" s="507"/>
      <c r="I64" s="507"/>
      <c r="J64" s="507"/>
      <c r="K64" s="507"/>
      <c r="M64" s="507"/>
      <c r="N64" s="508"/>
      <c r="O64" s="507"/>
      <c r="P64" s="507"/>
      <c r="Q64" s="507"/>
      <c r="R64" s="508"/>
    </row>
    <row r="65" spans="1:18" ht="16.2">
      <c r="A65" s="551"/>
      <c r="B65" s="520"/>
      <c r="C65" s="520"/>
      <c r="D65" s="520"/>
      <c r="E65" s="520"/>
      <c r="F65" s="507"/>
      <c r="G65" s="507"/>
      <c r="H65" s="507"/>
      <c r="I65" s="507"/>
      <c r="J65" s="507"/>
      <c r="K65" s="507"/>
      <c r="M65" s="507"/>
      <c r="N65" s="508"/>
      <c r="O65" s="507"/>
      <c r="P65" s="507"/>
      <c r="Q65" s="507"/>
      <c r="R65" s="508"/>
    </row>
    <row r="66" spans="1:18" ht="15">
      <c r="A66" s="507" t="s">
        <v>238</v>
      </c>
      <c r="B66" s="520"/>
      <c r="C66" s="520"/>
      <c r="D66" s="520"/>
      <c r="E66" s="520"/>
      <c r="F66" s="507"/>
      <c r="G66" s="507"/>
      <c r="H66" s="507"/>
      <c r="I66" s="507"/>
      <c r="J66" s="507"/>
      <c r="K66" s="507"/>
      <c r="M66" s="507"/>
      <c r="N66" s="508"/>
      <c r="O66" s="507"/>
      <c r="P66" s="507"/>
      <c r="Q66" s="507"/>
      <c r="R66" s="508"/>
    </row>
    <row r="67" spans="1:18" ht="15">
      <c r="A67" s="507"/>
      <c r="B67" s="520"/>
      <c r="C67" s="520"/>
      <c r="D67" s="507"/>
      <c r="E67" s="507"/>
      <c r="F67" s="507"/>
      <c r="I67" s="507"/>
      <c r="J67" s="507"/>
      <c r="P67" s="507"/>
      <c r="Q67" s="507"/>
      <c r="R67" s="508"/>
    </row>
    <row r="68" spans="1:18" ht="16.2">
      <c r="A68" s="507" t="s">
        <v>218</v>
      </c>
      <c r="B68" s="639">
        <v>47924</v>
      </c>
      <c r="C68" s="605" t="s">
        <v>63</v>
      </c>
      <c r="E68" s="507" t="s">
        <v>3</v>
      </c>
      <c r="G68" s="861">
        <v>41003</v>
      </c>
      <c r="H68" s="861"/>
      <c r="I68" s="554" t="s">
        <v>63</v>
      </c>
      <c r="K68" s="507" t="s">
        <v>5</v>
      </c>
      <c r="L68" s="507"/>
      <c r="M68" s="507"/>
      <c r="N68" s="507">
        <v>37900</v>
      </c>
      <c r="O68" s="554" t="s">
        <v>63</v>
      </c>
      <c r="P68" s="507"/>
    </row>
    <row r="69" spans="1:18" ht="16.2">
      <c r="A69" s="507" t="s">
        <v>67</v>
      </c>
      <c r="B69" s="639">
        <v>43380</v>
      </c>
      <c r="C69" s="605" t="s">
        <v>63</v>
      </c>
      <c r="E69" s="507" t="s">
        <v>6</v>
      </c>
      <c r="G69" s="861">
        <v>40569.736487055525</v>
      </c>
      <c r="H69" s="861"/>
      <c r="I69" s="554" t="s">
        <v>63</v>
      </c>
      <c r="K69" s="507" t="s">
        <v>7</v>
      </c>
      <c r="N69" s="555">
        <v>52840</v>
      </c>
      <c r="O69" s="554" t="s">
        <v>63</v>
      </c>
      <c r="P69" s="507"/>
    </row>
    <row r="70" spans="1:18" ht="16.2">
      <c r="A70" s="507" t="s">
        <v>68</v>
      </c>
      <c r="B70" s="639">
        <v>51400</v>
      </c>
      <c r="C70" s="605" t="s">
        <v>63</v>
      </c>
      <c r="E70" s="507" t="s">
        <v>8</v>
      </c>
      <c r="G70" s="861">
        <v>71780</v>
      </c>
      <c r="H70" s="861"/>
      <c r="I70" s="554" t="s">
        <v>63</v>
      </c>
      <c r="K70" s="507" t="s">
        <v>9</v>
      </c>
      <c r="N70" s="555">
        <v>65355</v>
      </c>
      <c r="O70" s="554" t="s">
        <v>63</v>
      </c>
      <c r="P70" s="507"/>
    </row>
    <row r="71" spans="1:18" ht="16.2">
      <c r="A71" s="507" t="s">
        <v>10</v>
      </c>
      <c r="B71" s="639">
        <v>51500</v>
      </c>
      <c r="C71" s="605" t="s">
        <v>63</v>
      </c>
      <c r="E71" s="507" t="s">
        <v>11</v>
      </c>
      <c r="G71" s="861">
        <v>65403</v>
      </c>
      <c r="H71" s="861"/>
      <c r="I71" s="554" t="s">
        <v>63</v>
      </c>
      <c r="K71" s="507" t="s">
        <v>12</v>
      </c>
      <c r="N71" s="555">
        <v>54100</v>
      </c>
      <c r="O71" s="554" t="s">
        <v>63</v>
      </c>
      <c r="P71" s="507"/>
    </row>
    <row r="72" spans="1:18" ht="16.2">
      <c r="A72" s="507" t="s">
        <v>13</v>
      </c>
      <c r="B72" s="639">
        <v>37730</v>
      </c>
      <c r="C72" s="605" t="s">
        <v>63</v>
      </c>
      <c r="E72" s="507" t="s">
        <v>14</v>
      </c>
      <c r="G72" s="861">
        <v>42310</v>
      </c>
      <c r="H72" s="861"/>
      <c r="I72" s="554" t="s">
        <v>63</v>
      </c>
      <c r="K72" s="507" t="s">
        <v>15</v>
      </c>
      <c r="N72" s="555">
        <v>63000</v>
      </c>
      <c r="O72" s="554" t="s">
        <v>63</v>
      </c>
      <c r="P72" s="507"/>
    </row>
    <row r="73" spans="1:18" ht="16.2">
      <c r="A73" s="507" t="s">
        <v>16</v>
      </c>
      <c r="B73" s="639">
        <v>49470</v>
      </c>
      <c r="C73" s="605" t="s">
        <v>63</v>
      </c>
      <c r="E73" s="507" t="s">
        <v>17</v>
      </c>
      <c r="G73" s="861">
        <v>37870</v>
      </c>
      <c r="H73" s="861"/>
      <c r="I73" s="554" t="s">
        <v>63</v>
      </c>
      <c r="K73" s="507" t="s">
        <v>18</v>
      </c>
      <c r="N73" s="555">
        <v>32983</v>
      </c>
      <c r="O73" s="554" t="s">
        <v>63</v>
      </c>
      <c r="P73" s="507"/>
    </row>
    <row r="74" spans="1:18" ht="16.2">
      <c r="A74" s="507" t="s">
        <v>19</v>
      </c>
      <c r="B74" s="639">
        <v>45400</v>
      </c>
      <c r="C74" s="605" t="s">
        <v>63</v>
      </c>
      <c r="E74" s="507" t="s">
        <v>20</v>
      </c>
      <c r="G74" s="861">
        <v>24638</v>
      </c>
      <c r="H74" s="861"/>
      <c r="I74" s="554" t="s">
        <v>63</v>
      </c>
      <c r="K74" s="507" t="s">
        <v>74</v>
      </c>
      <c r="N74" s="555">
        <v>79010</v>
      </c>
      <c r="O74" s="554" t="s">
        <v>63</v>
      </c>
      <c r="P74" s="507"/>
    </row>
    <row r="75" spans="1:18" ht="16.2">
      <c r="A75" s="507" t="s">
        <v>21</v>
      </c>
      <c r="B75" s="639">
        <v>42370</v>
      </c>
      <c r="C75" s="605" t="s">
        <v>63</v>
      </c>
      <c r="E75" s="507" t="s">
        <v>73</v>
      </c>
      <c r="G75" s="861">
        <v>57620.14020739009</v>
      </c>
      <c r="H75" s="861"/>
      <c r="I75" s="554" t="s">
        <v>63</v>
      </c>
      <c r="K75" s="507" t="s">
        <v>22</v>
      </c>
      <c r="N75" s="555">
        <v>47430</v>
      </c>
      <c r="O75" s="554" t="s">
        <v>63</v>
      </c>
      <c r="P75" s="507"/>
    </row>
    <row r="76" spans="1:18" ht="16.2">
      <c r="A76" s="507" t="s">
        <v>23</v>
      </c>
      <c r="B76" s="639">
        <v>70650</v>
      </c>
      <c r="C76" s="605" t="s">
        <v>63</v>
      </c>
      <c r="E76" s="507" t="s">
        <v>24</v>
      </c>
      <c r="G76" s="861">
        <v>56560</v>
      </c>
      <c r="H76" s="861"/>
      <c r="I76" s="554" t="s">
        <v>63</v>
      </c>
      <c r="K76" s="507" t="s">
        <v>75</v>
      </c>
      <c r="N76" s="555">
        <v>114470</v>
      </c>
      <c r="O76" s="554" t="s">
        <v>63</v>
      </c>
      <c r="P76" s="507"/>
    </row>
    <row r="77" spans="1:18" ht="15">
      <c r="A77" s="670"/>
      <c r="B77" s="520"/>
      <c r="C77" s="520"/>
      <c r="D77" s="507"/>
      <c r="E77" s="507"/>
      <c r="F77" s="507"/>
      <c r="I77" s="507"/>
      <c r="J77" s="507"/>
      <c r="K77" s="507"/>
      <c r="N77" s="555"/>
      <c r="P77" s="507"/>
      <c r="Q77" s="507"/>
      <c r="R77" s="508"/>
    </row>
    <row r="78" spans="1:18" ht="13.8">
      <c r="K78" s="608"/>
    </row>
  </sheetData>
  <mergeCells count="9">
    <mergeCell ref="G74:H74"/>
    <mergeCell ref="G75:H75"/>
    <mergeCell ref="G76:H76"/>
    <mergeCell ref="G68:H68"/>
    <mergeCell ref="G69:H69"/>
    <mergeCell ref="G70:H70"/>
    <mergeCell ref="G71:H71"/>
    <mergeCell ref="G72:H72"/>
    <mergeCell ref="G73:H73"/>
  </mergeCells>
  <printOptions horizontalCentered="1"/>
  <pageMargins left="0.39370078740157483" right="0.39370078740157483" top="0.59055118110236227" bottom="0.59055118110236227" header="0.39370078740157483" footer="0.39370078740157483"/>
  <pageSetup paperSize="9" scale="66" orientation="portrait" r:id="rId1"/>
  <headerFooter alignWithMargins="0">
    <oddHeader>&amp;C&amp;"Helvetica,Fett"&amp;12 2010</oddHeader>
    <oddFooter>&amp;L22&amp;C Eidg. Steuerverwaltung  -  Administration fédérale des contributions  -  Amministrazione federale delle contribuzioni</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zoomScale="60" zoomScaleNormal="60" workbookViewId="0"/>
  </sheetViews>
  <sheetFormatPr baseColWidth="10" defaultColWidth="10.33203125" defaultRowHeight="17.399999999999999"/>
  <cols>
    <col min="1" max="1" width="32.6640625" style="19" customWidth="1"/>
    <col min="2" max="14" width="10.33203125" style="19" customWidth="1"/>
    <col min="15" max="16" width="10.6640625" style="19" customWidth="1"/>
    <col min="17" max="21" width="12.6640625" style="19" customWidth="1"/>
    <col min="22" max="16384" width="10.33203125" style="19"/>
  </cols>
  <sheetData>
    <row r="1" spans="1:14" ht="20.25" customHeight="1">
      <c r="A1" s="38" t="s">
        <v>361</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9'!$A$6</f>
        <v>Cantonal, municipal and church tax burden on gross earned income</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11</v>
      </c>
      <c r="B10" s="825" t="str">
        <f>'Page 9'!$B$10:$N$10</f>
        <v>Gross earned income in 1'000 SFr.</v>
      </c>
      <c r="C10" s="826"/>
      <c r="D10" s="826"/>
      <c r="E10" s="826"/>
      <c r="F10" s="826"/>
      <c r="G10" s="826"/>
      <c r="H10" s="826"/>
      <c r="I10" s="826"/>
      <c r="J10" s="826"/>
      <c r="K10" s="826"/>
      <c r="L10" s="826"/>
      <c r="M10" s="826"/>
      <c r="N10" s="827"/>
    </row>
    <row r="11" spans="1:14">
      <c r="A11" s="23" t="str">
        <f>'Page 9'!$A$11</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A12" s="23"/>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 9'!A13</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2" t="str">
        <f>'Page 9'!B15:$N$15</f>
        <v xml:space="preserve">Marginal tax burden in o/o </v>
      </c>
      <c r="C15" s="823"/>
      <c r="D15" s="823"/>
      <c r="E15" s="823"/>
      <c r="F15" s="823"/>
      <c r="G15" s="823"/>
      <c r="H15" s="823"/>
      <c r="I15" s="823"/>
      <c r="J15" s="823"/>
      <c r="K15" s="823"/>
      <c r="L15" s="823"/>
      <c r="M15" s="823"/>
      <c r="N15" s="824"/>
    </row>
    <row r="16" spans="1:14" ht="18.899999999999999" customHeight="1">
      <c r="A16" s="24" t="str">
        <f>'Page 9'!$A$16</f>
        <v>Zurich</v>
      </c>
      <c r="B16" s="25">
        <v>0</v>
      </c>
      <c r="C16" s="25">
        <v>0</v>
      </c>
      <c r="D16" s="25">
        <v>0</v>
      </c>
      <c r="E16" s="25">
        <v>0.86999999999999988</v>
      </c>
      <c r="F16" s="25">
        <v>5.13</v>
      </c>
      <c r="G16" s="25">
        <v>7.1102500000000015</v>
      </c>
      <c r="H16" s="25">
        <v>9.5722500000000021</v>
      </c>
      <c r="I16" s="25">
        <v>13.2545</v>
      </c>
      <c r="J16" s="25">
        <v>16.726199999999995</v>
      </c>
      <c r="K16" s="25">
        <v>19.684850000000008</v>
      </c>
      <c r="L16" s="25">
        <v>23.00535</v>
      </c>
      <c r="M16" s="25">
        <v>25.496850000000006</v>
      </c>
      <c r="N16" s="25">
        <v>26.596519999999995</v>
      </c>
    </row>
    <row r="17" spans="1:14" ht="18.899999999999999" customHeight="1">
      <c r="A17" s="24" t="str">
        <f>'Page 9'!$A$17</f>
        <v>Berne</v>
      </c>
      <c r="B17" s="25">
        <v>0</v>
      </c>
      <c r="C17" s="25">
        <v>0</v>
      </c>
      <c r="D17" s="25">
        <v>0</v>
      </c>
      <c r="E17" s="25">
        <v>2.8515000000000001</v>
      </c>
      <c r="F17" s="25">
        <v>10.484499999999999</v>
      </c>
      <c r="G17" s="25">
        <v>16.467499999999998</v>
      </c>
      <c r="H17" s="25">
        <v>16.633750000000006</v>
      </c>
      <c r="I17" s="25">
        <v>17.819499999999998</v>
      </c>
      <c r="J17" s="25">
        <v>20.830000000000005</v>
      </c>
      <c r="K17" s="25">
        <v>23.993000000000002</v>
      </c>
      <c r="L17" s="25">
        <v>25.018099999999993</v>
      </c>
      <c r="M17" s="25">
        <v>26.355100000000004</v>
      </c>
      <c r="N17" s="25">
        <v>27.691319999999997</v>
      </c>
    </row>
    <row r="18" spans="1:14" ht="18.899999999999999" customHeight="1">
      <c r="A18" s="24" t="str">
        <f>'Page 9'!$A$18</f>
        <v>Lucerne</v>
      </c>
      <c r="B18" s="25">
        <v>0</v>
      </c>
      <c r="C18" s="25">
        <v>0</v>
      </c>
      <c r="D18" s="25">
        <v>0</v>
      </c>
      <c r="E18" s="25">
        <v>0</v>
      </c>
      <c r="F18" s="25">
        <v>4.2920000000000007</v>
      </c>
      <c r="G18" s="25">
        <v>11.359000000000002</v>
      </c>
      <c r="H18" s="25">
        <v>12.321000000000005</v>
      </c>
      <c r="I18" s="25">
        <v>14.6594</v>
      </c>
      <c r="J18" s="25">
        <v>16.550199999999997</v>
      </c>
      <c r="K18" s="25">
        <v>18.906599999999997</v>
      </c>
      <c r="L18" s="25">
        <v>18.970600000000008</v>
      </c>
      <c r="M18" s="25">
        <v>18.992099999999983</v>
      </c>
      <c r="N18" s="25">
        <v>19.172359999999998</v>
      </c>
    </row>
    <row r="19" spans="1:14" ht="18.899999999999999" customHeight="1">
      <c r="A19" s="24" t="str">
        <f>'Page 9'!$A$19</f>
        <v>Altdorf</v>
      </c>
      <c r="B19" s="25">
        <v>0</v>
      </c>
      <c r="C19" s="25">
        <v>0</v>
      </c>
      <c r="D19" s="25">
        <v>0</v>
      </c>
      <c r="E19" s="25">
        <v>0</v>
      </c>
      <c r="F19" s="25">
        <v>9.1798900000000003</v>
      </c>
      <c r="G19" s="25">
        <v>11.888710000000001</v>
      </c>
      <c r="H19" s="25">
        <v>13.243119999999998</v>
      </c>
      <c r="I19" s="25">
        <v>11.858611999999997</v>
      </c>
      <c r="J19" s="25">
        <v>12.972237999999999</v>
      </c>
      <c r="K19" s="25">
        <v>13.318364999999998</v>
      </c>
      <c r="L19" s="25">
        <v>13.303316000000006</v>
      </c>
      <c r="M19" s="25">
        <v>13.318364999999998</v>
      </c>
      <c r="N19" s="25">
        <v>13.444776599999999</v>
      </c>
    </row>
    <row r="20" spans="1:14" ht="18.899999999999999" customHeight="1">
      <c r="A20" s="24" t="str">
        <f>'Page 9'!$A$20</f>
        <v>Schwyz</v>
      </c>
      <c r="B20" s="25">
        <v>0</v>
      </c>
      <c r="C20" s="25">
        <v>0</v>
      </c>
      <c r="D20" s="25">
        <v>0.159</v>
      </c>
      <c r="E20" s="25">
        <v>2.1495000000000002</v>
      </c>
      <c r="F20" s="25">
        <v>5.2134999999999998</v>
      </c>
      <c r="G20" s="25">
        <v>7.3432499999999994</v>
      </c>
      <c r="H20" s="25">
        <v>7.8404999999999987</v>
      </c>
      <c r="I20" s="25">
        <v>10.706199999999999</v>
      </c>
      <c r="J20" s="25">
        <v>13.356900000000001</v>
      </c>
      <c r="K20" s="25">
        <v>13.846399999999997</v>
      </c>
      <c r="L20" s="25">
        <v>13.846450000000003</v>
      </c>
      <c r="M20" s="25">
        <v>13.85835</v>
      </c>
      <c r="N20" s="25">
        <v>16.364090000000001</v>
      </c>
    </row>
    <row r="21" spans="1:14" ht="18.899999999999999" customHeight="1">
      <c r="A21" s="24" t="str">
        <f>'Page 9'!$A$21</f>
        <v>Sarnen</v>
      </c>
      <c r="B21" s="25">
        <v>0</v>
      </c>
      <c r="C21" s="25">
        <v>0</v>
      </c>
      <c r="D21" s="25">
        <v>0</v>
      </c>
      <c r="E21" s="25">
        <v>0.69750000000000001</v>
      </c>
      <c r="F21" s="25">
        <v>10.044499999999998</v>
      </c>
      <c r="G21" s="25">
        <v>12.13625</v>
      </c>
      <c r="H21" s="25">
        <v>11.9275</v>
      </c>
      <c r="I21" s="25">
        <v>11.801600000000001</v>
      </c>
      <c r="J21" s="25">
        <v>12.387600000000006</v>
      </c>
      <c r="K21" s="25">
        <v>12.443449999999997</v>
      </c>
      <c r="L21" s="25">
        <v>12.429449999999997</v>
      </c>
      <c r="M21" s="25">
        <v>12.457300000000004</v>
      </c>
      <c r="N21" s="25">
        <v>12.465720000000001</v>
      </c>
    </row>
    <row r="22" spans="1:14" ht="18.899999999999999" customHeight="1">
      <c r="A22" s="24" t="str">
        <f>'Page 9'!$A$22</f>
        <v>Stans</v>
      </c>
      <c r="B22" s="25">
        <v>0</v>
      </c>
      <c r="C22" s="25">
        <v>0</v>
      </c>
      <c r="D22" s="25">
        <v>0</v>
      </c>
      <c r="E22" s="25">
        <v>1.1125</v>
      </c>
      <c r="F22" s="25">
        <v>5.1635</v>
      </c>
      <c r="G22" s="25">
        <v>9.3977499999999985</v>
      </c>
      <c r="H22" s="25">
        <v>12.233000000000002</v>
      </c>
      <c r="I22" s="25">
        <v>13.293800000000001</v>
      </c>
      <c r="J22" s="25">
        <v>13.887000000000004</v>
      </c>
      <c r="K22" s="25">
        <v>14.911799999999994</v>
      </c>
      <c r="L22" s="25">
        <v>14.712050000000005</v>
      </c>
      <c r="M22" s="25">
        <v>13.209499999999993</v>
      </c>
      <c r="N22" s="25">
        <v>13.405800000000001</v>
      </c>
    </row>
    <row r="23" spans="1:14" ht="18.899999999999999" customHeight="1">
      <c r="A23" s="24" t="str">
        <f>'Page 9'!$A$23</f>
        <v>Glarus</v>
      </c>
      <c r="B23" s="25">
        <v>0</v>
      </c>
      <c r="C23" s="25">
        <v>0</v>
      </c>
      <c r="D23" s="25">
        <v>0</v>
      </c>
      <c r="E23" s="25">
        <v>6.9295000000000009</v>
      </c>
      <c r="F23" s="25">
        <v>7.336999999999998</v>
      </c>
      <c r="G23" s="25">
        <v>9.2160000000000011</v>
      </c>
      <c r="H23" s="25">
        <v>13.610500000000004</v>
      </c>
      <c r="I23" s="25">
        <v>15.492099999999997</v>
      </c>
      <c r="J23" s="25">
        <v>16.126399999999993</v>
      </c>
      <c r="K23" s="25">
        <v>17.309800000000003</v>
      </c>
      <c r="L23" s="25">
        <v>19.105249999999998</v>
      </c>
      <c r="M23" s="25">
        <v>19.857999999999986</v>
      </c>
      <c r="N23" s="25">
        <v>21.349780000000003</v>
      </c>
    </row>
    <row r="24" spans="1:14" ht="18.899999999999999" customHeight="1">
      <c r="A24" s="24" t="str">
        <f>'Page 9'!$A$24</f>
        <v>Zug</v>
      </c>
      <c r="B24" s="25">
        <v>0</v>
      </c>
      <c r="C24" s="25">
        <v>0</v>
      </c>
      <c r="D24" s="25">
        <v>0</v>
      </c>
      <c r="E24" s="25">
        <v>0</v>
      </c>
      <c r="F24" s="25">
        <v>0</v>
      </c>
      <c r="G24" s="25">
        <v>0.67774999999999985</v>
      </c>
      <c r="H24" s="25">
        <v>3.3284999999999996</v>
      </c>
      <c r="I24" s="25">
        <v>4.2532000000000005</v>
      </c>
      <c r="J24" s="25">
        <v>6.9657999999999998</v>
      </c>
      <c r="K24" s="25">
        <v>13.627150000000002</v>
      </c>
      <c r="L24" s="25">
        <v>13.972799999999996</v>
      </c>
      <c r="M24" s="25">
        <v>10.549200000000004</v>
      </c>
      <c r="N24" s="25">
        <v>10.649339999999997</v>
      </c>
    </row>
    <row r="25" spans="1:14" ht="18.899999999999999" customHeight="1">
      <c r="A25" s="24" t="str">
        <f>'Page 9'!$A$25</f>
        <v>Fribourg</v>
      </c>
      <c r="B25" s="25">
        <v>0</v>
      </c>
      <c r="C25" s="25">
        <v>0</v>
      </c>
      <c r="D25" s="25">
        <v>0</v>
      </c>
      <c r="E25" s="25">
        <v>3.7330000000000001</v>
      </c>
      <c r="F25" s="25">
        <v>9.588499999999998</v>
      </c>
      <c r="G25" s="25">
        <v>9.5444999999999993</v>
      </c>
      <c r="H25" s="25">
        <v>12.702250000000001</v>
      </c>
      <c r="I25" s="25">
        <v>19.7468</v>
      </c>
      <c r="J25" s="25">
        <v>21.550599999999996</v>
      </c>
      <c r="K25" s="25">
        <v>23.549650000000003</v>
      </c>
      <c r="L25" s="25">
        <v>26.8764</v>
      </c>
      <c r="M25" s="25">
        <v>27.483850000000004</v>
      </c>
      <c r="N25" s="25">
        <v>22.751950000000001</v>
      </c>
    </row>
    <row r="26" spans="1:14" ht="18.899999999999999" customHeight="1">
      <c r="A26" s="24" t="str">
        <f>'Page 9'!$A$26</f>
        <v>Solothurn</v>
      </c>
      <c r="B26" s="25">
        <v>0</v>
      </c>
      <c r="C26" s="25">
        <v>0</v>
      </c>
      <c r="D26" s="25">
        <v>0</v>
      </c>
      <c r="E26" s="25">
        <v>10.6905</v>
      </c>
      <c r="F26" s="25">
        <v>13.730999999999996</v>
      </c>
      <c r="G26" s="25">
        <v>13.061750000000002</v>
      </c>
      <c r="H26" s="25">
        <v>14.830499999999997</v>
      </c>
      <c r="I26" s="25">
        <v>20.150600000000004</v>
      </c>
      <c r="J26" s="25">
        <v>21.360900000000001</v>
      </c>
      <c r="K26" s="25">
        <v>23.619649999999989</v>
      </c>
      <c r="L26" s="25">
        <v>24.390300000000011</v>
      </c>
      <c r="M26" s="25">
        <v>24.429050000000004</v>
      </c>
      <c r="N26" s="25">
        <v>23.337210000000002</v>
      </c>
    </row>
    <row r="27" spans="1:14" ht="18.899999999999999" customHeight="1">
      <c r="A27" s="24" t="str">
        <f>'Page 9'!$A$27</f>
        <v>Basel</v>
      </c>
      <c r="B27" s="25">
        <v>0</v>
      </c>
      <c r="C27" s="25">
        <v>0</v>
      </c>
      <c r="D27" s="25">
        <v>0</v>
      </c>
      <c r="E27" s="25">
        <v>0</v>
      </c>
      <c r="F27" s="25">
        <v>0.93600000000000005</v>
      </c>
      <c r="G27" s="25">
        <v>9.8345000000000002</v>
      </c>
      <c r="H27" s="25">
        <v>21.28425</v>
      </c>
      <c r="I27" s="25">
        <v>21.356399999999997</v>
      </c>
      <c r="J27" s="25">
        <v>21.356400000000001</v>
      </c>
      <c r="K27" s="25">
        <v>21.4526</v>
      </c>
      <c r="L27" s="25">
        <v>21.4526</v>
      </c>
      <c r="M27" s="25">
        <v>21.480250000000002</v>
      </c>
      <c r="N27" s="25">
        <v>24.954700000000003</v>
      </c>
    </row>
    <row r="28" spans="1:14" ht="18.899999999999999" customHeight="1">
      <c r="A28" s="24" t="str">
        <f>'Page 9'!$A$28</f>
        <v>Liestal</v>
      </c>
      <c r="B28" s="25">
        <v>0</v>
      </c>
      <c r="C28" s="25">
        <v>0</v>
      </c>
      <c r="D28" s="25">
        <v>7.2999999999999995E-2</v>
      </c>
      <c r="E28" s="25">
        <v>0.48800000000000004</v>
      </c>
      <c r="F28" s="25">
        <v>0.48849999999999988</v>
      </c>
      <c r="G28" s="25">
        <v>10.753500000000003</v>
      </c>
      <c r="H28" s="25">
        <v>17.963499999999993</v>
      </c>
      <c r="I28" s="25">
        <v>21.200800000000005</v>
      </c>
      <c r="J28" s="25">
        <v>23.522000000000006</v>
      </c>
      <c r="K28" s="25">
        <v>25.651649999999993</v>
      </c>
      <c r="L28" s="25">
        <v>26.421350000000004</v>
      </c>
      <c r="M28" s="25">
        <v>26.861850000000004</v>
      </c>
      <c r="N28" s="25">
        <v>27.645049999999994</v>
      </c>
    </row>
    <row r="29" spans="1:14" ht="18.899999999999999" customHeight="1">
      <c r="A29" s="24" t="str">
        <f>'Page 9'!$A$29</f>
        <v>Schaffhausen</v>
      </c>
      <c r="B29" s="25">
        <v>0</v>
      </c>
      <c r="C29" s="25">
        <v>0</v>
      </c>
      <c r="D29" s="25">
        <v>0</v>
      </c>
      <c r="E29" s="25">
        <v>4.2460000000000004</v>
      </c>
      <c r="F29" s="25">
        <v>10.278499999999999</v>
      </c>
      <c r="G29" s="25">
        <v>12.03725</v>
      </c>
      <c r="H29" s="25">
        <v>11.534750000000003</v>
      </c>
      <c r="I29" s="25">
        <v>15.8851</v>
      </c>
      <c r="J29" s="25">
        <v>20.180899999999998</v>
      </c>
      <c r="K29" s="25">
        <v>21.714949999999998</v>
      </c>
      <c r="L29" s="25">
        <v>23.010400000000001</v>
      </c>
      <c r="M29" s="25">
        <v>22.902799999999989</v>
      </c>
      <c r="N29" s="25">
        <v>19.723600000000001</v>
      </c>
    </row>
    <row r="30" spans="1:14" ht="18.899999999999999" customHeight="1">
      <c r="A30" s="24" t="str">
        <f>'Page 9'!$A$30</f>
        <v>Herisau</v>
      </c>
      <c r="B30" s="25">
        <v>0</v>
      </c>
      <c r="C30" s="25">
        <v>0</v>
      </c>
      <c r="D30" s="25">
        <v>0.73650000000000004</v>
      </c>
      <c r="E30" s="25">
        <v>8.2150000000000016</v>
      </c>
      <c r="F30" s="25">
        <v>6.7190000000000012</v>
      </c>
      <c r="G30" s="25">
        <v>11.074750000000002</v>
      </c>
      <c r="H30" s="25">
        <v>14.058500000000002</v>
      </c>
      <c r="I30" s="25">
        <v>17.2483</v>
      </c>
      <c r="J30" s="25">
        <v>19.003000000000004</v>
      </c>
      <c r="K30" s="25">
        <v>19.898149999999998</v>
      </c>
      <c r="L30" s="25">
        <v>20.047750000000001</v>
      </c>
      <c r="M30" s="25">
        <v>19.642400000000009</v>
      </c>
      <c r="N30" s="25">
        <v>18.001989999999999</v>
      </c>
    </row>
    <row r="31" spans="1:14" ht="18.899999999999999" customHeight="1">
      <c r="A31" s="24" t="str">
        <f>'Page 9'!$A$31</f>
        <v>Appenzell</v>
      </c>
      <c r="B31" s="25">
        <v>0</v>
      </c>
      <c r="C31" s="25">
        <v>0.85749999999999993</v>
      </c>
      <c r="D31" s="25">
        <v>3.1010000000000004</v>
      </c>
      <c r="E31" s="25">
        <v>5.2834999999999992</v>
      </c>
      <c r="F31" s="25">
        <v>5.8070000000000022</v>
      </c>
      <c r="G31" s="25">
        <v>7.082749999999999</v>
      </c>
      <c r="H31" s="25">
        <v>10.688249999999998</v>
      </c>
      <c r="I31" s="25">
        <v>13.004400000000002</v>
      </c>
      <c r="J31" s="25">
        <v>13.651099999999994</v>
      </c>
      <c r="K31" s="25">
        <v>14.466300000000004</v>
      </c>
      <c r="L31" s="25">
        <v>14.261799999999997</v>
      </c>
      <c r="M31" s="25">
        <v>13.749100000000006</v>
      </c>
      <c r="N31" s="25">
        <v>13.080839999999998</v>
      </c>
    </row>
    <row r="32" spans="1:14" ht="18.899999999999999" customHeight="1">
      <c r="A32" s="24" t="str">
        <f>'Page 9'!$A$32</f>
        <v>St. Gall</v>
      </c>
      <c r="B32" s="25">
        <v>0</v>
      </c>
      <c r="C32" s="25">
        <v>0</v>
      </c>
      <c r="D32" s="25">
        <v>0</v>
      </c>
      <c r="E32" s="25">
        <v>0</v>
      </c>
      <c r="F32" s="25">
        <v>2.9640000000000004</v>
      </c>
      <c r="G32" s="25">
        <v>13.544750000000001</v>
      </c>
      <c r="H32" s="25">
        <v>15.183249999999996</v>
      </c>
      <c r="I32" s="25">
        <v>19.790400000000002</v>
      </c>
      <c r="J32" s="25">
        <v>22.6267</v>
      </c>
      <c r="K32" s="25">
        <v>23.684649999999998</v>
      </c>
      <c r="L32" s="25">
        <v>23.896650000000008</v>
      </c>
      <c r="M32" s="25">
        <v>23.920349999999992</v>
      </c>
      <c r="N32" s="25">
        <v>22.071600000000004</v>
      </c>
    </row>
    <row r="33" spans="1:14" ht="18.899999999999999" customHeight="1">
      <c r="A33" s="24" t="str">
        <f>'Page 9'!$A$33</f>
        <v>Chur</v>
      </c>
      <c r="B33" s="25">
        <v>0</v>
      </c>
      <c r="C33" s="25">
        <v>0</v>
      </c>
      <c r="D33" s="25">
        <v>0</v>
      </c>
      <c r="E33" s="25">
        <v>0</v>
      </c>
      <c r="F33" s="25">
        <v>1.8499999999999999</v>
      </c>
      <c r="G33" s="25">
        <v>10.764999999999999</v>
      </c>
      <c r="H33" s="25">
        <v>11.98</v>
      </c>
      <c r="I33" s="25">
        <v>14.829999999999998</v>
      </c>
      <c r="J33" s="25">
        <v>18.707999999999998</v>
      </c>
      <c r="K33" s="25">
        <v>19.542999999999999</v>
      </c>
      <c r="L33" s="25">
        <v>20.080000000000002</v>
      </c>
      <c r="M33" s="25">
        <v>20.147000000000002</v>
      </c>
      <c r="N33" s="25">
        <v>20.503799999999998</v>
      </c>
    </row>
    <row r="34" spans="1:14" ht="18.899999999999999" customHeight="1">
      <c r="A34" s="24" t="str">
        <f>'Page 9'!$A$34</f>
        <v>Aarau</v>
      </c>
      <c r="B34" s="25">
        <v>0</v>
      </c>
      <c r="C34" s="25">
        <v>0</v>
      </c>
      <c r="D34" s="25">
        <v>0.64049999999999996</v>
      </c>
      <c r="E34" s="25">
        <v>3.823999999999999</v>
      </c>
      <c r="F34" s="25">
        <v>5.7895000000000012</v>
      </c>
      <c r="G34" s="25">
        <v>9.0169999999999995</v>
      </c>
      <c r="H34" s="25">
        <v>12.188000000000001</v>
      </c>
      <c r="I34" s="25">
        <v>15.1938</v>
      </c>
      <c r="J34" s="25">
        <v>17.412600000000005</v>
      </c>
      <c r="K34" s="25">
        <v>18.975099999999994</v>
      </c>
      <c r="L34" s="25">
        <v>19.53745000000001</v>
      </c>
      <c r="M34" s="25">
        <v>20.536399999999993</v>
      </c>
      <c r="N34" s="25">
        <v>21.18506</v>
      </c>
    </row>
    <row r="35" spans="1:14" ht="18.899999999999999" customHeight="1">
      <c r="A35" s="24" t="str">
        <f>'Page 9'!$A$35</f>
        <v>Frauenfeld</v>
      </c>
      <c r="B35" s="25">
        <v>0</v>
      </c>
      <c r="C35" s="25">
        <v>0</v>
      </c>
      <c r="D35" s="25">
        <v>0</v>
      </c>
      <c r="E35" s="25">
        <v>0</v>
      </c>
      <c r="F35" s="25">
        <v>4.9264999999999999</v>
      </c>
      <c r="G35" s="25">
        <v>11.54275</v>
      </c>
      <c r="H35" s="25">
        <v>13.602499999999997</v>
      </c>
      <c r="I35" s="25">
        <v>16.436</v>
      </c>
      <c r="J35" s="25">
        <v>17.004300000000004</v>
      </c>
      <c r="K35" s="25">
        <v>18.375249999999994</v>
      </c>
      <c r="L35" s="25">
        <v>18.872700000000002</v>
      </c>
      <c r="M35" s="25">
        <v>19.757399999999979</v>
      </c>
      <c r="N35" s="25">
        <v>19.940359999999998</v>
      </c>
    </row>
    <row r="36" spans="1:14" ht="18.899999999999999" customHeight="1">
      <c r="A36" s="24" t="str">
        <f>'Page 9'!$A$36</f>
        <v>Bellinzona</v>
      </c>
      <c r="B36" s="25">
        <v>0</v>
      </c>
      <c r="C36" s="25">
        <v>0</v>
      </c>
      <c r="D36" s="25">
        <v>0</v>
      </c>
      <c r="E36" s="25">
        <v>0</v>
      </c>
      <c r="F36" s="25">
        <v>0</v>
      </c>
      <c r="G36" s="25">
        <v>4.9339999999999993</v>
      </c>
      <c r="H36" s="25">
        <v>8.416500000000001</v>
      </c>
      <c r="I36" s="25">
        <v>15.378899999999998</v>
      </c>
      <c r="J36" s="25">
        <v>21.917900000000003</v>
      </c>
      <c r="K36" s="25">
        <v>23.588550000000001</v>
      </c>
      <c r="L36" s="25">
        <v>25.428199999999997</v>
      </c>
      <c r="M36" s="25">
        <v>25.942649999999993</v>
      </c>
      <c r="N36" s="25">
        <v>26.034629999999996</v>
      </c>
    </row>
    <row r="37" spans="1:14" ht="18.899999999999999" customHeight="1">
      <c r="A37" s="24" t="str">
        <f>'Page 9'!$A$37</f>
        <v>Lausanne</v>
      </c>
      <c r="B37" s="25">
        <v>0</v>
      </c>
      <c r="C37" s="25">
        <v>0</v>
      </c>
      <c r="D37" s="25">
        <v>0</v>
      </c>
      <c r="E37" s="25">
        <v>0</v>
      </c>
      <c r="F37" s="25">
        <v>2.669</v>
      </c>
      <c r="G37" s="25">
        <v>14.004750000000001</v>
      </c>
      <c r="H37" s="25">
        <v>23.796499999999995</v>
      </c>
      <c r="I37" s="25">
        <v>18.721600000000002</v>
      </c>
      <c r="J37" s="25">
        <v>19.167299999999994</v>
      </c>
      <c r="K37" s="25">
        <v>23.353349999999999</v>
      </c>
      <c r="L37" s="25">
        <v>28.455350000000006</v>
      </c>
      <c r="M37" s="25">
        <v>29.609699999999993</v>
      </c>
      <c r="N37" s="25">
        <v>30.724</v>
      </c>
    </row>
    <row r="38" spans="1:14" ht="18.899999999999999" customHeight="1">
      <c r="A38" s="24" t="str">
        <f>'Page 9'!$A$38</f>
        <v>Sion</v>
      </c>
      <c r="B38" s="25">
        <v>0</v>
      </c>
      <c r="C38" s="25">
        <v>0</v>
      </c>
      <c r="D38" s="25">
        <v>0</v>
      </c>
      <c r="E38" s="25">
        <v>0</v>
      </c>
      <c r="F38" s="25">
        <v>0</v>
      </c>
      <c r="G38" s="25">
        <v>2.7394999999999992</v>
      </c>
      <c r="H38" s="25">
        <v>11.800749999999999</v>
      </c>
      <c r="I38" s="25">
        <v>13.595699999999999</v>
      </c>
      <c r="J38" s="25">
        <v>20.223800000000001</v>
      </c>
      <c r="K38" s="25">
        <v>23.821950000000008</v>
      </c>
      <c r="L38" s="25">
        <v>23.684849999999987</v>
      </c>
      <c r="M38" s="25">
        <v>23.859650000000009</v>
      </c>
      <c r="N38" s="25">
        <v>22.629829999999998</v>
      </c>
    </row>
    <row r="39" spans="1:14" ht="18.899999999999999" customHeight="1">
      <c r="A39" s="24" t="str">
        <f>'Page 9'!$A$39</f>
        <v>Neuchâtel</v>
      </c>
      <c r="B39" s="25">
        <v>0</v>
      </c>
      <c r="C39" s="25">
        <v>0</v>
      </c>
      <c r="D39" s="25">
        <v>0.83</v>
      </c>
      <c r="E39" s="25">
        <v>2.9344999999999999</v>
      </c>
      <c r="F39" s="25">
        <v>10.931499999999998</v>
      </c>
      <c r="G39" s="25">
        <v>17.746000000000002</v>
      </c>
      <c r="H39" s="25">
        <v>17.93525</v>
      </c>
      <c r="I39" s="25">
        <v>21.7014</v>
      </c>
      <c r="J39" s="25">
        <v>23.781499999999991</v>
      </c>
      <c r="K39" s="25">
        <v>26.135450000000006</v>
      </c>
      <c r="L39" s="25">
        <v>28.110499999999998</v>
      </c>
      <c r="M39" s="25">
        <v>25.719699999999996</v>
      </c>
      <c r="N39" s="25">
        <v>24.486629999999995</v>
      </c>
    </row>
    <row r="40" spans="1:14" ht="18.899999999999999" customHeight="1">
      <c r="A40" s="24" t="str">
        <f>'Page 9'!$A$40</f>
        <v>Geneva</v>
      </c>
      <c r="B40" s="25">
        <v>0</v>
      </c>
      <c r="C40" s="25">
        <v>0</v>
      </c>
      <c r="D40" s="25">
        <v>0</v>
      </c>
      <c r="E40" s="25">
        <v>0</v>
      </c>
      <c r="F40" s="25">
        <v>0</v>
      </c>
      <c r="G40" s="25">
        <v>0.59175</v>
      </c>
      <c r="H40" s="25">
        <v>12.967750000000001</v>
      </c>
      <c r="I40" s="25">
        <v>18.4117</v>
      </c>
      <c r="J40" s="25">
        <v>22.816199999999998</v>
      </c>
      <c r="K40" s="25">
        <v>23.729950000000006</v>
      </c>
      <c r="L40" s="25">
        <v>24.601949999999999</v>
      </c>
      <c r="M40" s="25">
        <v>26.147699999999986</v>
      </c>
      <c r="N40" s="25">
        <v>27.951050000000006</v>
      </c>
    </row>
    <row r="41" spans="1:14" ht="18.899999999999999" customHeight="1">
      <c r="A41" s="24" t="str">
        <f>'Page 9'!$A$41</f>
        <v>Delémont</v>
      </c>
      <c r="B41" s="25">
        <v>0</v>
      </c>
      <c r="C41" s="25">
        <v>0</v>
      </c>
      <c r="D41" s="25">
        <v>0</v>
      </c>
      <c r="E41" s="25">
        <v>1.0305</v>
      </c>
      <c r="F41" s="25">
        <v>7.3620000000000001</v>
      </c>
      <c r="G41" s="25">
        <v>13.803249999999997</v>
      </c>
      <c r="H41" s="25">
        <v>18.0565</v>
      </c>
      <c r="I41" s="25">
        <v>20.640599999999999</v>
      </c>
      <c r="J41" s="25">
        <v>22.5974</v>
      </c>
      <c r="K41" s="25">
        <v>24.845100000000002</v>
      </c>
      <c r="L41" s="25">
        <v>27.043600000000005</v>
      </c>
      <c r="M41" s="25">
        <v>27.094649999999991</v>
      </c>
      <c r="N41" s="25">
        <v>27.532840000000004</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v>
      </c>
      <c r="C43" s="25">
        <v>0</v>
      </c>
      <c r="D43" s="25">
        <v>0</v>
      </c>
      <c r="E43" s="25">
        <v>0</v>
      </c>
      <c r="F43" s="25">
        <v>0</v>
      </c>
      <c r="G43" s="25">
        <v>0</v>
      </c>
      <c r="H43" s="25">
        <v>0</v>
      </c>
      <c r="I43" s="25">
        <v>2.3720000000000003</v>
      </c>
      <c r="J43" s="25">
        <v>5.9139999999999997</v>
      </c>
      <c r="K43" s="25">
        <v>11.349</v>
      </c>
      <c r="L43" s="25">
        <v>11.491999999999999</v>
      </c>
      <c r="M43" s="25">
        <v>11.505000000000001</v>
      </c>
      <c r="N43" s="25">
        <v>11.6142</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0:N10"/>
    <mergeCell ref="B15:N15"/>
  </mergeCells>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&amp;C&amp;"Helvetica,Standard" Eidg. Steuerverwaltung  -  Administration fédérale des contributions  -  Amministrazione federale delle contribuzioni&amp;R23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1"/>
  <sheetViews>
    <sheetView zoomScale="60" zoomScaleNormal="60" workbookViewId="0"/>
  </sheetViews>
  <sheetFormatPr baseColWidth="10" defaultColWidth="12.6640625" defaultRowHeight="13.2"/>
  <cols>
    <col min="1" max="1" width="30.5546875" style="40" customWidth="1"/>
    <col min="2" max="6" width="11.5546875" style="40" bestFit="1" customWidth="1"/>
    <col min="7" max="12" width="13.5546875" style="40" bestFit="1" customWidth="1"/>
    <col min="13" max="24" width="12.6640625" style="40" customWidth="1"/>
    <col min="25" max="25" width="14.5546875" style="40" bestFit="1" customWidth="1"/>
    <col min="26" max="26" width="28.33203125" style="40" bestFit="1" customWidth="1"/>
    <col min="27" max="16384" width="12.6640625" style="40"/>
  </cols>
  <sheetData>
    <row r="1" spans="1:26" s="52" customFormat="1" ht="18.899999999999999" customHeight="1">
      <c r="A1" s="38" t="str">
        <f>'Page 27'!A1</f>
        <v>Double-income married couple with 2 children</v>
      </c>
      <c r="B1" s="38"/>
      <c r="C1" s="38"/>
      <c r="D1" s="38"/>
      <c r="E1" s="38"/>
      <c r="F1" s="38"/>
      <c r="G1" s="38"/>
      <c r="H1" s="38"/>
      <c r="I1" s="38"/>
      <c r="J1" s="38"/>
      <c r="K1" s="38"/>
      <c r="L1" s="38"/>
      <c r="N1" s="38" t="str">
        <f>A1</f>
        <v>Double-income married couple with 2 children</v>
      </c>
    </row>
    <row r="2" spans="1:26" s="52" customFormat="1" ht="18.899999999999999" customHeight="1">
      <c r="A2" s="38"/>
      <c r="B2" s="38"/>
      <c r="C2" s="38"/>
      <c r="D2" s="38"/>
      <c r="E2" s="38"/>
      <c r="F2" s="38"/>
      <c r="G2" s="38"/>
      <c r="H2" s="38"/>
      <c r="I2" s="38"/>
      <c r="J2" s="38"/>
      <c r="K2" s="38"/>
      <c r="L2" s="38"/>
    </row>
    <row r="3" spans="1:26" s="52" customFormat="1" ht="18.899999999999999" customHeight="1">
      <c r="A3" s="41" t="str">
        <f>'Pages 10-11'!$A$3</f>
        <v>Cantonal, municipal and church tax burden on gross earned income</v>
      </c>
      <c r="C3" s="38"/>
      <c r="D3" s="38"/>
      <c r="E3" s="38"/>
      <c r="F3" s="38"/>
      <c r="G3" s="38"/>
      <c r="H3" s="38"/>
      <c r="I3" s="38"/>
      <c r="J3" s="38"/>
      <c r="K3" s="38"/>
      <c r="L3" s="38"/>
      <c r="N3" s="41" t="str">
        <f>A3</f>
        <v>Cantonal, municipal and church tax burden on gross earned income</v>
      </c>
    </row>
    <row r="4" spans="1:26" ht="18.899999999999999" customHeight="1">
      <c r="A4" s="39"/>
      <c r="B4" s="39"/>
      <c r="C4" s="39"/>
      <c r="D4" s="39"/>
      <c r="E4" s="39"/>
      <c r="F4" s="39"/>
      <c r="G4" s="39"/>
      <c r="H4" s="39"/>
      <c r="I4" s="39"/>
      <c r="J4" s="39"/>
      <c r="K4" s="39"/>
      <c r="L4" s="39"/>
      <c r="Z4" s="42"/>
    </row>
    <row r="5" spans="1:26" ht="18.899999999999999" customHeight="1" thickBot="1">
      <c r="A5" s="42">
        <v>12</v>
      </c>
      <c r="B5" s="39"/>
      <c r="C5" s="39"/>
      <c r="D5" s="39"/>
      <c r="E5" s="39"/>
      <c r="F5" s="39"/>
      <c r="G5" s="39"/>
      <c r="H5" s="39"/>
      <c r="I5" s="39"/>
      <c r="J5" s="39"/>
      <c r="K5" s="39"/>
      <c r="L5" s="39"/>
      <c r="Z5" s="57">
        <f>A5</f>
        <v>12</v>
      </c>
    </row>
    <row r="6" spans="1:26" ht="18.899999999999999" customHeight="1" thickBot="1">
      <c r="A6" s="41" t="str">
        <f>'Pages 10-11'!A6</f>
        <v>Cantonal capitals</v>
      </c>
      <c r="B6" s="825" t="s">
        <v>81</v>
      </c>
      <c r="C6" s="826"/>
      <c r="D6" s="826"/>
      <c r="E6" s="826"/>
      <c r="F6" s="826"/>
      <c r="G6" s="826"/>
      <c r="H6" s="826"/>
      <c r="I6" s="826"/>
      <c r="J6" s="826"/>
      <c r="K6" s="826"/>
      <c r="L6" s="826"/>
      <c r="M6" s="827"/>
      <c r="N6" s="825" t="s">
        <v>81</v>
      </c>
      <c r="O6" s="826"/>
      <c r="P6" s="826"/>
      <c r="Q6" s="826"/>
      <c r="R6" s="826"/>
      <c r="S6" s="826"/>
      <c r="T6" s="826"/>
      <c r="U6" s="826"/>
      <c r="V6" s="826"/>
      <c r="W6" s="826"/>
      <c r="X6" s="826"/>
      <c r="Y6" s="827"/>
      <c r="Z6" s="57" t="str">
        <f>A6</f>
        <v>Cantonal capitals</v>
      </c>
    </row>
    <row r="7" spans="1:26" ht="18.899999999999999" customHeight="1">
      <c r="A7" s="41" t="str">
        <f>'Pages 10-11'!A7</f>
        <v>Confederation</v>
      </c>
      <c r="B7" s="86">
        <v>12500</v>
      </c>
      <c r="C7" s="86">
        <v>15000</v>
      </c>
      <c r="D7" s="86">
        <v>17500</v>
      </c>
      <c r="E7" s="86">
        <v>20000</v>
      </c>
      <c r="F7" s="86">
        <v>25000</v>
      </c>
      <c r="G7" s="86">
        <v>30000</v>
      </c>
      <c r="H7" s="86">
        <v>35000</v>
      </c>
      <c r="I7" s="86">
        <v>40000</v>
      </c>
      <c r="J7" s="86">
        <v>45000</v>
      </c>
      <c r="K7" s="86">
        <v>50000</v>
      </c>
      <c r="L7" s="86">
        <v>60000</v>
      </c>
      <c r="M7" s="86">
        <v>70000</v>
      </c>
      <c r="N7" s="396">
        <v>80000</v>
      </c>
      <c r="O7" s="396">
        <v>90000</v>
      </c>
      <c r="P7" s="396">
        <v>100000</v>
      </c>
      <c r="Q7" s="396">
        <v>125000</v>
      </c>
      <c r="R7" s="396">
        <v>150000</v>
      </c>
      <c r="S7" s="396">
        <v>175000</v>
      </c>
      <c r="T7" s="396">
        <v>200000</v>
      </c>
      <c r="U7" s="396">
        <v>250000</v>
      </c>
      <c r="V7" s="396">
        <v>300000</v>
      </c>
      <c r="W7" s="396">
        <v>400000</v>
      </c>
      <c r="X7" s="396">
        <v>500000</v>
      </c>
      <c r="Y7" s="396">
        <v>1000000</v>
      </c>
      <c r="Z7" s="57" t="str">
        <f>A7</f>
        <v>Confederation</v>
      </c>
    </row>
    <row r="8" spans="1:26" ht="18.899999999999999" customHeight="1">
      <c r="A8" s="41"/>
      <c r="B8" s="53"/>
      <c r="C8" s="53"/>
      <c r="D8" s="53"/>
      <c r="E8" s="53"/>
      <c r="F8" s="53"/>
      <c r="G8" s="53"/>
      <c r="H8" s="53"/>
      <c r="I8" s="53"/>
      <c r="J8" s="53"/>
      <c r="K8" s="53"/>
      <c r="L8" s="53"/>
      <c r="N8" s="397"/>
      <c r="O8" s="397"/>
      <c r="P8" s="397"/>
      <c r="Q8" s="397"/>
      <c r="R8" s="397"/>
      <c r="S8" s="397"/>
      <c r="T8" s="397"/>
      <c r="U8" s="397"/>
      <c r="V8" s="397"/>
      <c r="W8" s="397"/>
      <c r="X8" s="397"/>
      <c r="Y8" s="397"/>
      <c r="Z8" s="398"/>
    </row>
    <row r="9" spans="1:26" ht="18.899999999999999" customHeight="1">
      <c r="A9" s="41"/>
      <c r="B9" s="837" t="str">
        <f>'Pages 10-11'!$B$9:$M$9</f>
        <v xml:space="preserve">Tax burden in Swiss francs </v>
      </c>
      <c r="C9" s="838"/>
      <c r="D9" s="838"/>
      <c r="E9" s="838"/>
      <c r="F9" s="838"/>
      <c r="G9" s="838"/>
      <c r="H9" s="838"/>
      <c r="I9" s="838"/>
      <c r="J9" s="838"/>
      <c r="K9" s="838"/>
      <c r="L9" s="838"/>
      <c r="M9" s="839"/>
      <c r="N9" s="837" t="str">
        <f>B9</f>
        <v xml:space="preserve">Tax burden in Swiss francs </v>
      </c>
      <c r="O9" s="838"/>
      <c r="P9" s="838"/>
      <c r="Q9" s="838"/>
      <c r="R9" s="838"/>
      <c r="S9" s="838"/>
      <c r="T9" s="838"/>
      <c r="U9" s="838"/>
      <c r="V9" s="838"/>
      <c r="W9" s="838"/>
      <c r="X9" s="838"/>
      <c r="Y9" s="839"/>
      <c r="Z9" s="398"/>
    </row>
    <row r="10" spans="1:26" ht="18.899999999999999" customHeight="1">
      <c r="A10" s="24" t="str">
        <f>'Page 9'!$A$16</f>
        <v>Zurich</v>
      </c>
      <c r="B10" s="14">
        <v>48</v>
      </c>
      <c r="C10" s="14">
        <v>48</v>
      </c>
      <c r="D10" s="14">
        <v>48</v>
      </c>
      <c r="E10" s="14">
        <v>48</v>
      </c>
      <c r="F10" s="14">
        <v>48</v>
      </c>
      <c r="G10" s="14">
        <v>48</v>
      </c>
      <c r="H10" s="14">
        <v>48</v>
      </c>
      <c r="I10" s="14">
        <v>48</v>
      </c>
      <c r="J10" s="14">
        <v>48</v>
      </c>
      <c r="K10" s="14">
        <v>135</v>
      </c>
      <c r="L10" s="14">
        <v>648</v>
      </c>
      <c r="M10" s="14">
        <v>1266.3</v>
      </c>
      <c r="N10" s="14">
        <v>2070.0500000000002</v>
      </c>
      <c r="O10" s="14">
        <v>2928.8</v>
      </c>
      <c r="P10" s="14">
        <v>3984.5000000000005</v>
      </c>
      <c r="Q10" s="14">
        <v>7030.2</v>
      </c>
      <c r="R10" s="14">
        <v>10611.75</v>
      </c>
      <c r="S10" s="14">
        <v>14587.199999999999</v>
      </c>
      <c r="T10" s="14">
        <v>18974.849999999999</v>
      </c>
      <c r="U10" s="14">
        <v>28448.600000000002</v>
      </c>
      <c r="V10" s="14">
        <v>38659.700000000004</v>
      </c>
      <c r="W10" s="14">
        <v>61665.05</v>
      </c>
      <c r="X10" s="14">
        <v>87161.900000000009</v>
      </c>
      <c r="Y10" s="14">
        <v>220144.5</v>
      </c>
      <c r="Z10" s="399" t="str">
        <f>A10</f>
        <v>Zurich</v>
      </c>
    </row>
    <row r="11" spans="1:26" ht="18.899999999999999" customHeight="1">
      <c r="A11" s="24" t="str">
        <f>'Page 9'!$A$17</f>
        <v>Berne</v>
      </c>
      <c r="B11" s="14">
        <v>0</v>
      </c>
      <c r="C11" s="14">
        <v>0</v>
      </c>
      <c r="D11" s="14">
        <v>0</v>
      </c>
      <c r="E11" s="14">
        <v>0</v>
      </c>
      <c r="F11" s="14">
        <v>0</v>
      </c>
      <c r="G11" s="14">
        <v>0</v>
      </c>
      <c r="H11" s="14">
        <v>0</v>
      </c>
      <c r="I11" s="14">
        <v>0</v>
      </c>
      <c r="J11" s="14">
        <v>0</v>
      </c>
      <c r="K11" s="14">
        <v>285.15000000000003</v>
      </c>
      <c r="L11" s="14">
        <v>1333.6</v>
      </c>
      <c r="M11" s="14">
        <v>2891.2</v>
      </c>
      <c r="N11" s="14">
        <v>4627.0999999999995</v>
      </c>
      <c r="O11" s="14">
        <v>6372.3000000000011</v>
      </c>
      <c r="P11" s="14">
        <v>7953.85</v>
      </c>
      <c r="Q11" s="14">
        <v>12203.050000000001</v>
      </c>
      <c r="R11" s="14">
        <v>16863.599999999999</v>
      </c>
      <c r="S11" s="14">
        <v>21909.500000000004</v>
      </c>
      <c r="T11" s="14">
        <v>27278.600000000002</v>
      </c>
      <c r="U11" s="14">
        <v>39153.450000000004</v>
      </c>
      <c r="V11" s="14">
        <v>51271.600000000006</v>
      </c>
      <c r="W11" s="14">
        <v>76289.7</v>
      </c>
      <c r="X11" s="14">
        <v>102644.8</v>
      </c>
      <c r="Y11" s="14">
        <v>241101.4</v>
      </c>
      <c r="Z11" s="399" t="str">
        <f t="shared" ref="Z11:Z35" si="0">A11</f>
        <v>Berne</v>
      </c>
    </row>
    <row r="12" spans="1:26" ht="18.899999999999999" customHeight="1">
      <c r="A12" s="24" t="str">
        <f>'Page 9'!$A$18</f>
        <v>Lucerne</v>
      </c>
      <c r="B12" s="14">
        <v>50</v>
      </c>
      <c r="C12" s="14">
        <v>50</v>
      </c>
      <c r="D12" s="14">
        <v>50</v>
      </c>
      <c r="E12" s="14">
        <v>50</v>
      </c>
      <c r="F12" s="14">
        <v>50</v>
      </c>
      <c r="G12" s="14">
        <v>50</v>
      </c>
      <c r="H12" s="14">
        <v>50</v>
      </c>
      <c r="I12" s="14">
        <v>50</v>
      </c>
      <c r="J12" s="14">
        <v>50</v>
      </c>
      <c r="K12" s="14">
        <v>50</v>
      </c>
      <c r="L12" s="14">
        <v>479.20000000000005</v>
      </c>
      <c r="M12" s="14">
        <v>1585.5</v>
      </c>
      <c r="N12" s="14">
        <v>2751</v>
      </c>
      <c r="O12" s="14">
        <v>3949.8</v>
      </c>
      <c r="P12" s="14">
        <v>5215.2000000000007</v>
      </c>
      <c r="Q12" s="14">
        <v>8828.3000000000011</v>
      </c>
      <c r="R12" s="14">
        <v>12544.900000000001</v>
      </c>
      <c r="S12" s="14">
        <v>16559.400000000001</v>
      </c>
      <c r="T12" s="14">
        <v>20820</v>
      </c>
      <c r="U12" s="14">
        <v>30241.300000000003</v>
      </c>
      <c r="V12" s="14">
        <v>39726.6</v>
      </c>
      <c r="W12" s="14">
        <v>58697.200000000004</v>
      </c>
      <c r="X12" s="14">
        <v>77689.299999999988</v>
      </c>
      <c r="Y12" s="14">
        <v>173551.09999999998</v>
      </c>
      <c r="Z12" s="399" t="str">
        <f t="shared" si="0"/>
        <v>Lucerne</v>
      </c>
    </row>
    <row r="13" spans="1:26" ht="18.899999999999999" customHeight="1">
      <c r="A13" s="24" t="str">
        <f>'Page 9'!$A$19</f>
        <v>Altdorf</v>
      </c>
      <c r="B13" s="14">
        <v>100</v>
      </c>
      <c r="C13" s="14">
        <v>100</v>
      </c>
      <c r="D13" s="14">
        <v>100</v>
      </c>
      <c r="E13" s="14">
        <v>100</v>
      </c>
      <c r="F13" s="14">
        <v>100</v>
      </c>
      <c r="G13" s="14">
        <v>100</v>
      </c>
      <c r="H13" s="14">
        <v>100</v>
      </c>
      <c r="I13" s="14">
        <v>100</v>
      </c>
      <c r="J13" s="14">
        <v>100</v>
      </c>
      <c r="K13" s="14">
        <v>100</v>
      </c>
      <c r="L13" s="14">
        <v>1017.989</v>
      </c>
      <c r="M13" s="14">
        <v>2056.37</v>
      </c>
      <c r="N13" s="14">
        <v>3395.7310000000002</v>
      </c>
      <c r="O13" s="14">
        <v>4720.0429999999988</v>
      </c>
      <c r="P13" s="14">
        <v>6044.3549999999996</v>
      </c>
      <c r="Q13" s="14">
        <v>9024.0569999999989</v>
      </c>
      <c r="R13" s="14">
        <v>11973.660999999998</v>
      </c>
      <c r="S13" s="14">
        <v>15179.098000000002</v>
      </c>
      <c r="T13" s="14">
        <v>18459.78</v>
      </c>
      <c r="U13" s="14">
        <v>25126.486999999997</v>
      </c>
      <c r="V13" s="14">
        <v>31778.144999999997</v>
      </c>
      <c r="W13" s="14">
        <v>45081.461000000003</v>
      </c>
      <c r="X13" s="14">
        <v>58399.826000000001</v>
      </c>
      <c r="Y13" s="14">
        <v>125623.709</v>
      </c>
      <c r="Z13" s="399" t="str">
        <f t="shared" si="0"/>
        <v>Altdorf</v>
      </c>
    </row>
    <row r="14" spans="1:26" ht="18.899999999999999" customHeight="1">
      <c r="A14" s="24" t="str">
        <f>'Page 9'!$A$20</f>
        <v>Schwyz</v>
      </c>
      <c r="B14" s="14">
        <v>0</v>
      </c>
      <c r="C14" s="14">
        <v>0</v>
      </c>
      <c r="D14" s="14">
        <v>0</v>
      </c>
      <c r="E14" s="14">
        <v>0</v>
      </c>
      <c r="F14" s="14">
        <v>0</v>
      </c>
      <c r="G14" s="14">
        <v>0</v>
      </c>
      <c r="H14" s="14">
        <v>0</v>
      </c>
      <c r="I14" s="14">
        <v>15.9</v>
      </c>
      <c r="J14" s="14">
        <v>87.550000000000011</v>
      </c>
      <c r="K14" s="14">
        <v>230.85</v>
      </c>
      <c r="L14" s="14">
        <v>752.19999999999993</v>
      </c>
      <c r="M14" s="14">
        <v>1500.45</v>
      </c>
      <c r="N14" s="14">
        <v>2220.85</v>
      </c>
      <c r="O14" s="14">
        <v>2977.0499999999997</v>
      </c>
      <c r="P14" s="14">
        <v>3788.95</v>
      </c>
      <c r="Q14" s="14">
        <v>6133.2</v>
      </c>
      <c r="R14" s="14">
        <v>9142.0499999999993</v>
      </c>
      <c r="S14" s="14">
        <v>12373.8</v>
      </c>
      <c r="T14" s="14">
        <v>15820.5</v>
      </c>
      <c r="U14" s="14">
        <v>22741.7</v>
      </c>
      <c r="V14" s="14">
        <v>29666.899999999998</v>
      </c>
      <c r="W14" s="14">
        <v>43513.35</v>
      </c>
      <c r="X14" s="14">
        <v>57371.7</v>
      </c>
      <c r="Y14" s="14">
        <v>139192.15</v>
      </c>
      <c r="Z14" s="399" t="str">
        <f t="shared" si="0"/>
        <v>Schwyz</v>
      </c>
    </row>
    <row r="15" spans="1:26" ht="18.899999999999999" customHeight="1">
      <c r="A15" s="24" t="str">
        <f>'Page 9'!$A$21</f>
        <v>Sarnen</v>
      </c>
      <c r="B15" s="14">
        <v>0</v>
      </c>
      <c r="C15" s="14">
        <v>0</v>
      </c>
      <c r="D15" s="14">
        <v>0</v>
      </c>
      <c r="E15" s="14">
        <v>0</v>
      </c>
      <c r="F15" s="14">
        <v>0</v>
      </c>
      <c r="G15" s="14">
        <v>0</v>
      </c>
      <c r="H15" s="14">
        <v>0</v>
      </c>
      <c r="I15" s="14">
        <v>0</v>
      </c>
      <c r="J15" s="14">
        <v>0</v>
      </c>
      <c r="K15" s="14">
        <v>69.75</v>
      </c>
      <c r="L15" s="14">
        <v>1074.1999999999998</v>
      </c>
      <c r="M15" s="14">
        <v>2176.25</v>
      </c>
      <c r="N15" s="14">
        <v>3501.45</v>
      </c>
      <c r="O15" s="14">
        <v>4743</v>
      </c>
      <c r="P15" s="14">
        <v>5886.95</v>
      </c>
      <c r="Q15" s="14">
        <v>8732.7000000000007</v>
      </c>
      <c r="R15" s="14">
        <v>11787.75</v>
      </c>
      <c r="S15" s="14">
        <v>14870.7</v>
      </c>
      <c r="T15" s="14">
        <v>17981.550000000003</v>
      </c>
      <c r="U15" s="14">
        <v>24203.25</v>
      </c>
      <c r="V15" s="14">
        <v>30425</v>
      </c>
      <c r="W15" s="14">
        <v>42854.45</v>
      </c>
      <c r="X15" s="14">
        <v>55311.75</v>
      </c>
      <c r="Y15" s="14">
        <v>117640.35</v>
      </c>
      <c r="Z15" s="399" t="str">
        <f t="shared" si="0"/>
        <v>Sarnen</v>
      </c>
    </row>
    <row r="16" spans="1:26" ht="18.899999999999999" customHeight="1">
      <c r="A16" s="24" t="str">
        <f>'Page 9'!$A$22</f>
        <v>Stans</v>
      </c>
      <c r="B16" s="14">
        <v>50</v>
      </c>
      <c r="C16" s="14">
        <v>50</v>
      </c>
      <c r="D16" s="14">
        <v>50</v>
      </c>
      <c r="E16" s="14">
        <v>50</v>
      </c>
      <c r="F16" s="14">
        <v>50</v>
      </c>
      <c r="G16" s="14">
        <v>50</v>
      </c>
      <c r="H16" s="14">
        <v>50</v>
      </c>
      <c r="I16" s="14">
        <v>50</v>
      </c>
      <c r="J16" s="14">
        <v>50</v>
      </c>
      <c r="K16" s="14">
        <v>161.25</v>
      </c>
      <c r="L16" s="14">
        <v>677.6</v>
      </c>
      <c r="M16" s="14">
        <v>1455</v>
      </c>
      <c r="N16" s="14">
        <v>2557.1499999999996</v>
      </c>
      <c r="O16" s="14">
        <v>3718.05</v>
      </c>
      <c r="P16" s="14">
        <v>5003.75</v>
      </c>
      <c r="Q16" s="14">
        <v>8345.5</v>
      </c>
      <c r="R16" s="14">
        <v>11650.65</v>
      </c>
      <c r="S16" s="14">
        <v>15104.3</v>
      </c>
      <c r="T16" s="14">
        <v>18594.150000000001</v>
      </c>
      <c r="U16" s="14">
        <v>25895.5</v>
      </c>
      <c r="V16" s="14">
        <v>33505.949999999997</v>
      </c>
      <c r="W16" s="14">
        <v>48218</v>
      </c>
      <c r="X16" s="14">
        <v>61427.499999999993</v>
      </c>
      <c r="Y16" s="14">
        <v>128456.5</v>
      </c>
      <c r="Z16" s="399" t="str">
        <f t="shared" si="0"/>
        <v>Stans</v>
      </c>
    </row>
    <row r="17" spans="1:26" ht="18.899999999999999" customHeight="1">
      <c r="A17" s="24" t="str">
        <f>'Page 9'!$A$23</f>
        <v>Glarus</v>
      </c>
      <c r="B17" s="14">
        <v>0</v>
      </c>
      <c r="C17" s="14">
        <v>0</v>
      </c>
      <c r="D17" s="14">
        <v>0</v>
      </c>
      <c r="E17" s="14">
        <v>0</v>
      </c>
      <c r="F17" s="14">
        <v>0</v>
      </c>
      <c r="G17" s="14">
        <v>0</v>
      </c>
      <c r="H17" s="14">
        <v>0</v>
      </c>
      <c r="I17" s="14">
        <v>0</v>
      </c>
      <c r="J17" s="14">
        <v>244.55</v>
      </c>
      <c r="K17" s="14">
        <v>692.95</v>
      </c>
      <c r="L17" s="14">
        <v>1426.6499999999999</v>
      </c>
      <c r="M17" s="14">
        <v>2247</v>
      </c>
      <c r="N17" s="14">
        <v>3269.8500000000004</v>
      </c>
      <c r="O17" s="14">
        <v>4518.2</v>
      </c>
      <c r="P17" s="14">
        <v>5991.9500000000007</v>
      </c>
      <c r="Q17" s="14">
        <v>9687.2999999999993</v>
      </c>
      <c r="R17" s="14">
        <v>13738</v>
      </c>
      <c r="S17" s="14">
        <v>17750.5</v>
      </c>
      <c r="T17" s="14">
        <v>21801.199999999997</v>
      </c>
      <c r="U17" s="14">
        <v>30388</v>
      </c>
      <c r="V17" s="14">
        <v>39111</v>
      </c>
      <c r="W17" s="14">
        <v>58216.25</v>
      </c>
      <c r="X17" s="14">
        <v>78074.249999999985</v>
      </c>
      <c r="Y17" s="14">
        <v>184823.15</v>
      </c>
      <c r="Z17" s="399" t="str">
        <f t="shared" si="0"/>
        <v>Glarus</v>
      </c>
    </row>
    <row r="18" spans="1:26" ht="18.899999999999999" customHeight="1">
      <c r="A18" s="24" t="str">
        <f>'Page 9'!$A$24</f>
        <v>Zug</v>
      </c>
      <c r="B18" s="14">
        <v>0</v>
      </c>
      <c r="C18" s="14">
        <v>0</v>
      </c>
      <c r="D18" s="14">
        <v>0</v>
      </c>
      <c r="E18" s="14">
        <v>0</v>
      </c>
      <c r="F18" s="14">
        <v>0</v>
      </c>
      <c r="G18" s="14">
        <v>0</v>
      </c>
      <c r="H18" s="14">
        <v>0</v>
      </c>
      <c r="I18" s="14">
        <v>0</v>
      </c>
      <c r="J18" s="14">
        <v>0</v>
      </c>
      <c r="K18" s="14">
        <v>0</v>
      </c>
      <c r="L18" s="14">
        <v>0</v>
      </c>
      <c r="M18" s="14">
        <v>0</v>
      </c>
      <c r="N18" s="14">
        <v>135.54999999999998</v>
      </c>
      <c r="O18" s="14">
        <v>448.45</v>
      </c>
      <c r="P18" s="14">
        <v>801.24999999999989</v>
      </c>
      <c r="Q18" s="14">
        <v>1569.7</v>
      </c>
      <c r="R18" s="14">
        <v>2927.8500000000004</v>
      </c>
      <c r="S18" s="14">
        <v>4624.2000000000007</v>
      </c>
      <c r="T18" s="14">
        <v>6410.75</v>
      </c>
      <c r="U18" s="14">
        <v>12401.250000000002</v>
      </c>
      <c r="V18" s="14">
        <v>20037.900000000001</v>
      </c>
      <c r="W18" s="14">
        <v>34010.699999999997</v>
      </c>
      <c r="X18" s="14">
        <v>44559.9</v>
      </c>
      <c r="Y18" s="14">
        <v>97806.599999999991</v>
      </c>
      <c r="Z18" s="399" t="str">
        <f t="shared" si="0"/>
        <v>Zug</v>
      </c>
    </row>
    <row r="19" spans="1:26" ht="18.899999999999999" customHeight="1">
      <c r="A19" s="24" t="str">
        <f>'Page 9'!$A$25</f>
        <v>Fribourg</v>
      </c>
      <c r="B19" s="14">
        <v>50</v>
      </c>
      <c r="C19" s="14">
        <v>50</v>
      </c>
      <c r="D19" s="14">
        <v>50</v>
      </c>
      <c r="E19" s="14">
        <v>50</v>
      </c>
      <c r="F19" s="14">
        <v>50</v>
      </c>
      <c r="G19" s="14">
        <v>50</v>
      </c>
      <c r="H19" s="14">
        <v>50</v>
      </c>
      <c r="I19" s="14">
        <v>50</v>
      </c>
      <c r="J19" s="14">
        <v>171.6</v>
      </c>
      <c r="K19" s="14">
        <v>423.3</v>
      </c>
      <c r="L19" s="14">
        <v>1382.1499999999999</v>
      </c>
      <c r="M19" s="14">
        <v>2327.7000000000003</v>
      </c>
      <c r="N19" s="14">
        <v>3291.0499999999997</v>
      </c>
      <c r="O19" s="14">
        <v>4615.7000000000007</v>
      </c>
      <c r="P19" s="14">
        <v>5831.5</v>
      </c>
      <c r="Q19" s="14">
        <v>10733.000000000002</v>
      </c>
      <c r="R19" s="14">
        <v>15704.9</v>
      </c>
      <c r="S19" s="14">
        <v>20834.649999999998</v>
      </c>
      <c r="T19" s="14">
        <v>26480.199999999997</v>
      </c>
      <c r="U19" s="14">
        <v>37880.400000000001</v>
      </c>
      <c r="V19" s="14">
        <v>50029.85</v>
      </c>
      <c r="W19" s="14">
        <v>76906.25</v>
      </c>
      <c r="X19" s="14">
        <v>104390.1</v>
      </c>
      <c r="Y19" s="14">
        <v>218149.85</v>
      </c>
      <c r="Z19" s="399" t="str">
        <f t="shared" si="0"/>
        <v>Fribourg</v>
      </c>
    </row>
    <row r="20" spans="1:26" ht="18.899999999999999" customHeight="1">
      <c r="A20" s="24" t="str">
        <f>'Page 9'!$A$26</f>
        <v>Solothurn</v>
      </c>
      <c r="B20" s="14">
        <v>60</v>
      </c>
      <c r="C20" s="14">
        <v>60</v>
      </c>
      <c r="D20" s="14">
        <v>60</v>
      </c>
      <c r="E20" s="14">
        <v>60</v>
      </c>
      <c r="F20" s="14">
        <v>60</v>
      </c>
      <c r="G20" s="14">
        <v>60</v>
      </c>
      <c r="H20" s="14">
        <v>60</v>
      </c>
      <c r="I20" s="14">
        <v>60</v>
      </c>
      <c r="J20" s="14">
        <v>532.4</v>
      </c>
      <c r="K20" s="14">
        <v>1129.05</v>
      </c>
      <c r="L20" s="14">
        <v>2502.1499999999996</v>
      </c>
      <c r="M20" s="14">
        <v>3812.2</v>
      </c>
      <c r="N20" s="14">
        <v>5114.5</v>
      </c>
      <c r="O20" s="14">
        <v>6488.9000000000005</v>
      </c>
      <c r="P20" s="14">
        <v>8080.5999999999995</v>
      </c>
      <c r="Q20" s="14">
        <v>13035</v>
      </c>
      <c r="R20" s="14">
        <v>18155.900000000001</v>
      </c>
      <c r="S20" s="14">
        <v>23369.1</v>
      </c>
      <c r="T20" s="14">
        <v>28836.350000000002</v>
      </c>
      <c r="U20" s="14">
        <v>40259.800000000003</v>
      </c>
      <c r="V20" s="14">
        <v>52455.999999999993</v>
      </c>
      <c r="W20" s="14">
        <v>76846.3</v>
      </c>
      <c r="X20" s="14">
        <v>101275.35</v>
      </c>
      <c r="Y20" s="14">
        <v>217961.40000000002</v>
      </c>
      <c r="Z20" s="399" t="str">
        <f t="shared" si="0"/>
        <v>Solothurn</v>
      </c>
    </row>
    <row r="21" spans="1:26" ht="18.899999999999999" customHeight="1">
      <c r="A21" s="24" t="str">
        <f>'Page 9'!$A$27</f>
        <v>Basel</v>
      </c>
      <c r="B21" s="14">
        <v>0</v>
      </c>
      <c r="C21" s="14">
        <v>0</v>
      </c>
      <c r="D21" s="14">
        <v>0</v>
      </c>
      <c r="E21" s="14">
        <v>0</v>
      </c>
      <c r="F21" s="14">
        <v>0</v>
      </c>
      <c r="G21" s="14">
        <v>0</v>
      </c>
      <c r="H21" s="14">
        <v>0</v>
      </c>
      <c r="I21" s="14">
        <v>0</v>
      </c>
      <c r="J21" s="14">
        <v>0</v>
      </c>
      <c r="K21" s="14">
        <v>0</v>
      </c>
      <c r="L21" s="14">
        <v>93.6</v>
      </c>
      <c r="M21" s="14">
        <v>253.79999999999998</v>
      </c>
      <c r="N21" s="14">
        <v>2060.5</v>
      </c>
      <c r="O21" s="14">
        <v>4176.8999999999996</v>
      </c>
      <c r="P21" s="14">
        <v>6317.35</v>
      </c>
      <c r="Q21" s="14">
        <v>11656.45</v>
      </c>
      <c r="R21" s="14">
        <v>16995.55</v>
      </c>
      <c r="S21" s="14">
        <v>22334.65</v>
      </c>
      <c r="T21" s="14">
        <v>27673.75</v>
      </c>
      <c r="U21" s="14">
        <v>38400.050000000003</v>
      </c>
      <c r="V21" s="14">
        <v>49126.35</v>
      </c>
      <c r="W21" s="14">
        <v>70578.95</v>
      </c>
      <c r="X21" s="14">
        <v>92059.199999999997</v>
      </c>
      <c r="Y21" s="14">
        <v>216832.7</v>
      </c>
      <c r="Z21" s="399" t="str">
        <f t="shared" si="0"/>
        <v>Basel</v>
      </c>
    </row>
    <row r="22" spans="1:26" ht="18.899999999999999" customHeight="1">
      <c r="A22" s="24" t="str">
        <f>'Page 9'!$A$28</f>
        <v>Liestal</v>
      </c>
      <c r="B22" s="14">
        <v>0</v>
      </c>
      <c r="C22" s="14">
        <v>0</v>
      </c>
      <c r="D22" s="14">
        <v>0</v>
      </c>
      <c r="E22" s="14">
        <v>0</v>
      </c>
      <c r="F22" s="14">
        <v>0</v>
      </c>
      <c r="G22" s="14">
        <v>0</v>
      </c>
      <c r="H22" s="14">
        <v>0</v>
      </c>
      <c r="I22" s="14">
        <v>7.3</v>
      </c>
      <c r="J22" s="14">
        <v>31.7</v>
      </c>
      <c r="K22" s="14">
        <v>56.1</v>
      </c>
      <c r="L22" s="14">
        <v>104.94999999999999</v>
      </c>
      <c r="M22" s="14">
        <v>721.85</v>
      </c>
      <c r="N22" s="14">
        <v>2255.6500000000005</v>
      </c>
      <c r="O22" s="14">
        <v>3971.7499999999995</v>
      </c>
      <c r="P22" s="14">
        <v>5848.3499999999995</v>
      </c>
      <c r="Q22" s="14">
        <v>10976.900000000001</v>
      </c>
      <c r="R22" s="14">
        <v>16448.75</v>
      </c>
      <c r="S22" s="14">
        <v>22199.25</v>
      </c>
      <c r="T22" s="14">
        <v>28209.750000000004</v>
      </c>
      <c r="U22" s="14">
        <v>40839.599999999999</v>
      </c>
      <c r="V22" s="14">
        <v>53861.399999999994</v>
      </c>
      <c r="W22" s="14">
        <v>80282.75</v>
      </c>
      <c r="X22" s="14">
        <v>107144.6</v>
      </c>
      <c r="Y22" s="14">
        <v>245369.84999999998</v>
      </c>
      <c r="Z22" s="399" t="str">
        <f t="shared" si="0"/>
        <v>Liestal</v>
      </c>
    </row>
    <row r="23" spans="1:26" ht="18.899999999999999" customHeight="1">
      <c r="A23" s="24" t="str">
        <f>'Page 9'!$A$29</f>
        <v>Schaffhausen</v>
      </c>
      <c r="B23" s="14">
        <v>60</v>
      </c>
      <c r="C23" s="14">
        <v>60</v>
      </c>
      <c r="D23" s="14">
        <v>60</v>
      </c>
      <c r="E23" s="14">
        <v>60</v>
      </c>
      <c r="F23" s="14">
        <v>60</v>
      </c>
      <c r="G23" s="14">
        <v>60</v>
      </c>
      <c r="H23" s="14">
        <v>60</v>
      </c>
      <c r="I23" s="14">
        <v>60</v>
      </c>
      <c r="J23" s="14">
        <v>175</v>
      </c>
      <c r="K23" s="14">
        <v>484.6</v>
      </c>
      <c r="L23" s="14">
        <v>1512.45</v>
      </c>
      <c r="M23" s="14">
        <v>2648.8</v>
      </c>
      <c r="N23" s="14">
        <v>3919.9</v>
      </c>
      <c r="O23" s="14">
        <v>5030.9000000000005</v>
      </c>
      <c r="P23" s="14">
        <v>6226.85</v>
      </c>
      <c r="Q23" s="14">
        <v>9815.35</v>
      </c>
      <c r="R23" s="14">
        <v>14169.4</v>
      </c>
      <c r="S23" s="14">
        <v>18982</v>
      </c>
      <c r="T23" s="14">
        <v>24259.85</v>
      </c>
      <c r="U23" s="14">
        <v>35126.949999999997</v>
      </c>
      <c r="V23" s="14">
        <v>45974.799999999996</v>
      </c>
      <c r="W23" s="14">
        <v>68985.2</v>
      </c>
      <c r="X23" s="14">
        <v>91887.999999999985</v>
      </c>
      <c r="Y23" s="14">
        <v>190506</v>
      </c>
      <c r="Z23" s="399" t="str">
        <f t="shared" si="0"/>
        <v>Schaffhausen</v>
      </c>
    </row>
    <row r="24" spans="1:26" ht="18.899999999999999" customHeight="1">
      <c r="A24" s="24" t="str">
        <f>'Page 9'!$A$30</f>
        <v>Herisau</v>
      </c>
      <c r="B24" s="14">
        <v>0</v>
      </c>
      <c r="C24" s="14">
        <v>0</v>
      </c>
      <c r="D24" s="14">
        <v>0</v>
      </c>
      <c r="E24" s="14">
        <v>0</v>
      </c>
      <c r="F24" s="14">
        <v>0</v>
      </c>
      <c r="G24" s="14">
        <v>0</v>
      </c>
      <c r="H24" s="14">
        <v>0</v>
      </c>
      <c r="I24" s="14">
        <v>73.650000000000006</v>
      </c>
      <c r="J24" s="14">
        <v>416.95</v>
      </c>
      <c r="K24" s="14">
        <v>895.15000000000009</v>
      </c>
      <c r="L24" s="14">
        <v>1567.0500000000002</v>
      </c>
      <c r="M24" s="14">
        <v>2574.5500000000002</v>
      </c>
      <c r="N24" s="14">
        <v>3782.0000000000005</v>
      </c>
      <c r="O24" s="14">
        <v>5127.3499999999995</v>
      </c>
      <c r="P24" s="14">
        <v>6593.7000000000007</v>
      </c>
      <c r="Q24" s="14">
        <v>10719.000000000002</v>
      </c>
      <c r="R24" s="14">
        <v>15217.85</v>
      </c>
      <c r="S24" s="14">
        <v>19902</v>
      </c>
      <c r="T24" s="14">
        <v>24719.350000000002</v>
      </c>
      <c r="U24" s="14">
        <v>34593.65</v>
      </c>
      <c r="V24" s="14">
        <v>44617.5</v>
      </c>
      <c r="W24" s="14">
        <v>64665.25</v>
      </c>
      <c r="X24" s="14">
        <v>84307.650000000009</v>
      </c>
      <c r="Y24" s="14">
        <v>174317.6</v>
      </c>
      <c r="Z24" s="399" t="str">
        <f t="shared" si="0"/>
        <v>Herisau</v>
      </c>
    </row>
    <row r="25" spans="1:26" ht="18.899999999999999" customHeight="1">
      <c r="A25" s="24" t="str">
        <f>'Page 9'!$A$31</f>
        <v>Appenzell</v>
      </c>
      <c r="B25" s="14">
        <v>0</v>
      </c>
      <c r="C25" s="14">
        <v>0</v>
      </c>
      <c r="D25" s="14">
        <v>0</v>
      </c>
      <c r="E25" s="14">
        <v>0</v>
      </c>
      <c r="F25" s="14">
        <v>7.5500000000000007</v>
      </c>
      <c r="G25" s="14">
        <v>85.75</v>
      </c>
      <c r="H25" s="14">
        <v>219.70000000000002</v>
      </c>
      <c r="I25" s="14">
        <v>395.85</v>
      </c>
      <c r="J25" s="14">
        <v>626.9</v>
      </c>
      <c r="K25" s="14">
        <v>924.19999999999993</v>
      </c>
      <c r="L25" s="14">
        <v>1504.9</v>
      </c>
      <c r="M25" s="14">
        <v>2155.1000000000004</v>
      </c>
      <c r="N25" s="14">
        <v>2921.45</v>
      </c>
      <c r="O25" s="14">
        <v>3941.75</v>
      </c>
      <c r="P25" s="14">
        <v>5059.0999999999995</v>
      </c>
      <c r="Q25" s="14">
        <v>8176.1500000000005</v>
      </c>
      <c r="R25" s="14">
        <v>11561.300000000001</v>
      </c>
      <c r="S25" s="14">
        <v>14959.050000000001</v>
      </c>
      <c r="T25" s="14">
        <v>18386.849999999999</v>
      </c>
      <c r="U25" s="14">
        <v>25616.649999999998</v>
      </c>
      <c r="V25" s="14">
        <v>32853.15</v>
      </c>
      <c r="W25" s="14">
        <v>47114.95</v>
      </c>
      <c r="X25" s="14">
        <v>60864.05</v>
      </c>
      <c r="Y25" s="14">
        <v>126268.25</v>
      </c>
      <c r="Z25" s="399" t="str">
        <f t="shared" si="0"/>
        <v>Appenzell</v>
      </c>
    </row>
    <row r="26" spans="1:26" ht="18.899999999999999" customHeight="1">
      <c r="A26" s="24" t="str">
        <f>'Page 9'!$A$32</f>
        <v>St. Gall</v>
      </c>
      <c r="B26" s="14">
        <v>0</v>
      </c>
      <c r="C26" s="14">
        <v>0</v>
      </c>
      <c r="D26" s="14">
        <v>0</v>
      </c>
      <c r="E26" s="14">
        <v>0</v>
      </c>
      <c r="F26" s="14">
        <v>0</v>
      </c>
      <c r="G26" s="14">
        <v>0</v>
      </c>
      <c r="H26" s="14">
        <v>0</v>
      </c>
      <c r="I26" s="14">
        <v>0</v>
      </c>
      <c r="J26" s="14">
        <v>0</v>
      </c>
      <c r="K26" s="14">
        <v>0</v>
      </c>
      <c r="L26" s="14">
        <v>296.40000000000003</v>
      </c>
      <c r="M26" s="14">
        <v>1493.4</v>
      </c>
      <c r="N26" s="14">
        <v>3005.35</v>
      </c>
      <c r="O26" s="14">
        <v>4511.8000000000011</v>
      </c>
      <c r="P26" s="14">
        <v>6041.9999999999991</v>
      </c>
      <c r="Q26" s="14">
        <v>10875.6</v>
      </c>
      <c r="R26" s="14">
        <v>15937.199999999999</v>
      </c>
      <c r="S26" s="14">
        <v>21429.75</v>
      </c>
      <c r="T26" s="14">
        <v>27250.55</v>
      </c>
      <c r="U26" s="14">
        <v>38986.849999999991</v>
      </c>
      <c r="V26" s="14">
        <v>50935.199999999997</v>
      </c>
      <c r="W26" s="14">
        <v>74831.850000000006</v>
      </c>
      <c r="X26" s="14">
        <v>98752.2</v>
      </c>
      <c r="Y26" s="14">
        <v>209110.2</v>
      </c>
      <c r="Z26" s="399" t="str">
        <f t="shared" si="0"/>
        <v>St. Gall</v>
      </c>
    </row>
    <row r="27" spans="1:26" ht="18.899999999999999" customHeight="1">
      <c r="A27" s="24" t="str">
        <f>'Page 9'!$A$33</f>
        <v>Chur</v>
      </c>
      <c r="B27" s="14">
        <v>0</v>
      </c>
      <c r="C27" s="14">
        <v>0</v>
      </c>
      <c r="D27" s="14">
        <v>0</v>
      </c>
      <c r="E27" s="14">
        <v>0</v>
      </c>
      <c r="F27" s="14">
        <v>0</v>
      </c>
      <c r="G27" s="14">
        <v>0</v>
      </c>
      <c r="H27" s="14">
        <v>0</v>
      </c>
      <c r="I27" s="14">
        <v>0</v>
      </c>
      <c r="J27" s="14">
        <v>0</v>
      </c>
      <c r="K27" s="14">
        <v>0</v>
      </c>
      <c r="L27" s="14">
        <v>185</v>
      </c>
      <c r="M27" s="14">
        <v>1206</v>
      </c>
      <c r="N27" s="14">
        <v>2338</v>
      </c>
      <c r="O27" s="14">
        <v>3504</v>
      </c>
      <c r="P27" s="14">
        <v>4734</v>
      </c>
      <c r="Q27" s="14">
        <v>8152</v>
      </c>
      <c r="R27" s="14">
        <v>12149</v>
      </c>
      <c r="S27" s="14">
        <v>16774</v>
      </c>
      <c r="T27" s="14">
        <v>21503</v>
      </c>
      <c r="U27" s="14">
        <v>31072</v>
      </c>
      <c r="V27" s="14">
        <v>41046</v>
      </c>
      <c r="W27" s="14">
        <v>61126</v>
      </c>
      <c r="X27" s="14">
        <v>81273</v>
      </c>
      <c r="Y27" s="14">
        <v>183792</v>
      </c>
      <c r="Z27" s="399" t="str">
        <f t="shared" si="0"/>
        <v>Chur</v>
      </c>
    </row>
    <row r="28" spans="1:26" ht="18.899999999999999" customHeight="1">
      <c r="A28" s="24" t="str">
        <f>'Page 9'!$A$34</f>
        <v>Aarau</v>
      </c>
      <c r="B28" s="14">
        <v>0</v>
      </c>
      <c r="C28" s="14">
        <v>0</v>
      </c>
      <c r="D28" s="14">
        <v>0</v>
      </c>
      <c r="E28" s="14">
        <v>0</v>
      </c>
      <c r="F28" s="14">
        <v>0</v>
      </c>
      <c r="G28" s="14">
        <v>0</v>
      </c>
      <c r="H28" s="14">
        <v>0</v>
      </c>
      <c r="I28" s="14">
        <v>64.05</v>
      </c>
      <c r="J28" s="14">
        <v>207.70000000000002</v>
      </c>
      <c r="K28" s="14">
        <v>446.44999999999993</v>
      </c>
      <c r="L28" s="14">
        <v>1025.4000000000001</v>
      </c>
      <c r="M28" s="14">
        <v>1836.5499999999997</v>
      </c>
      <c r="N28" s="14">
        <v>2828.7999999999997</v>
      </c>
      <c r="O28" s="14">
        <v>3995.6499999999996</v>
      </c>
      <c r="P28" s="14">
        <v>5266.4</v>
      </c>
      <c r="Q28" s="14">
        <v>8875.4</v>
      </c>
      <c r="R28" s="14">
        <v>12863.3</v>
      </c>
      <c r="S28" s="14">
        <v>17087.75</v>
      </c>
      <c r="T28" s="14">
        <v>21569.600000000002</v>
      </c>
      <c r="U28" s="14">
        <v>30870.400000000001</v>
      </c>
      <c r="V28" s="14">
        <v>40544.699999999997</v>
      </c>
      <c r="W28" s="14">
        <v>60082.150000000009</v>
      </c>
      <c r="X28" s="14">
        <v>80618.55</v>
      </c>
      <c r="Y28" s="14">
        <v>186543.85</v>
      </c>
      <c r="Z28" s="399" t="str">
        <f t="shared" si="0"/>
        <v>Aarau</v>
      </c>
    </row>
    <row r="29" spans="1:26" ht="18.899999999999999" customHeight="1">
      <c r="A29" s="24" t="str">
        <f>'Page 9'!$A$35</f>
        <v>Frauenfeld</v>
      </c>
      <c r="B29" s="14">
        <v>0</v>
      </c>
      <c r="C29" s="14">
        <v>0</v>
      </c>
      <c r="D29" s="14">
        <v>0</v>
      </c>
      <c r="E29" s="14">
        <v>0</v>
      </c>
      <c r="F29" s="14">
        <v>0</v>
      </c>
      <c r="G29" s="14">
        <v>0</v>
      </c>
      <c r="H29" s="14">
        <v>0</v>
      </c>
      <c r="I29" s="14">
        <v>0</v>
      </c>
      <c r="J29" s="14">
        <v>0</v>
      </c>
      <c r="K29" s="14">
        <v>0</v>
      </c>
      <c r="L29" s="14">
        <v>492.65</v>
      </c>
      <c r="M29" s="14">
        <v>1456.35</v>
      </c>
      <c r="N29" s="14">
        <v>2801.2000000000003</v>
      </c>
      <c r="O29" s="14">
        <v>4147.8500000000004</v>
      </c>
      <c r="P29" s="14">
        <v>5521.7</v>
      </c>
      <c r="Q29" s="14">
        <v>9508.3499999999985</v>
      </c>
      <c r="R29" s="14">
        <v>13739.7</v>
      </c>
      <c r="S29" s="14">
        <v>17984.3</v>
      </c>
      <c r="T29" s="14">
        <v>22241.850000000002</v>
      </c>
      <c r="U29" s="14">
        <v>31367.35</v>
      </c>
      <c r="V29" s="14">
        <v>40617.1</v>
      </c>
      <c r="W29" s="14">
        <v>59489.8</v>
      </c>
      <c r="X29" s="14">
        <v>79247.199999999983</v>
      </c>
      <c r="Y29" s="14">
        <v>178948.99999999997</v>
      </c>
      <c r="Z29" s="399" t="str">
        <f t="shared" si="0"/>
        <v>Frauenfeld</v>
      </c>
    </row>
    <row r="30" spans="1:26" ht="18.899999999999999" customHeight="1">
      <c r="A30" s="24" t="str">
        <f>'Page 9'!$A$36</f>
        <v>Bellinzona</v>
      </c>
      <c r="B30" s="14">
        <v>40</v>
      </c>
      <c r="C30" s="14">
        <v>40</v>
      </c>
      <c r="D30" s="14">
        <v>40</v>
      </c>
      <c r="E30" s="14">
        <v>40</v>
      </c>
      <c r="F30" s="14">
        <v>40</v>
      </c>
      <c r="G30" s="14">
        <v>40</v>
      </c>
      <c r="H30" s="14">
        <v>40</v>
      </c>
      <c r="I30" s="14">
        <v>40</v>
      </c>
      <c r="J30" s="14">
        <v>40</v>
      </c>
      <c r="K30" s="14">
        <v>40</v>
      </c>
      <c r="L30" s="14">
        <v>40</v>
      </c>
      <c r="M30" s="14">
        <v>509.75</v>
      </c>
      <c r="N30" s="14">
        <v>1026.8</v>
      </c>
      <c r="O30" s="14">
        <v>1633.65</v>
      </c>
      <c r="P30" s="14">
        <v>2710.1000000000004</v>
      </c>
      <c r="Q30" s="14">
        <v>6025.1</v>
      </c>
      <c r="R30" s="14">
        <v>10399.549999999999</v>
      </c>
      <c r="S30" s="14">
        <v>15966.2</v>
      </c>
      <c r="T30" s="14">
        <v>21358.5</v>
      </c>
      <c r="U30" s="14">
        <v>32733.600000000002</v>
      </c>
      <c r="V30" s="14">
        <v>44947.05</v>
      </c>
      <c r="W30" s="14">
        <v>70375.25</v>
      </c>
      <c r="X30" s="14">
        <v>96317.9</v>
      </c>
      <c r="Y30" s="14">
        <v>226491.05</v>
      </c>
      <c r="Z30" s="399" t="str">
        <f t="shared" si="0"/>
        <v>Bellinzona</v>
      </c>
    </row>
    <row r="31" spans="1:26" ht="18.899999999999999" customHeight="1">
      <c r="A31" s="24" t="str">
        <f>'Page 9'!$A$37</f>
        <v>Lausanne</v>
      </c>
      <c r="B31" s="14">
        <v>0</v>
      </c>
      <c r="C31" s="14">
        <v>0</v>
      </c>
      <c r="D31" s="14">
        <v>0</v>
      </c>
      <c r="E31" s="14">
        <v>0</v>
      </c>
      <c r="F31" s="14">
        <v>0</v>
      </c>
      <c r="G31" s="14">
        <v>0</v>
      </c>
      <c r="H31" s="14">
        <v>0</v>
      </c>
      <c r="I31" s="14">
        <v>0</v>
      </c>
      <c r="J31" s="14">
        <v>0</v>
      </c>
      <c r="K31" s="14">
        <v>0</v>
      </c>
      <c r="L31" s="14">
        <v>266.89999999999998</v>
      </c>
      <c r="M31" s="14">
        <v>1333.75</v>
      </c>
      <c r="N31" s="14">
        <v>3067.8500000000004</v>
      </c>
      <c r="O31" s="14">
        <v>5351.85</v>
      </c>
      <c r="P31" s="14">
        <v>7827.15</v>
      </c>
      <c r="Q31" s="14">
        <v>12949.55</v>
      </c>
      <c r="R31" s="14">
        <v>17187.95</v>
      </c>
      <c r="S31" s="14">
        <v>21848.5</v>
      </c>
      <c r="T31" s="14">
        <v>26771.599999999999</v>
      </c>
      <c r="U31" s="14">
        <v>37497.550000000003</v>
      </c>
      <c r="V31" s="14">
        <v>50124.95</v>
      </c>
      <c r="W31" s="14">
        <v>78580.3</v>
      </c>
      <c r="X31" s="14">
        <v>108190</v>
      </c>
      <c r="Y31" s="14">
        <v>261810</v>
      </c>
      <c r="Z31" s="399" t="str">
        <f t="shared" si="0"/>
        <v>Lausanne</v>
      </c>
    </row>
    <row r="32" spans="1:26" ht="18.899999999999999" customHeight="1">
      <c r="A32" s="24" t="str">
        <f>'Page 9'!$A$38</f>
        <v>Sion</v>
      </c>
      <c r="B32" s="14">
        <v>34</v>
      </c>
      <c r="C32" s="14">
        <v>34</v>
      </c>
      <c r="D32" s="14">
        <v>34</v>
      </c>
      <c r="E32" s="14">
        <v>34</v>
      </c>
      <c r="F32" s="14">
        <v>34</v>
      </c>
      <c r="G32" s="14">
        <v>34</v>
      </c>
      <c r="H32" s="14">
        <v>34</v>
      </c>
      <c r="I32" s="14">
        <v>34</v>
      </c>
      <c r="J32" s="14">
        <v>34</v>
      </c>
      <c r="K32" s="14">
        <v>34</v>
      </c>
      <c r="L32" s="14">
        <v>34</v>
      </c>
      <c r="M32" s="14">
        <v>224.09999999999997</v>
      </c>
      <c r="N32" s="14">
        <v>581.89999999999986</v>
      </c>
      <c r="O32" s="14">
        <v>1881.4</v>
      </c>
      <c r="P32" s="14">
        <v>2942.0499999999997</v>
      </c>
      <c r="Q32" s="14">
        <v>6064.85</v>
      </c>
      <c r="R32" s="14">
        <v>9739.9</v>
      </c>
      <c r="S32" s="14">
        <v>14009.650000000001</v>
      </c>
      <c r="T32" s="14">
        <v>19851.8</v>
      </c>
      <c r="U32" s="14">
        <v>32337.5</v>
      </c>
      <c r="V32" s="14">
        <v>43673.750000000007</v>
      </c>
      <c r="W32" s="14">
        <v>67358.599999999991</v>
      </c>
      <c r="X32" s="14">
        <v>91218.25</v>
      </c>
      <c r="Y32" s="14">
        <v>204367.4</v>
      </c>
      <c r="Z32" s="399" t="str">
        <f t="shared" si="0"/>
        <v>Sion</v>
      </c>
    </row>
    <row r="33" spans="1:26" ht="18.899999999999999" customHeight="1">
      <c r="A33" s="24" t="str">
        <f>'Page 9'!$A$39</f>
        <v>Neuchâtel</v>
      </c>
      <c r="B33" s="14">
        <v>0</v>
      </c>
      <c r="C33" s="14">
        <v>0</v>
      </c>
      <c r="D33" s="14">
        <v>0</v>
      </c>
      <c r="E33" s="14">
        <v>0</v>
      </c>
      <c r="F33" s="14">
        <v>0</v>
      </c>
      <c r="G33" s="14">
        <v>0</v>
      </c>
      <c r="H33" s="14">
        <v>24.55</v>
      </c>
      <c r="I33" s="14">
        <v>83</v>
      </c>
      <c r="J33" s="14">
        <v>157.10000000000002</v>
      </c>
      <c r="K33" s="14">
        <v>376.45</v>
      </c>
      <c r="L33" s="14">
        <v>1469.6</v>
      </c>
      <c r="M33" s="14">
        <v>3561.9500000000007</v>
      </c>
      <c r="N33" s="14">
        <v>5018.8</v>
      </c>
      <c r="O33" s="14">
        <v>7042.35</v>
      </c>
      <c r="P33" s="14">
        <v>8605.85</v>
      </c>
      <c r="Q33" s="14">
        <v>13920.349999999999</v>
      </c>
      <c r="R33" s="14">
        <v>19456.55</v>
      </c>
      <c r="S33" s="14">
        <v>25277.75</v>
      </c>
      <c r="T33" s="14">
        <v>31347.299999999996</v>
      </c>
      <c r="U33" s="14">
        <v>43684.799999999996</v>
      </c>
      <c r="V33" s="14">
        <v>57482.75</v>
      </c>
      <c r="W33" s="14">
        <v>85593.25</v>
      </c>
      <c r="X33" s="14">
        <v>111312.95</v>
      </c>
      <c r="Y33" s="14">
        <v>233746.09999999998</v>
      </c>
      <c r="Z33" s="399" t="str">
        <f t="shared" si="0"/>
        <v>Neuchâtel</v>
      </c>
    </row>
    <row r="34" spans="1:26" ht="18.899999999999999" customHeight="1">
      <c r="A34" s="24" t="str">
        <f>'Page 9'!$A$40</f>
        <v>Geneva</v>
      </c>
      <c r="B34" s="14">
        <v>25</v>
      </c>
      <c r="C34" s="14">
        <v>25</v>
      </c>
      <c r="D34" s="14">
        <v>25</v>
      </c>
      <c r="E34" s="14">
        <v>25</v>
      </c>
      <c r="F34" s="14">
        <v>25</v>
      </c>
      <c r="G34" s="14">
        <v>25</v>
      </c>
      <c r="H34" s="14">
        <v>25</v>
      </c>
      <c r="I34" s="14">
        <v>25</v>
      </c>
      <c r="J34" s="14">
        <v>25</v>
      </c>
      <c r="K34" s="14">
        <v>25</v>
      </c>
      <c r="L34" s="14">
        <v>25</v>
      </c>
      <c r="M34" s="14">
        <v>25</v>
      </c>
      <c r="N34" s="14">
        <v>143.35</v>
      </c>
      <c r="O34" s="14">
        <v>1253.05</v>
      </c>
      <c r="P34" s="14">
        <v>2736.9</v>
      </c>
      <c r="Q34" s="14">
        <v>6611.4</v>
      </c>
      <c r="R34" s="14">
        <v>11942.75</v>
      </c>
      <c r="S34" s="14">
        <v>17635.650000000001</v>
      </c>
      <c r="T34" s="14">
        <v>23350.85</v>
      </c>
      <c r="U34" s="14">
        <v>35149</v>
      </c>
      <c r="V34" s="14">
        <v>47080.800000000003</v>
      </c>
      <c r="W34" s="14">
        <v>71682.75</v>
      </c>
      <c r="X34" s="14">
        <v>97830.449999999983</v>
      </c>
      <c r="Y34" s="14">
        <v>237585.7</v>
      </c>
      <c r="Z34" s="399" t="str">
        <f t="shared" si="0"/>
        <v>Geneva</v>
      </c>
    </row>
    <row r="35" spans="1:26" ht="18.899999999999999" customHeight="1">
      <c r="A35" s="24" t="str">
        <f>'Page 9'!$A$41</f>
        <v>Delémont</v>
      </c>
      <c r="B35" s="14">
        <v>0</v>
      </c>
      <c r="C35" s="14">
        <v>0</v>
      </c>
      <c r="D35" s="14">
        <v>0</v>
      </c>
      <c r="E35" s="14">
        <v>0</v>
      </c>
      <c r="F35" s="14">
        <v>0</v>
      </c>
      <c r="G35" s="14">
        <v>0</v>
      </c>
      <c r="H35" s="14">
        <v>0</v>
      </c>
      <c r="I35" s="14">
        <v>0</v>
      </c>
      <c r="J35" s="14">
        <v>0</v>
      </c>
      <c r="K35" s="14">
        <v>103.05</v>
      </c>
      <c r="L35" s="14">
        <v>839.25</v>
      </c>
      <c r="M35" s="14">
        <v>2081.5</v>
      </c>
      <c r="N35" s="14">
        <v>3599.8999999999996</v>
      </c>
      <c r="O35" s="14">
        <v>5280.7</v>
      </c>
      <c r="P35" s="14">
        <v>7211.2</v>
      </c>
      <c r="Q35" s="14">
        <v>12081.349999999999</v>
      </c>
      <c r="R35" s="14">
        <v>17531.5</v>
      </c>
      <c r="S35" s="14">
        <v>23168.15</v>
      </c>
      <c r="T35" s="14">
        <v>28830.2</v>
      </c>
      <c r="U35" s="14">
        <v>40183.85</v>
      </c>
      <c r="V35" s="14">
        <v>53675.3</v>
      </c>
      <c r="W35" s="14">
        <v>80718.900000000009</v>
      </c>
      <c r="X35" s="14">
        <v>107813.55</v>
      </c>
      <c r="Y35" s="14">
        <v>245477.75</v>
      </c>
      <c r="Z35" s="399"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399"/>
    </row>
    <row r="37" spans="1:26" ht="18.899999999999999" customHeight="1">
      <c r="A37" s="24" t="str">
        <f>'Page 9'!$A$43</f>
        <v>Direct federal tax</v>
      </c>
      <c r="B37" s="14">
        <v>0</v>
      </c>
      <c r="C37" s="14">
        <v>0</v>
      </c>
      <c r="D37" s="14">
        <v>0</v>
      </c>
      <c r="E37" s="14">
        <v>0</v>
      </c>
      <c r="F37" s="14">
        <v>0</v>
      </c>
      <c r="G37" s="14">
        <v>0</v>
      </c>
      <c r="H37" s="14">
        <v>0</v>
      </c>
      <c r="I37" s="14">
        <v>0</v>
      </c>
      <c r="J37" s="14">
        <v>0</v>
      </c>
      <c r="K37" s="14">
        <v>0</v>
      </c>
      <c r="L37" s="14">
        <v>0</v>
      </c>
      <c r="M37" s="14">
        <v>0</v>
      </c>
      <c r="N37" s="14">
        <v>0</v>
      </c>
      <c r="O37" s="14">
        <v>0</v>
      </c>
      <c r="P37" s="14">
        <v>0</v>
      </c>
      <c r="Q37" s="14">
        <v>303</v>
      </c>
      <c r="R37" s="14">
        <v>1186</v>
      </c>
      <c r="S37" s="14">
        <v>2412</v>
      </c>
      <c r="T37" s="14">
        <v>4143</v>
      </c>
      <c r="U37" s="14">
        <v>9746</v>
      </c>
      <c r="V37" s="14">
        <v>15492</v>
      </c>
      <c r="W37" s="14">
        <v>26984</v>
      </c>
      <c r="X37" s="14">
        <v>38489</v>
      </c>
      <c r="Y37" s="14">
        <v>96560</v>
      </c>
      <c r="Z37" s="399" t="str">
        <f>A37</f>
        <v>Direct federal tax</v>
      </c>
    </row>
    <row r="38" spans="1:26" ht="18.899999999999999" customHeight="1">
      <c r="A38" s="54"/>
      <c r="B38" s="55"/>
      <c r="C38" s="55"/>
      <c r="D38" s="55"/>
      <c r="E38" s="55"/>
      <c r="F38" s="55"/>
      <c r="G38" s="55"/>
      <c r="H38" s="55"/>
      <c r="I38" s="56"/>
      <c r="J38" s="56"/>
      <c r="K38" s="56"/>
      <c r="L38" s="56"/>
      <c r="N38" s="400"/>
      <c r="O38" s="400"/>
      <c r="P38" s="400"/>
      <c r="Q38" s="400"/>
      <c r="R38" s="400"/>
      <c r="S38" s="400"/>
      <c r="T38" s="400"/>
      <c r="U38" s="400"/>
      <c r="V38" s="400"/>
      <c r="W38" s="400"/>
      <c r="X38" s="400"/>
      <c r="Y38" s="400"/>
      <c r="Z38" s="401"/>
    </row>
    <row r="39" spans="1:26" ht="18.899999999999999" customHeight="1">
      <c r="A39" s="38"/>
      <c r="B39" s="843" t="str">
        <f>'Pages 10-11'!$B$39:$M$39</f>
        <v>Tax burden in percent of gross earned income</v>
      </c>
      <c r="C39" s="844"/>
      <c r="D39" s="844"/>
      <c r="E39" s="844"/>
      <c r="F39" s="844"/>
      <c r="G39" s="844"/>
      <c r="H39" s="844"/>
      <c r="I39" s="844"/>
      <c r="J39" s="844"/>
      <c r="K39" s="844"/>
      <c r="L39" s="844"/>
      <c r="M39" s="845"/>
      <c r="N39" s="843" t="str">
        <f>B39</f>
        <v>Tax burden in percent of gross earned income</v>
      </c>
      <c r="O39" s="844"/>
      <c r="P39" s="844"/>
      <c r="Q39" s="844"/>
      <c r="R39" s="844"/>
      <c r="S39" s="844"/>
      <c r="T39" s="844"/>
      <c r="U39" s="844"/>
      <c r="V39" s="844"/>
      <c r="W39" s="844"/>
      <c r="X39" s="844"/>
      <c r="Y39" s="845"/>
      <c r="Z39" s="398"/>
    </row>
    <row r="40" spans="1:26" ht="18.899999999999999" customHeight="1">
      <c r="A40" s="24" t="str">
        <f>'Page 9'!$A$16</f>
        <v>Zurich</v>
      </c>
      <c r="B40" s="10">
        <v>0.38400000000000001</v>
      </c>
      <c r="C40" s="10">
        <v>0.32</v>
      </c>
      <c r="D40" s="10">
        <v>0.2742857142857143</v>
      </c>
      <c r="E40" s="10">
        <v>0.24</v>
      </c>
      <c r="F40" s="10">
        <v>0.192</v>
      </c>
      <c r="G40" s="10">
        <v>0.16</v>
      </c>
      <c r="H40" s="10">
        <v>0.13714285714285715</v>
      </c>
      <c r="I40" s="10">
        <v>0.12</v>
      </c>
      <c r="J40" s="10">
        <v>0.10666666666666667</v>
      </c>
      <c r="K40" s="10">
        <v>0.27</v>
      </c>
      <c r="L40" s="10">
        <v>1.08</v>
      </c>
      <c r="M40" s="10">
        <v>1.8089999999999999</v>
      </c>
      <c r="N40" s="10">
        <v>2.5875625000000002</v>
      </c>
      <c r="O40" s="10">
        <v>3.2542222222222223</v>
      </c>
      <c r="P40" s="10">
        <v>3.9845000000000006</v>
      </c>
      <c r="Q40" s="10">
        <v>5.6241599999999998</v>
      </c>
      <c r="R40" s="10">
        <v>7.0745000000000005</v>
      </c>
      <c r="S40" s="10">
        <v>8.3355428571428565</v>
      </c>
      <c r="T40" s="10">
        <v>9.487425</v>
      </c>
      <c r="U40" s="10">
        <v>11.379440000000001</v>
      </c>
      <c r="V40" s="10">
        <v>12.886566666666669</v>
      </c>
      <c r="W40" s="10">
        <v>15.4162625</v>
      </c>
      <c r="X40" s="10">
        <v>17.432380000000002</v>
      </c>
      <c r="Y40" s="10">
        <v>22.01445</v>
      </c>
      <c r="Z40" s="399" t="str">
        <f>A40</f>
        <v>Zurich</v>
      </c>
    </row>
    <row r="41" spans="1:26" ht="18.899999999999999" customHeight="1">
      <c r="A41" s="24" t="str">
        <f>'Page 9'!$A$17</f>
        <v>Berne</v>
      </c>
      <c r="B41" s="10">
        <v>0</v>
      </c>
      <c r="C41" s="10">
        <v>0</v>
      </c>
      <c r="D41" s="10">
        <v>0</v>
      </c>
      <c r="E41" s="10">
        <v>0</v>
      </c>
      <c r="F41" s="10">
        <v>0</v>
      </c>
      <c r="G41" s="10">
        <v>0</v>
      </c>
      <c r="H41" s="10">
        <v>0</v>
      </c>
      <c r="I41" s="10">
        <v>0</v>
      </c>
      <c r="J41" s="10">
        <v>0</v>
      </c>
      <c r="K41" s="10">
        <v>0.57030000000000003</v>
      </c>
      <c r="L41" s="10">
        <v>2.2226666666666666</v>
      </c>
      <c r="M41" s="10">
        <v>4.1302857142857139</v>
      </c>
      <c r="N41" s="10">
        <v>5.7838749999999992</v>
      </c>
      <c r="O41" s="10">
        <v>7.0803333333333347</v>
      </c>
      <c r="P41" s="10">
        <v>7.9538500000000001</v>
      </c>
      <c r="Q41" s="10">
        <v>9.7624400000000016</v>
      </c>
      <c r="R41" s="10">
        <v>11.2424</v>
      </c>
      <c r="S41" s="10">
        <v>12.519714285714286</v>
      </c>
      <c r="T41" s="10">
        <v>13.639300000000002</v>
      </c>
      <c r="U41" s="10">
        <v>15.661380000000003</v>
      </c>
      <c r="V41" s="10">
        <v>17.090533333333337</v>
      </c>
      <c r="W41" s="10">
        <v>19.072424999999999</v>
      </c>
      <c r="X41" s="10">
        <v>20.528960000000001</v>
      </c>
      <c r="Y41" s="10">
        <v>24.110139999999998</v>
      </c>
      <c r="Z41" s="399" t="str">
        <f t="shared" ref="Z41:Z67" si="1">A41</f>
        <v>Berne</v>
      </c>
    </row>
    <row r="42" spans="1:26" ht="18.899999999999999" customHeight="1">
      <c r="A42" s="24" t="str">
        <f>'Page 9'!$A$18</f>
        <v>Lucerne</v>
      </c>
      <c r="B42" s="10">
        <v>0.4</v>
      </c>
      <c r="C42" s="10">
        <v>0.33333333333333337</v>
      </c>
      <c r="D42" s="10">
        <v>0.2857142857142857</v>
      </c>
      <c r="E42" s="10">
        <v>0.25</v>
      </c>
      <c r="F42" s="10">
        <v>0.2</v>
      </c>
      <c r="G42" s="10">
        <v>0.16666666666666669</v>
      </c>
      <c r="H42" s="10">
        <v>0.14285714285714285</v>
      </c>
      <c r="I42" s="10">
        <v>0.125</v>
      </c>
      <c r="J42" s="10">
        <v>0.1111111111111111</v>
      </c>
      <c r="K42" s="10">
        <v>0.1</v>
      </c>
      <c r="L42" s="10">
        <v>0.79866666666666675</v>
      </c>
      <c r="M42" s="10">
        <v>2.2650000000000001</v>
      </c>
      <c r="N42" s="10">
        <v>3.4387500000000002</v>
      </c>
      <c r="O42" s="10">
        <v>4.3886666666666674</v>
      </c>
      <c r="P42" s="10">
        <v>5.2152000000000003</v>
      </c>
      <c r="Q42" s="10">
        <v>7.0626400000000009</v>
      </c>
      <c r="R42" s="10">
        <v>8.363266666666668</v>
      </c>
      <c r="S42" s="10">
        <v>9.4625142857142865</v>
      </c>
      <c r="T42" s="10">
        <v>10.41</v>
      </c>
      <c r="U42" s="10">
        <v>12.096520000000002</v>
      </c>
      <c r="V42" s="10">
        <v>13.242199999999999</v>
      </c>
      <c r="W42" s="10">
        <v>14.674300000000001</v>
      </c>
      <c r="X42" s="10">
        <v>15.537859999999998</v>
      </c>
      <c r="Y42" s="10">
        <v>17.35511</v>
      </c>
      <c r="Z42" s="399" t="str">
        <f t="shared" si="1"/>
        <v>Lucerne</v>
      </c>
    </row>
    <row r="43" spans="1:26" ht="18.899999999999999" customHeight="1">
      <c r="A43" s="24" t="str">
        <f>'Page 9'!$A$19</f>
        <v>Altdorf</v>
      </c>
      <c r="B43" s="10">
        <v>0.8</v>
      </c>
      <c r="C43" s="10">
        <v>0.66666666666666674</v>
      </c>
      <c r="D43" s="10">
        <v>0.5714285714285714</v>
      </c>
      <c r="E43" s="10">
        <v>0.5</v>
      </c>
      <c r="F43" s="10">
        <v>0.4</v>
      </c>
      <c r="G43" s="10">
        <v>0.33333333333333337</v>
      </c>
      <c r="H43" s="10">
        <v>0.2857142857142857</v>
      </c>
      <c r="I43" s="10">
        <v>0.25</v>
      </c>
      <c r="J43" s="10">
        <v>0.22222222222222221</v>
      </c>
      <c r="K43" s="10">
        <v>0.2</v>
      </c>
      <c r="L43" s="10">
        <v>1.6966483333333333</v>
      </c>
      <c r="M43" s="10">
        <v>2.9376714285714285</v>
      </c>
      <c r="N43" s="10">
        <v>4.24466375</v>
      </c>
      <c r="O43" s="10">
        <v>5.2444922222222212</v>
      </c>
      <c r="P43" s="10">
        <v>6.0443549999999995</v>
      </c>
      <c r="Q43" s="10">
        <v>7.2192455999999989</v>
      </c>
      <c r="R43" s="10">
        <v>7.9824406666666654</v>
      </c>
      <c r="S43" s="10">
        <v>8.6737702857142871</v>
      </c>
      <c r="T43" s="10">
        <v>9.2298899999999993</v>
      </c>
      <c r="U43" s="10">
        <v>10.050594799999999</v>
      </c>
      <c r="V43" s="10">
        <v>10.592714999999998</v>
      </c>
      <c r="W43" s="10">
        <v>11.270365249999999</v>
      </c>
      <c r="X43" s="10">
        <v>11.6799652</v>
      </c>
      <c r="Y43" s="10">
        <v>12.562370899999999</v>
      </c>
      <c r="Z43" s="399" t="str">
        <f t="shared" si="1"/>
        <v>Altdorf</v>
      </c>
    </row>
    <row r="44" spans="1:26" ht="18.899999999999999" customHeight="1">
      <c r="A44" s="24" t="str">
        <f>'Page 9'!$A$20</f>
        <v>Schwyz</v>
      </c>
      <c r="B44" s="10">
        <v>0</v>
      </c>
      <c r="C44" s="10">
        <v>0</v>
      </c>
      <c r="D44" s="10">
        <v>0</v>
      </c>
      <c r="E44" s="10">
        <v>0</v>
      </c>
      <c r="F44" s="10">
        <v>0</v>
      </c>
      <c r="G44" s="10">
        <v>0</v>
      </c>
      <c r="H44" s="10">
        <v>0</v>
      </c>
      <c r="I44" s="10">
        <v>3.9750000000000001E-2</v>
      </c>
      <c r="J44" s="10">
        <v>0.19455555555555559</v>
      </c>
      <c r="K44" s="10">
        <v>0.46169999999999994</v>
      </c>
      <c r="L44" s="10">
        <v>1.2536666666666665</v>
      </c>
      <c r="M44" s="10">
        <v>2.1435</v>
      </c>
      <c r="N44" s="10">
        <v>2.7760625000000001</v>
      </c>
      <c r="O44" s="10">
        <v>3.307833333333333</v>
      </c>
      <c r="P44" s="10">
        <v>3.7889499999999998</v>
      </c>
      <c r="Q44" s="10">
        <v>4.9065599999999998</v>
      </c>
      <c r="R44" s="10">
        <v>6.0946999999999996</v>
      </c>
      <c r="S44" s="10">
        <v>7.0707428571428572</v>
      </c>
      <c r="T44" s="10">
        <v>7.9102500000000004</v>
      </c>
      <c r="U44" s="10">
        <v>9.0966799999999992</v>
      </c>
      <c r="V44" s="10">
        <v>9.8889666666666649</v>
      </c>
      <c r="W44" s="10">
        <v>10.878337500000001</v>
      </c>
      <c r="X44" s="10">
        <v>11.47434</v>
      </c>
      <c r="Y44" s="10">
        <v>13.919214999999999</v>
      </c>
      <c r="Z44" s="399" t="str">
        <f t="shared" si="1"/>
        <v>Schwyz</v>
      </c>
    </row>
    <row r="45" spans="1:26" ht="18.899999999999999" customHeight="1">
      <c r="A45" s="24" t="str">
        <f>'Page 9'!$A$21</f>
        <v>Sarnen</v>
      </c>
      <c r="B45" s="10">
        <v>0</v>
      </c>
      <c r="C45" s="10">
        <v>0</v>
      </c>
      <c r="D45" s="10">
        <v>0</v>
      </c>
      <c r="E45" s="10">
        <v>0</v>
      </c>
      <c r="F45" s="10">
        <v>0</v>
      </c>
      <c r="G45" s="10">
        <v>0</v>
      </c>
      <c r="H45" s="10">
        <v>0</v>
      </c>
      <c r="I45" s="10">
        <v>0</v>
      </c>
      <c r="J45" s="10">
        <v>0</v>
      </c>
      <c r="K45" s="10">
        <v>0.13949999999999999</v>
      </c>
      <c r="L45" s="10">
        <v>1.7903333333333331</v>
      </c>
      <c r="M45" s="10">
        <v>3.1089285714285717</v>
      </c>
      <c r="N45" s="10">
        <v>4.3768124999999998</v>
      </c>
      <c r="O45" s="10">
        <v>5.27</v>
      </c>
      <c r="P45" s="10">
        <v>5.8869499999999997</v>
      </c>
      <c r="Q45" s="10">
        <v>6.9861600000000008</v>
      </c>
      <c r="R45" s="10">
        <v>7.8585000000000003</v>
      </c>
      <c r="S45" s="10">
        <v>8.4975428571428573</v>
      </c>
      <c r="T45" s="10">
        <v>8.9907750000000011</v>
      </c>
      <c r="U45" s="10">
        <v>9.6813000000000002</v>
      </c>
      <c r="V45" s="10">
        <v>10.141666666666667</v>
      </c>
      <c r="W45" s="10">
        <v>10.7136125</v>
      </c>
      <c r="X45" s="10">
        <v>11.06235</v>
      </c>
      <c r="Y45" s="10">
        <v>11.764035</v>
      </c>
      <c r="Z45" s="399" t="str">
        <f t="shared" si="1"/>
        <v>Sarnen</v>
      </c>
    </row>
    <row r="46" spans="1:26" ht="18.899999999999999" customHeight="1">
      <c r="A46" s="24" t="str">
        <f>'Page 9'!$A$22</f>
        <v>Stans</v>
      </c>
      <c r="B46" s="10">
        <v>0.4</v>
      </c>
      <c r="C46" s="10">
        <v>0.33333333333333337</v>
      </c>
      <c r="D46" s="10">
        <v>0.2857142857142857</v>
      </c>
      <c r="E46" s="10">
        <v>0.25</v>
      </c>
      <c r="F46" s="10">
        <v>0.2</v>
      </c>
      <c r="G46" s="10">
        <v>0.16666666666666669</v>
      </c>
      <c r="H46" s="10">
        <v>0.14285714285714285</v>
      </c>
      <c r="I46" s="10">
        <v>0.125</v>
      </c>
      <c r="J46" s="10">
        <v>0.1111111111111111</v>
      </c>
      <c r="K46" s="10">
        <v>0.32250000000000001</v>
      </c>
      <c r="L46" s="10">
        <v>1.1293333333333333</v>
      </c>
      <c r="M46" s="10">
        <v>2.0785714285714287</v>
      </c>
      <c r="N46" s="10">
        <v>3.1964374999999996</v>
      </c>
      <c r="O46" s="10">
        <v>4.1311666666666671</v>
      </c>
      <c r="P46" s="10">
        <v>5.0037500000000001</v>
      </c>
      <c r="Q46" s="10">
        <v>6.6764000000000001</v>
      </c>
      <c r="R46" s="10">
        <v>7.7671000000000001</v>
      </c>
      <c r="S46" s="10">
        <v>8.6310285714285708</v>
      </c>
      <c r="T46" s="10">
        <v>9.2970750000000013</v>
      </c>
      <c r="U46" s="10">
        <v>10.3582</v>
      </c>
      <c r="V46" s="10">
        <v>11.16865</v>
      </c>
      <c r="W46" s="10">
        <v>12.054499999999999</v>
      </c>
      <c r="X46" s="10">
        <v>12.285499999999999</v>
      </c>
      <c r="Y46" s="10">
        <v>12.845650000000001</v>
      </c>
      <c r="Z46" s="399" t="str">
        <f t="shared" si="1"/>
        <v>Stans</v>
      </c>
    </row>
    <row r="47" spans="1:26" ht="18.899999999999999" customHeight="1">
      <c r="A47" s="24" t="str">
        <f>'Page 9'!$A$23</f>
        <v>Glarus</v>
      </c>
      <c r="B47" s="10">
        <v>0</v>
      </c>
      <c r="C47" s="10">
        <v>0</v>
      </c>
      <c r="D47" s="10">
        <v>0</v>
      </c>
      <c r="E47" s="10">
        <v>0</v>
      </c>
      <c r="F47" s="10">
        <v>0</v>
      </c>
      <c r="G47" s="10">
        <v>0</v>
      </c>
      <c r="H47" s="10">
        <v>0</v>
      </c>
      <c r="I47" s="10">
        <v>0</v>
      </c>
      <c r="J47" s="10">
        <v>0.54344444444444451</v>
      </c>
      <c r="K47" s="10">
        <v>1.3859000000000001</v>
      </c>
      <c r="L47" s="10">
        <v>2.3777499999999998</v>
      </c>
      <c r="M47" s="10">
        <v>3.2099999999999995</v>
      </c>
      <c r="N47" s="10">
        <v>4.0873125000000003</v>
      </c>
      <c r="O47" s="10">
        <v>5.0202222222222215</v>
      </c>
      <c r="P47" s="10">
        <v>5.991950000000001</v>
      </c>
      <c r="Q47" s="10">
        <v>7.7498399999999998</v>
      </c>
      <c r="R47" s="10">
        <v>9.158666666666667</v>
      </c>
      <c r="S47" s="10">
        <v>10.143142857142857</v>
      </c>
      <c r="T47" s="10">
        <v>10.900599999999999</v>
      </c>
      <c r="U47" s="10">
        <v>12.155199999999999</v>
      </c>
      <c r="V47" s="10">
        <v>13.037000000000001</v>
      </c>
      <c r="W47" s="10">
        <v>14.554062500000001</v>
      </c>
      <c r="X47" s="10">
        <v>15.614849999999997</v>
      </c>
      <c r="Y47" s="10">
        <v>18.482315</v>
      </c>
      <c r="Z47" s="399" t="str">
        <f t="shared" si="1"/>
        <v>Glarus</v>
      </c>
    </row>
    <row r="48" spans="1:26" ht="18.899999999999999" customHeight="1">
      <c r="A48" s="24" t="str">
        <f>'Page 9'!$A$24</f>
        <v>Zug</v>
      </c>
      <c r="B48" s="10">
        <v>0</v>
      </c>
      <c r="C48" s="10">
        <v>0</v>
      </c>
      <c r="D48" s="10">
        <v>0</v>
      </c>
      <c r="E48" s="10">
        <v>0</v>
      </c>
      <c r="F48" s="10">
        <v>0</v>
      </c>
      <c r="G48" s="10">
        <v>0</v>
      </c>
      <c r="H48" s="10">
        <v>0</v>
      </c>
      <c r="I48" s="10">
        <v>0</v>
      </c>
      <c r="J48" s="10">
        <v>0</v>
      </c>
      <c r="K48" s="10">
        <v>0</v>
      </c>
      <c r="L48" s="10">
        <v>0</v>
      </c>
      <c r="M48" s="10">
        <v>0</v>
      </c>
      <c r="N48" s="10">
        <v>0.16943749999999996</v>
      </c>
      <c r="O48" s="10">
        <v>0.49827777777777776</v>
      </c>
      <c r="P48" s="10">
        <v>0.80124999999999991</v>
      </c>
      <c r="Q48" s="10">
        <v>1.25576</v>
      </c>
      <c r="R48" s="10">
        <v>1.9519000000000002</v>
      </c>
      <c r="S48" s="10">
        <v>2.6424000000000003</v>
      </c>
      <c r="T48" s="10">
        <v>3.2053750000000001</v>
      </c>
      <c r="U48" s="10">
        <v>4.9605000000000015</v>
      </c>
      <c r="V48" s="10">
        <v>6.6793000000000005</v>
      </c>
      <c r="W48" s="10">
        <v>8.502675</v>
      </c>
      <c r="X48" s="10">
        <v>8.9119799999999998</v>
      </c>
      <c r="Y48" s="10">
        <v>9.7806599999999992</v>
      </c>
      <c r="Z48" s="399" t="str">
        <f t="shared" si="1"/>
        <v>Zug</v>
      </c>
    </row>
    <row r="49" spans="1:26" ht="18.899999999999999" customHeight="1">
      <c r="A49" s="24" t="str">
        <f>'Page 9'!$A$25</f>
        <v>Fribourg</v>
      </c>
      <c r="B49" s="10">
        <v>0.4</v>
      </c>
      <c r="C49" s="10">
        <v>0.33333333333333337</v>
      </c>
      <c r="D49" s="10">
        <v>0.2857142857142857</v>
      </c>
      <c r="E49" s="10">
        <v>0.25</v>
      </c>
      <c r="F49" s="10">
        <v>0.2</v>
      </c>
      <c r="G49" s="10">
        <v>0.16666666666666669</v>
      </c>
      <c r="H49" s="10">
        <v>0.14285714285714285</v>
      </c>
      <c r="I49" s="10">
        <v>0.125</v>
      </c>
      <c r="J49" s="10">
        <v>0.3813333333333333</v>
      </c>
      <c r="K49" s="10">
        <v>0.84659999999999991</v>
      </c>
      <c r="L49" s="10">
        <v>2.3035833333333331</v>
      </c>
      <c r="M49" s="10">
        <v>3.3252857142857146</v>
      </c>
      <c r="N49" s="10">
        <v>4.1138124999999999</v>
      </c>
      <c r="O49" s="10">
        <v>5.1285555555555566</v>
      </c>
      <c r="P49" s="10">
        <v>5.8315000000000001</v>
      </c>
      <c r="Q49" s="10">
        <v>8.5864000000000011</v>
      </c>
      <c r="R49" s="10">
        <v>10.469933333333332</v>
      </c>
      <c r="S49" s="10">
        <v>11.905514285714284</v>
      </c>
      <c r="T49" s="10">
        <v>13.240099999999998</v>
      </c>
      <c r="U49" s="10">
        <v>15.15216</v>
      </c>
      <c r="V49" s="10">
        <v>16.676616666666668</v>
      </c>
      <c r="W49" s="10">
        <v>19.2265625</v>
      </c>
      <c r="X49" s="10">
        <v>20.878019999999999</v>
      </c>
      <c r="Y49" s="10">
        <v>21.814985</v>
      </c>
      <c r="Z49" s="399" t="str">
        <f t="shared" si="1"/>
        <v>Fribourg</v>
      </c>
    </row>
    <row r="50" spans="1:26" ht="18.899999999999999" customHeight="1">
      <c r="A50" s="24" t="str">
        <f>'Page 9'!$A$26</f>
        <v>Solothurn</v>
      </c>
      <c r="B50" s="10">
        <v>0.48</v>
      </c>
      <c r="C50" s="10">
        <v>0.4</v>
      </c>
      <c r="D50" s="10">
        <v>0.34285714285714286</v>
      </c>
      <c r="E50" s="10">
        <v>0.3</v>
      </c>
      <c r="F50" s="10">
        <v>0.24</v>
      </c>
      <c r="G50" s="10">
        <v>0.2</v>
      </c>
      <c r="H50" s="10">
        <v>0.17142857142857143</v>
      </c>
      <c r="I50" s="10">
        <v>0.15</v>
      </c>
      <c r="J50" s="10">
        <v>1.183111111111111</v>
      </c>
      <c r="K50" s="10">
        <v>2.2581000000000002</v>
      </c>
      <c r="L50" s="10">
        <v>4.1702499999999993</v>
      </c>
      <c r="M50" s="10">
        <v>5.4459999999999997</v>
      </c>
      <c r="N50" s="10">
        <v>6.3931249999999995</v>
      </c>
      <c r="O50" s="10">
        <v>7.209888888888889</v>
      </c>
      <c r="P50" s="10">
        <v>8.0805999999999987</v>
      </c>
      <c r="Q50" s="10">
        <v>10.427999999999999</v>
      </c>
      <c r="R50" s="10">
        <v>12.103933333333334</v>
      </c>
      <c r="S50" s="10">
        <v>13.353771428571429</v>
      </c>
      <c r="T50" s="10">
        <v>14.418175</v>
      </c>
      <c r="U50" s="10">
        <v>16.103920000000002</v>
      </c>
      <c r="V50" s="10">
        <v>17.48533333333333</v>
      </c>
      <c r="W50" s="10">
        <v>19.211575</v>
      </c>
      <c r="X50" s="10">
        <v>20.25507</v>
      </c>
      <c r="Y50" s="10">
        <v>21.796140000000001</v>
      </c>
      <c r="Z50" s="399" t="str">
        <f t="shared" si="1"/>
        <v>Solothurn</v>
      </c>
    </row>
    <row r="51" spans="1:26" ht="18.899999999999999" customHeight="1">
      <c r="A51" s="24" t="str">
        <f>'Page 9'!$A$27</f>
        <v>Basel</v>
      </c>
      <c r="B51" s="10">
        <v>0</v>
      </c>
      <c r="C51" s="10">
        <v>0</v>
      </c>
      <c r="D51" s="10">
        <v>0</v>
      </c>
      <c r="E51" s="10">
        <v>0</v>
      </c>
      <c r="F51" s="10">
        <v>0</v>
      </c>
      <c r="G51" s="10">
        <v>0</v>
      </c>
      <c r="H51" s="10">
        <v>0</v>
      </c>
      <c r="I51" s="10">
        <v>0</v>
      </c>
      <c r="J51" s="10">
        <v>0</v>
      </c>
      <c r="K51" s="10">
        <v>0</v>
      </c>
      <c r="L51" s="10">
        <v>0.156</v>
      </c>
      <c r="M51" s="10">
        <v>0.36257142857142854</v>
      </c>
      <c r="N51" s="10">
        <v>2.5756250000000001</v>
      </c>
      <c r="O51" s="10">
        <v>4.6409999999999991</v>
      </c>
      <c r="P51" s="10">
        <v>6.3173500000000011</v>
      </c>
      <c r="Q51" s="10">
        <v>9.3251600000000003</v>
      </c>
      <c r="R51" s="10">
        <v>11.330366666666666</v>
      </c>
      <c r="S51" s="10">
        <v>12.762657142857146</v>
      </c>
      <c r="T51" s="10">
        <v>13.836875000000001</v>
      </c>
      <c r="U51" s="10">
        <v>15.360020000000002</v>
      </c>
      <c r="V51" s="10">
        <v>16.375450000000001</v>
      </c>
      <c r="W51" s="10">
        <v>17.644737499999998</v>
      </c>
      <c r="X51" s="10">
        <v>18.411839999999998</v>
      </c>
      <c r="Y51" s="10">
        <v>21.68327</v>
      </c>
      <c r="Z51" s="399" t="str">
        <f t="shared" si="1"/>
        <v>Basel</v>
      </c>
    </row>
    <row r="52" spans="1:26" ht="18.899999999999999" customHeight="1">
      <c r="A52" s="24" t="str">
        <f>'Page 9'!$A$28</f>
        <v>Liestal</v>
      </c>
      <c r="B52" s="10">
        <v>0</v>
      </c>
      <c r="C52" s="10">
        <v>0</v>
      </c>
      <c r="D52" s="10">
        <v>0</v>
      </c>
      <c r="E52" s="10">
        <v>0</v>
      </c>
      <c r="F52" s="10">
        <v>0</v>
      </c>
      <c r="G52" s="10">
        <v>0</v>
      </c>
      <c r="H52" s="10">
        <v>0</v>
      </c>
      <c r="I52" s="10">
        <v>1.8249999999999999E-2</v>
      </c>
      <c r="J52" s="10">
        <v>7.0444444444444435E-2</v>
      </c>
      <c r="K52" s="10">
        <v>0.11219999999999999</v>
      </c>
      <c r="L52" s="10">
        <v>0.17491666666666664</v>
      </c>
      <c r="M52" s="10">
        <v>1.0312142857142859</v>
      </c>
      <c r="N52" s="10">
        <v>2.8195625000000004</v>
      </c>
      <c r="O52" s="10">
        <v>4.4130555555555544</v>
      </c>
      <c r="P52" s="10">
        <v>5.848349999999999</v>
      </c>
      <c r="Q52" s="10">
        <v>8.7815200000000004</v>
      </c>
      <c r="R52" s="10">
        <v>10.965833333333332</v>
      </c>
      <c r="S52" s="10">
        <v>12.685285714285715</v>
      </c>
      <c r="T52" s="10">
        <v>14.104875000000003</v>
      </c>
      <c r="U52" s="10">
        <v>16.335839999999997</v>
      </c>
      <c r="V52" s="10">
        <v>17.953799999999998</v>
      </c>
      <c r="W52" s="10">
        <v>20.070687500000002</v>
      </c>
      <c r="X52" s="10">
        <v>21.428920000000002</v>
      </c>
      <c r="Y52" s="10">
        <v>24.536984999999998</v>
      </c>
      <c r="Z52" s="399" t="str">
        <f t="shared" si="1"/>
        <v>Liestal</v>
      </c>
    </row>
    <row r="53" spans="1:26" ht="18.899999999999999" customHeight="1">
      <c r="A53" s="24" t="str">
        <f>'Page 9'!$A$29</f>
        <v>Schaffhausen</v>
      </c>
      <c r="B53" s="10">
        <v>0.48</v>
      </c>
      <c r="C53" s="10">
        <v>0.4</v>
      </c>
      <c r="D53" s="10">
        <v>0.34285714285714286</v>
      </c>
      <c r="E53" s="10">
        <v>0.3</v>
      </c>
      <c r="F53" s="10">
        <v>0.24</v>
      </c>
      <c r="G53" s="10">
        <v>0.2</v>
      </c>
      <c r="H53" s="10">
        <v>0.17142857142857143</v>
      </c>
      <c r="I53" s="10">
        <v>0.15</v>
      </c>
      <c r="J53" s="10">
        <v>0.3888888888888889</v>
      </c>
      <c r="K53" s="10">
        <v>0.96920000000000006</v>
      </c>
      <c r="L53" s="10">
        <v>2.52075</v>
      </c>
      <c r="M53" s="10">
        <v>3.7840000000000007</v>
      </c>
      <c r="N53" s="10">
        <v>4.8998749999999998</v>
      </c>
      <c r="O53" s="10">
        <v>5.5898888888888898</v>
      </c>
      <c r="P53" s="10">
        <v>6.2268500000000007</v>
      </c>
      <c r="Q53" s="10">
        <v>7.8522800000000004</v>
      </c>
      <c r="R53" s="10">
        <v>9.4462666666666664</v>
      </c>
      <c r="S53" s="10">
        <v>10.846857142857143</v>
      </c>
      <c r="T53" s="10">
        <v>12.129925</v>
      </c>
      <c r="U53" s="10">
        <v>14.05078</v>
      </c>
      <c r="V53" s="10">
        <v>15.324933333333332</v>
      </c>
      <c r="W53" s="10">
        <v>17.246300000000002</v>
      </c>
      <c r="X53" s="10">
        <v>18.377599999999997</v>
      </c>
      <c r="Y53" s="10">
        <v>19.050599999999999</v>
      </c>
      <c r="Z53" s="399" t="str">
        <f t="shared" si="1"/>
        <v>Schaffhausen</v>
      </c>
    </row>
    <row r="54" spans="1:26" ht="18.899999999999999" customHeight="1">
      <c r="A54" s="24" t="str">
        <f>'Page 9'!$A$30</f>
        <v>Herisau</v>
      </c>
      <c r="B54" s="10">
        <v>0</v>
      </c>
      <c r="C54" s="10">
        <v>0</v>
      </c>
      <c r="D54" s="10">
        <v>0</v>
      </c>
      <c r="E54" s="10">
        <v>0</v>
      </c>
      <c r="F54" s="10">
        <v>0</v>
      </c>
      <c r="G54" s="10">
        <v>0</v>
      </c>
      <c r="H54" s="10">
        <v>0</v>
      </c>
      <c r="I54" s="10">
        <v>0.18412500000000001</v>
      </c>
      <c r="J54" s="10">
        <v>0.92655555555555547</v>
      </c>
      <c r="K54" s="10">
        <v>1.7903000000000002</v>
      </c>
      <c r="L54" s="10">
        <v>2.6117500000000002</v>
      </c>
      <c r="M54" s="10">
        <v>3.6779285714285717</v>
      </c>
      <c r="N54" s="10">
        <v>4.7275</v>
      </c>
      <c r="O54" s="10">
        <v>5.6970555555555551</v>
      </c>
      <c r="P54" s="10">
        <v>6.593700000000001</v>
      </c>
      <c r="Q54" s="10">
        <v>8.5752000000000006</v>
      </c>
      <c r="R54" s="10">
        <v>10.145233333333334</v>
      </c>
      <c r="S54" s="10">
        <v>11.37257142857143</v>
      </c>
      <c r="T54" s="10">
        <v>12.359675000000001</v>
      </c>
      <c r="U54" s="10">
        <v>13.837460000000002</v>
      </c>
      <c r="V54" s="10">
        <v>14.872499999999999</v>
      </c>
      <c r="W54" s="10">
        <v>16.1663125</v>
      </c>
      <c r="X54" s="10">
        <v>16.861530000000002</v>
      </c>
      <c r="Y54" s="10">
        <v>17.431760000000001</v>
      </c>
      <c r="Z54" s="399" t="str">
        <f t="shared" si="1"/>
        <v>Herisau</v>
      </c>
    </row>
    <row r="55" spans="1:26" ht="18.899999999999999" customHeight="1">
      <c r="A55" s="24" t="str">
        <f>'Page 9'!$A$31</f>
        <v>Appenzell</v>
      </c>
      <c r="B55" s="10">
        <v>0</v>
      </c>
      <c r="C55" s="10">
        <v>0</v>
      </c>
      <c r="D55" s="10">
        <v>0</v>
      </c>
      <c r="E55" s="10">
        <v>0</v>
      </c>
      <c r="F55" s="10">
        <v>3.0200000000000001E-2</v>
      </c>
      <c r="G55" s="10">
        <v>0.28583333333333333</v>
      </c>
      <c r="H55" s="10">
        <v>0.62771428571428578</v>
      </c>
      <c r="I55" s="10">
        <v>0.98962500000000009</v>
      </c>
      <c r="J55" s="10">
        <v>1.3931111111111112</v>
      </c>
      <c r="K55" s="10">
        <v>1.8483999999999996</v>
      </c>
      <c r="L55" s="10">
        <v>2.5081666666666669</v>
      </c>
      <c r="M55" s="10">
        <v>3.0787142857142862</v>
      </c>
      <c r="N55" s="10">
        <v>3.6518124999999997</v>
      </c>
      <c r="O55" s="10">
        <v>4.3797222222222221</v>
      </c>
      <c r="P55" s="10">
        <v>5.0590999999999999</v>
      </c>
      <c r="Q55" s="10">
        <v>6.5409199999999998</v>
      </c>
      <c r="R55" s="10">
        <v>7.707533333333334</v>
      </c>
      <c r="S55" s="10">
        <v>8.5480285714285724</v>
      </c>
      <c r="T55" s="10">
        <v>9.1934249999999995</v>
      </c>
      <c r="U55" s="10">
        <v>10.246659999999999</v>
      </c>
      <c r="V55" s="10">
        <v>10.95105</v>
      </c>
      <c r="W55" s="10">
        <v>11.778737499999998</v>
      </c>
      <c r="X55" s="10">
        <v>12.17281</v>
      </c>
      <c r="Y55" s="10">
        <v>12.626825</v>
      </c>
      <c r="Z55" s="399" t="str">
        <f t="shared" si="1"/>
        <v>Appenzell</v>
      </c>
    </row>
    <row r="56" spans="1:26" ht="18.899999999999999" customHeight="1">
      <c r="A56" s="24" t="str">
        <f>'Page 9'!$A$32</f>
        <v>St. Gall</v>
      </c>
      <c r="B56" s="10">
        <v>0</v>
      </c>
      <c r="C56" s="10">
        <v>0</v>
      </c>
      <c r="D56" s="10">
        <v>0</v>
      </c>
      <c r="E56" s="10">
        <v>0</v>
      </c>
      <c r="F56" s="10">
        <v>0</v>
      </c>
      <c r="G56" s="10">
        <v>0</v>
      </c>
      <c r="H56" s="10">
        <v>0</v>
      </c>
      <c r="I56" s="10">
        <v>0</v>
      </c>
      <c r="J56" s="10">
        <v>0</v>
      </c>
      <c r="K56" s="10">
        <v>0</v>
      </c>
      <c r="L56" s="10">
        <v>0.49400000000000011</v>
      </c>
      <c r="M56" s="10">
        <v>2.1334285714285715</v>
      </c>
      <c r="N56" s="10">
        <v>3.7566875</v>
      </c>
      <c r="O56" s="10">
        <v>5.0131111111111126</v>
      </c>
      <c r="P56" s="10">
        <v>6.0419999999999989</v>
      </c>
      <c r="Q56" s="10">
        <v>8.7004800000000007</v>
      </c>
      <c r="R56" s="10">
        <v>10.624799999999999</v>
      </c>
      <c r="S56" s="10">
        <v>12.245571428571427</v>
      </c>
      <c r="T56" s="10">
        <v>13.625275</v>
      </c>
      <c r="U56" s="10">
        <v>15.594739999999996</v>
      </c>
      <c r="V56" s="10">
        <v>16.978400000000001</v>
      </c>
      <c r="W56" s="10">
        <v>18.707962500000004</v>
      </c>
      <c r="X56" s="10">
        <v>19.750440000000001</v>
      </c>
      <c r="Y56" s="10">
        <v>20.911020000000001</v>
      </c>
      <c r="Z56" s="399" t="str">
        <f t="shared" si="1"/>
        <v>St. Gall</v>
      </c>
    </row>
    <row r="57" spans="1:26" ht="18.899999999999999" customHeight="1">
      <c r="A57" s="24" t="str">
        <f>'Page 9'!$A$33</f>
        <v>Chur</v>
      </c>
      <c r="B57" s="10">
        <v>0</v>
      </c>
      <c r="C57" s="10">
        <v>0</v>
      </c>
      <c r="D57" s="10">
        <v>0</v>
      </c>
      <c r="E57" s="10">
        <v>0</v>
      </c>
      <c r="F57" s="10">
        <v>0</v>
      </c>
      <c r="G57" s="10">
        <v>0</v>
      </c>
      <c r="H57" s="10">
        <v>0</v>
      </c>
      <c r="I57" s="10">
        <v>0</v>
      </c>
      <c r="J57" s="10">
        <v>0</v>
      </c>
      <c r="K57" s="10">
        <v>0</v>
      </c>
      <c r="L57" s="10">
        <v>0.30833333333333335</v>
      </c>
      <c r="M57" s="10">
        <v>1.7228571428571431</v>
      </c>
      <c r="N57" s="10">
        <v>2.9225000000000003</v>
      </c>
      <c r="O57" s="10">
        <v>3.8933333333333335</v>
      </c>
      <c r="P57" s="10">
        <v>4.734</v>
      </c>
      <c r="Q57" s="10">
        <v>6.5215999999999994</v>
      </c>
      <c r="R57" s="10">
        <v>8.0993333333333339</v>
      </c>
      <c r="S57" s="10">
        <v>9.5851428571428574</v>
      </c>
      <c r="T57" s="10">
        <v>10.7515</v>
      </c>
      <c r="U57" s="10">
        <v>12.428799999999999</v>
      </c>
      <c r="V57" s="10">
        <v>13.682</v>
      </c>
      <c r="W57" s="10">
        <v>15.281500000000001</v>
      </c>
      <c r="X57" s="10">
        <v>16.2546</v>
      </c>
      <c r="Y57" s="10">
        <v>18.379200000000001</v>
      </c>
      <c r="Z57" s="399" t="str">
        <f t="shared" si="1"/>
        <v>Chur</v>
      </c>
    </row>
    <row r="58" spans="1:26" ht="18.899999999999999" customHeight="1">
      <c r="A58" s="24" t="str">
        <f>'Page 9'!$A$34</f>
        <v>Aarau</v>
      </c>
      <c r="B58" s="10">
        <v>0</v>
      </c>
      <c r="C58" s="10">
        <v>0</v>
      </c>
      <c r="D58" s="10">
        <v>0</v>
      </c>
      <c r="E58" s="10">
        <v>0</v>
      </c>
      <c r="F58" s="10">
        <v>0</v>
      </c>
      <c r="G58" s="10">
        <v>0</v>
      </c>
      <c r="H58" s="10">
        <v>0</v>
      </c>
      <c r="I58" s="10">
        <v>0.16012499999999999</v>
      </c>
      <c r="J58" s="10">
        <v>0.46155555555555561</v>
      </c>
      <c r="K58" s="10">
        <v>0.89289999999999992</v>
      </c>
      <c r="L58" s="10">
        <v>1.7090000000000001</v>
      </c>
      <c r="M58" s="10">
        <v>2.6236428571428565</v>
      </c>
      <c r="N58" s="10">
        <v>3.5359999999999996</v>
      </c>
      <c r="O58" s="10">
        <v>4.4396111111111107</v>
      </c>
      <c r="P58" s="10">
        <v>5.2664</v>
      </c>
      <c r="Q58" s="10">
        <v>7.10032</v>
      </c>
      <c r="R58" s="10">
        <v>8.5755333333333326</v>
      </c>
      <c r="S58" s="10">
        <v>9.7644285714285708</v>
      </c>
      <c r="T58" s="10">
        <v>10.784800000000001</v>
      </c>
      <c r="U58" s="10">
        <v>12.348160000000002</v>
      </c>
      <c r="V58" s="10">
        <v>13.514899999999999</v>
      </c>
      <c r="W58" s="10">
        <v>15.020537500000003</v>
      </c>
      <c r="X58" s="10">
        <v>16.123709999999999</v>
      </c>
      <c r="Y58" s="10">
        <v>18.654385000000001</v>
      </c>
      <c r="Z58" s="399" t="str">
        <f t="shared" si="1"/>
        <v>Aarau</v>
      </c>
    </row>
    <row r="59" spans="1:26" ht="18.899999999999999" customHeight="1">
      <c r="A59" s="24" t="str">
        <f>'Page 9'!$A$35</f>
        <v>Frauenfeld</v>
      </c>
      <c r="B59" s="10">
        <v>0</v>
      </c>
      <c r="C59" s="10">
        <v>0</v>
      </c>
      <c r="D59" s="10">
        <v>0</v>
      </c>
      <c r="E59" s="10">
        <v>0</v>
      </c>
      <c r="F59" s="10">
        <v>0</v>
      </c>
      <c r="G59" s="10">
        <v>0</v>
      </c>
      <c r="H59" s="10">
        <v>0</v>
      </c>
      <c r="I59" s="10">
        <v>0</v>
      </c>
      <c r="J59" s="10">
        <v>0</v>
      </c>
      <c r="K59" s="10">
        <v>0</v>
      </c>
      <c r="L59" s="10">
        <v>0.82108333333333317</v>
      </c>
      <c r="M59" s="10">
        <v>2.0804999999999998</v>
      </c>
      <c r="N59" s="10">
        <v>3.5015000000000005</v>
      </c>
      <c r="O59" s="10">
        <v>4.6087222222222222</v>
      </c>
      <c r="P59" s="10">
        <v>5.5216999999999992</v>
      </c>
      <c r="Q59" s="10">
        <v>7.606679999999999</v>
      </c>
      <c r="R59" s="10">
        <v>9.1598000000000006</v>
      </c>
      <c r="S59" s="10">
        <v>10.276742857142857</v>
      </c>
      <c r="T59" s="10">
        <v>11.120925000000002</v>
      </c>
      <c r="U59" s="10">
        <v>12.546939999999998</v>
      </c>
      <c r="V59" s="10">
        <v>13.539033333333334</v>
      </c>
      <c r="W59" s="10">
        <v>14.872450000000001</v>
      </c>
      <c r="X59" s="10">
        <v>15.849439999999996</v>
      </c>
      <c r="Y59" s="10">
        <v>17.894899999999996</v>
      </c>
      <c r="Z59" s="399" t="str">
        <f t="shared" si="1"/>
        <v>Frauenfeld</v>
      </c>
    </row>
    <row r="60" spans="1:26" ht="18.899999999999999" customHeight="1">
      <c r="A60" s="24" t="str">
        <f>'Page 9'!$A$36</f>
        <v>Bellinzona</v>
      </c>
      <c r="B60" s="10">
        <v>0.32</v>
      </c>
      <c r="C60" s="10">
        <v>0.26666666666666666</v>
      </c>
      <c r="D60" s="10">
        <v>0.22857142857142859</v>
      </c>
      <c r="E60" s="10">
        <v>0.2</v>
      </c>
      <c r="F60" s="10">
        <v>0.16</v>
      </c>
      <c r="G60" s="10">
        <v>0.13333333333333333</v>
      </c>
      <c r="H60" s="10">
        <v>0.1142857142857143</v>
      </c>
      <c r="I60" s="10">
        <v>0.1</v>
      </c>
      <c r="J60" s="10">
        <v>8.8888888888888892E-2</v>
      </c>
      <c r="K60" s="10">
        <v>0.08</v>
      </c>
      <c r="L60" s="10">
        <v>6.6666666666666666E-2</v>
      </c>
      <c r="M60" s="10">
        <v>0.7282142857142857</v>
      </c>
      <c r="N60" s="10">
        <v>1.2834999999999999</v>
      </c>
      <c r="O60" s="10">
        <v>1.8151666666666666</v>
      </c>
      <c r="P60" s="10">
        <v>2.7101000000000002</v>
      </c>
      <c r="Q60" s="10">
        <v>4.8200799999999999</v>
      </c>
      <c r="R60" s="10">
        <v>6.9330333333333325</v>
      </c>
      <c r="S60" s="10">
        <v>9.1235428571428585</v>
      </c>
      <c r="T60" s="10">
        <v>10.67925</v>
      </c>
      <c r="U60" s="10">
        <v>13.093440000000001</v>
      </c>
      <c r="V60" s="10">
        <v>14.98235</v>
      </c>
      <c r="W60" s="10">
        <v>17.593812499999999</v>
      </c>
      <c r="X60" s="10">
        <v>19.263580000000001</v>
      </c>
      <c r="Y60" s="10">
        <v>22.649104999999999</v>
      </c>
      <c r="Z60" s="399" t="str">
        <f t="shared" si="1"/>
        <v>Bellinzona</v>
      </c>
    </row>
    <row r="61" spans="1:26" ht="18.899999999999999" customHeight="1">
      <c r="A61" s="24" t="str">
        <f>'Page 9'!$A$37</f>
        <v>Lausanne</v>
      </c>
      <c r="B61" s="10">
        <v>0</v>
      </c>
      <c r="C61" s="10">
        <v>0</v>
      </c>
      <c r="D61" s="10">
        <v>0</v>
      </c>
      <c r="E61" s="10">
        <v>0</v>
      </c>
      <c r="F61" s="10">
        <v>0</v>
      </c>
      <c r="G61" s="10">
        <v>0</v>
      </c>
      <c r="H61" s="10">
        <v>0</v>
      </c>
      <c r="I61" s="10">
        <v>0</v>
      </c>
      <c r="J61" s="10">
        <v>0</v>
      </c>
      <c r="K61" s="10">
        <v>0</v>
      </c>
      <c r="L61" s="10">
        <v>0.4448333333333333</v>
      </c>
      <c r="M61" s="10">
        <v>1.905357142857143</v>
      </c>
      <c r="N61" s="10">
        <v>3.8348125000000004</v>
      </c>
      <c r="O61" s="10">
        <v>5.9465000000000003</v>
      </c>
      <c r="P61" s="10">
        <v>7.8271499999999996</v>
      </c>
      <c r="Q61" s="10">
        <v>10.359639999999999</v>
      </c>
      <c r="R61" s="10">
        <v>11.458633333333333</v>
      </c>
      <c r="S61" s="10">
        <v>12.484857142857143</v>
      </c>
      <c r="T61" s="10">
        <v>13.3858</v>
      </c>
      <c r="U61" s="10">
        <v>14.999020000000002</v>
      </c>
      <c r="V61" s="10">
        <v>16.708316666666665</v>
      </c>
      <c r="W61" s="10">
        <v>19.645075000000002</v>
      </c>
      <c r="X61" s="10">
        <v>21.637999999999998</v>
      </c>
      <c r="Y61" s="10">
        <v>26.180999999999997</v>
      </c>
      <c r="Z61" s="399" t="str">
        <f t="shared" si="1"/>
        <v>Lausanne</v>
      </c>
    </row>
    <row r="62" spans="1:26" ht="18.899999999999999" customHeight="1">
      <c r="A62" s="24" t="str">
        <f>'Page 9'!$A$38</f>
        <v>Sion</v>
      </c>
      <c r="B62" s="10">
        <v>0.27200000000000002</v>
      </c>
      <c r="C62" s="10">
        <v>0.22666666666666668</v>
      </c>
      <c r="D62" s="10">
        <v>0.19428571428571428</v>
      </c>
      <c r="E62" s="10">
        <v>0.16999999999999998</v>
      </c>
      <c r="F62" s="10">
        <v>0.13600000000000001</v>
      </c>
      <c r="G62" s="10">
        <v>0.11333333333333334</v>
      </c>
      <c r="H62" s="10">
        <v>9.7142857142857142E-2</v>
      </c>
      <c r="I62" s="10">
        <v>8.4999999999999992E-2</v>
      </c>
      <c r="J62" s="10">
        <v>7.5555555555555556E-2</v>
      </c>
      <c r="K62" s="10">
        <v>6.8000000000000005E-2</v>
      </c>
      <c r="L62" s="10">
        <v>5.6666666666666671E-2</v>
      </c>
      <c r="M62" s="10">
        <v>0.32014285714285706</v>
      </c>
      <c r="N62" s="10">
        <v>0.72737499999999977</v>
      </c>
      <c r="O62" s="10">
        <v>2.0904444444444445</v>
      </c>
      <c r="P62" s="10">
        <v>2.9420500000000001</v>
      </c>
      <c r="Q62" s="10">
        <v>4.8518800000000004</v>
      </c>
      <c r="R62" s="10">
        <v>6.493266666666667</v>
      </c>
      <c r="S62" s="10">
        <v>8.0055142857142858</v>
      </c>
      <c r="T62" s="10">
        <v>9.9259000000000004</v>
      </c>
      <c r="U62" s="10">
        <v>12.934999999999999</v>
      </c>
      <c r="V62" s="10">
        <v>14.557916666666671</v>
      </c>
      <c r="W62" s="10">
        <v>16.839649999999999</v>
      </c>
      <c r="X62" s="10">
        <v>18.243649999999999</v>
      </c>
      <c r="Y62" s="10">
        <v>20.43674</v>
      </c>
      <c r="Z62" s="399" t="str">
        <f t="shared" si="1"/>
        <v>Sion</v>
      </c>
    </row>
    <row r="63" spans="1:26" ht="18.899999999999999" customHeight="1">
      <c r="A63" s="24" t="str">
        <f>'Page 9'!$A$39</f>
        <v>Neuchâtel</v>
      </c>
      <c r="B63" s="10">
        <v>0</v>
      </c>
      <c r="C63" s="10">
        <v>0</v>
      </c>
      <c r="D63" s="10">
        <v>0</v>
      </c>
      <c r="E63" s="10">
        <v>0</v>
      </c>
      <c r="F63" s="10">
        <v>0</v>
      </c>
      <c r="G63" s="10">
        <v>0</v>
      </c>
      <c r="H63" s="10">
        <v>7.0142857142857146E-2</v>
      </c>
      <c r="I63" s="10">
        <v>0.20749999999999999</v>
      </c>
      <c r="J63" s="10">
        <v>0.34911111111111115</v>
      </c>
      <c r="K63" s="10">
        <v>0.75290000000000001</v>
      </c>
      <c r="L63" s="10">
        <v>2.4493333333333331</v>
      </c>
      <c r="M63" s="10">
        <v>5.0885000000000016</v>
      </c>
      <c r="N63" s="10">
        <v>6.2735000000000003</v>
      </c>
      <c r="O63" s="10">
        <v>7.8248333333333333</v>
      </c>
      <c r="P63" s="10">
        <v>8.6058500000000002</v>
      </c>
      <c r="Q63" s="10">
        <v>11.136279999999999</v>
      </c>
      <c r="R63" s="10">
        <v>12.971033333333331</v>
      </c>
      <c r="S63" s="10">
        <v>14.444428571428572</v>
      </c>
      <c r="T63" s="10">
        <v>15.673649999999997</v>
      </c>
      <c r="U63" s="10">
        <v>17.47392</v>
      </c>
      <c r="V63" s="10">
        <v>19.160916666666665</v>
      </c>
      <c r="W63" s="10">
        <v>21.398312499999999</v>
      </c>
      <c r="X63" s="10">
        <v>22.262589999999999</v>
      </c>
      <c r="Y63" s="10">
        <v>23.374609999999997</v>
      </c>
      <c r="Z63" s="399" t="str">
        <f t="shared" si="1"/>
        <v>Neuchâtel</v>
      </c>
    </row>
    <row r="64" spans="1:26" ht="18.899999999999999" customHeight="1">
      <c r="A64" s="24" t="str">
        <f>'Page 9'!$A$40</f>
        <v>Geneva</v>
      </c>
      <c r="B64" s="10">
        <v>0.2</v>
      </c>
      <c r="C64" s="10">
        <v>0.16666666666666669</v>
      </c>
      <c r="D64" s="10">
        <v>0.14285714285714285</v>
      </c>
      <c r="E64" s="10">
        <v>0.125</v>
      </c>
      <c r="F64" s="10">
        <v>0.1</v>
      </c>
      <c r="G64" s="10">
        <v>8.3333333333333343E-2</v>
      </c>
      <c r="H64" s="10">
        <v>7.1428571428571425E-2</v>
      </c>
      <c r="I64" s="10">
        <v>6.25E-2</v>
      </c>
      <c r="J64" s="10">
        <v>5.5555555555555552E-2</v>
      </c>
      <c r="K64" s="10">
        <v>0.05</v>
      </c>
      <c r="L64" s="10">
        <v>4.1666666666666671E-2</v>
      </c>
      <c r="M64" s="10">
        <v>3.5714285714285712E-2</v>
      </c>
      <c r="N64" s="10">
        <v>0.17918749999999997</v>
      </c>
      <c r="O64" s="10">
        <v>1.3922777777777777</v>
      </c>
      <c r="P64" s="10">
        <v>2.7368999999999999</v>
      </c>
      <c r="Q64" s="10">
        <v>5.2891199999999996</v>
      </c>
      <c r="R64" s="10">
        <v>7.9618333333333329</v>
      </c>
      <c r="S64" s="10">
        <v>10.077514285714287</v>
      </c>
      <c r="T64" s="10">
        <v>11.675424999999999</v>
      </c>
      <c r="U64" s="10">
        <v>14.0596</v>
      </c>
      <c r="V64" s="10">
        <v>15.693600000000002</v>
      </c>
      <c r="W64" s="10">
        <v>17.9206875</v>
      </c>
      <c r="X64" s="10">
        <v>19.566089999999996</v>
      </c>
      <c r="Y64" s="10">
        <v>23.758570000000002</v>
      </c>
      <c r="Z64" s="399" t="str">
        <f t="shared" si="1"/>
        <v>Geneva</v>
      </c>
    </row>
    <row r="65" spans="1:26" ht="18.899999999999999" customHeight="1">
      <c r="A65" s="24" t="str">
        <f>'Page 9'!$A$41</f>
        <v>Delémont</v>
      </c>
      <c r="B65" s="10">
        <v>0</v>
      </c>
      <c r="C65" s="10">
        <v>0</v>
      </c>
      <c r="D65" s="10">
        <v>0</v>
      </c>
      <c r="E65" s="10">
        <v>0</v>
      </c>
      <c r="F65" s="10">
        <v>0</v>
      </c>
      <c r="G65" s="10">
        <v>0</v>
      </c>
      <c r="H65" s="10">
        <v>0</v>
      </c>
      <c r="I65" s="10">
        <v>0</v>
      </c>
      <c r="J65" s="10">
        <v>0</v>
      </c>
      <c r="K65" s="10">
        <v>0.20609999999999998</v>
      </c>
      <c r="L65" s="10">
        <v>1.3987499999999999</v>
      </c>
      <c r="M65" s="10">
        <v>2.9735714285714288</v>
      </c>
      <c r="N65" s="10">
        <v>4.4998749999999994</v>
      </c>
      <c r="O65" s="10">
        <v>5.8674444444444447</v>
      </c>
      <c r="P65" s="10">
        <v>7.2111999999999998</v>
      </c>
      <c r="Q65" s="10">
        <v>9.6650799999999997</v>
      </c>
      <c r="R65" s="10">
        <v>11.687666666666667</v>
      </c>
      <c r="S65" s="10">
        <v>13.238942857142858</v>
      </c>
      <c r="T65" s="10">
        <v>14.415100000000001</v>
      </c>
      <c r="U65" s="10">
        <v>16.073540000000001</v>
      </c>
      <c r="V65" s="10">
        <v>17.891766666666665</v>
      </c>
      <c r="W65" s="10">
        <v>20.179725000000001</v>
      </c>
      <c r="X65" s="10">
        <v>21.562710000000003</v>
      </c>
      <c r="Y65" s="10">
        <v>24.547774999999998</v>
      </c>
      <c r="Z65" s="399" t="str">
        <f t="shared" si="1"/>
        <v>Delémont</v>
      </c>
    </row>
    <row r="66" spans="1:26" ht="18.899999999999999" customHeight="1">
      <c r="A66" s="24"/>
      <c r="B66" s="10"/>
      <c r="C66" s="10"/>
      <c r="D66" s="10"/>
      <c r="E66" s="10"/>
      <c r="F66" s="10"/>
      <c r="G66" s="10"/>
      <c r="H66" s="10"/>
      <c r="I66" s="10"/>
      <c r="J66" s="10"/>
      <c r="K66" s="10"/>
      <c r="L66" s="10"/>
      <c r="M66" s="10"/>
      <c r="N66" s="10"/>
      <c r="O66" s="10"/>
      <c r="P66" s="10"/>
      <c r="Q66" s="10"/>
      <c r="R66" s="10"/>
      <c r="S66" s="10"/>
      <c r="T66" s="10"/>
      <c r="U66" s="10"/>
      <c r="V66" s="10"/>
      <c r="W66" s="10"/>
      <c r="X66" s="10"/>
      <c r="Y66" s="10"/>
      <c r="Z66" s="399"/>
    </row>
    <row r="67" spans="1:26" ht="18.899999999999999" customHeight="1">
      <c r="A67" s="24" t="str">
        <f>'Page 9'!$A$43</f>
        <v>Direct federal tax</v>
      </c>
      <c r="B67" s="10">
        <v>0</v>
      </c>
      <c r="C67" s="10">
        <v>0</v>
      </c>
      <c r="D67" s="10">
        <v>0</v>
      </c>
      <c r="E67" s="10">
        <v>0</v>
      </c>
      <c r="F67" s="10">
        <v>0</v>
      </c>
      <c r="G67" s="10">
        <v>0</v>
      </c>
      <c r="H67" s="10">
        <v>0</v>
      </c>
      <c r="I67" s="10">
        <v>0</v>
      </c>
      <c r="J67" s="10">
        <v>0</v>
      </c>
      <c r="K67" s="10">
        <v>0</v>
      </c>
      <c r="L67" s="10">
        <v>0</v>
      </c>
      <c r="M67" s="10">
        <v>0</v>
      </c>
      <c r="N67" s="10">
        <v>0</v>
      </c>
      <c r="O67" s="10">
        <v>0</v>
      </c>
      <c r="P67" s="10">
        <v>0</v>
      </c>
      <c r="Q67" s="10">
        <v>0.2424</v>
      </c>
      <c r="R67" s="10">
        <v>0.79066666666666663</v>
      </c>
      <c r="S67" s="10">
        <v>1.3782857142857143</v>
      </c>
      <c r="T67" s="10">
        <v>2.0714999999999999</v>
      </c>
      <c r="U67" s="10">
        <v>3.8983999999999996</v>
      </c>
      <c r="V67" s="10">
        <v>5.1639999999999997</v>
      </c>
      <c r="W67" s="10">
        <v>6.7460000000000004</v>
      </c>
      <c r="X67" s="10">
        <v>7.6978000000000009</v>
      </c>
      <c r="Y67" s="10">
        <v>9.6560000000000006</v>
      </c>
      <c r="Z67" s="399" t="str">
        <f t="shared" si="1"/>
        <v>Direct federal tax</v>
      </c>
    </row>
    <row r="68" spans="1:26" ht="18.899999999999999" customHeight="1">
      <c r="A68" s="39"/>
      <c r="B68" s="49"/>
      <c r="C68" s="49"/>
      <c r="D68" s="49"/>
      <c r="E68" s="49"/>
      <c r="F68" s="49"/>
      <c r="G68" s="49"/>
      <c r="H68" s="49"/>
      <c r="I68" s="49"/>
      <c r="J68" s="49"/>
      <c r="K68" s="49"/>
      <c r="L68" s="49"/>
    </row>
    <row r="69" spans="1:26" ht="18.899999999999999" customHeight="1">
      <c r="A69" s="57"/>
      <c r="B69" s="58"/>
      <c r="C69" s="58"/>
      <c r="D69" s="58"/>
      <c r="E69" s="59"/>
      <c r="F69" s="59"/>
      <c r="G69" s="59"/>
      <c r="H69" s="59"/>
      <c r="I69" s="59"/>
      <c r="J69" s="59"/>
      <c r="K69" s="59"/>
      <c r="L69" s="57"/>
    </row>
    <row r="70" spans="1:26" ht="18.899999999999999" customHeight="1">
      <c r="B70" s="50"/>
      <c r="C70" s="50"/>
      <c r="D70" s="50"/>
      <c r="E70" s="50"/>
      <c r="F70" s="50"/>
      <c r="G70" s="50"/>
      <c r="H70" s="50"/>
      <c r="I70" s="50"/>
      <c r="J70" s="50"/>
      <c r="K70" s="50"/>
      <c r="L70" s="50"/>
    </row>
    <row r="71" spans="1:26" ht="18.899999999999999" customHeight="1">
      <c r="B71" s="50"/>
      <c r="C71" s="50"/>
      <c r="D71" s="50"/>
      <c r="E71" s="50"/>
      <c r="F71" s="50"/>
      <c r="G71" s="50"/>
      <c r="H71" s="50"/>
      <c r="I71" s="50"/>
      <c r="J71" s="50"/>
      <c r="K71" s="50"/>
      <c r="L71" s="50"/>
    </row>
    <row r="72" spans="1:26" ht="18.899999999999999" customHeight="1">
      <c r="B72" s="50"/>
      <c r="C72" s="50"/>
      <c r="D72" s="50"/>
      <c r="E72" s="50"/>
      <c r="F72" s="50"/>
      <c r="G72" s="50"/>
      <c r="H72" s="50"/>
      <c r="I72" s="50"/>
      <c r="J72" s="50"/>
      <c r="K72" s="50"/>
      <c r="L72" s="50"/>
    </row>
    <row r="73" spans="1:26" ht="18.899999999999999" customHeight="1">
      <c r="B73" s="50"/>
      <c r="C73" s="50"/>
      <c r="D73" s="50"/>
      <c r="E73" s="50"/>
      <c r="F73" s="50"/>
      <c r="G73" s="50"/>
      <c r="H73" s="50"/>
      <c r="I73" s="50"/>
      <c r="J73" s="50"/>
      <c r="K73" s="50"/>
      <c r="L73" s="50"/>
    </row>
    <row r="74" spans="1:26" ht="18.899999999999999" customHeight="1">
      <c r="B74" s="50"/>
      <c r="C74" s="50"/>
      <c r="D74" s="50"/>
      <c r="E74" s="50"/>
      <c r="F74" s="50"/>
      <c r="G74" s="50"/>
      <c r="H74" s="50"/>
      <c r="I74" s="50"/>
      <c r="J74" s="50"/>
      <c r="K74" s="50"/>
      <c r="L74" s="50"/>
    </row>
    <row r="75" spans="1:26" ht="18.899999999999999" customHeight="1">
      <c r="B75" s="50"/>
      <c r="C75" s="50"/>
      <c r="D75" s="50"/>
      <c r="E75" s="50"/>
      <c r="F75" s="50"/>
      <c r="G75" s="50"/>
      <c r="H75" s="50"/>
      <c r="I75" s="50"/>
      <c r="J75" s="50"/>
      <c r="K75" s="50"/>
      <c r="L75" s="50"/>
    </row>
    <row r="76" spans="1:26" ht="18.899999999999999" customHeight="1">
      <c r="B76" s="50"/>
      <c r="C76" s="50"/>
      <c r="D76" s="50"/>
      <c r="E76" s="50"/>
      <c r="F76" s="50"/>
      <c r="G76" s="50"/>
      <c r="H76" s="50"/>
      <c r="I76" s="50"/>
      <c r="J76" s="50"/>
      <c r="K76" s="50"/>
      <c r="L76" s="50"/>
    </row>
    <row r="77" spans="1:26">
      <c r="B77" s="50"/>
      <c r="C77" s="50"/>
      <c r="D77" s="50"/>
      <c r="E77" s="50"/>
      <c r="F77" s="50"/>
      <c r="G77" s="50"/>
      <c r="H77" s="50"/>
      <c r="I77" s="50"/>
      <c r="J77" s="50"/>
      <c r="K77" s="50"/>
      <c r="L77" s="50"/>
    </row>
    <row r="78" spans="1:26">
      <c r="B78" s="50"/>
      <c r="C78" s="50"/>
      <c r="D78" s="50"/>
      <c r="E78" s="50"/>
      <c r="F78" s="50"/>
      <c r="G78" s="50"/>
      <c r="H78" s="50"/>
      <c r="I78" s="50"/>
      <c r="J78" s="50"/>
      <c r="K78" s="50"/>
      <c r="L78" s="50"/>
    </row>
    <row r="79" spans="1:26">
      <c r="B79" s="50"/>
      <c r="C79" s="50"/>
      <c r="D79" s="50"/>
      <c r="E79" s="50"/>
      <c r="F79" s="50"/>
      <c r="G79" s="50"/>
      <c r="H79" s="50"/>
      <c r="I79" s="50"/>
      <c r="J79" s="50"/>
      <c r="K79" s="50"/>
      <c r="L79" s="50"/>
    </row>
    <row r="80" spans="1:26">
      <c r="B80" s="50"/>
      <c r="C80" s="50"/>
      <c r="D80" s="50"/>
      <c r="E80" s="50"/>
      <c r="F80" s="50"/>
      <c r="G80" s="50"/>
      <c r="H80" s="50"/>
      <c r="I80" s="50"/>
      <c r="J80" s="50"/>
      <c r="K80" s="50"/>
      <c r="L80" s="50"/>
    </row>
    <row r="81" spans="2:12">
      <c r="B81" s="50"/>
      <c r="C81" s="50"/>
      <c r="D81" s="50"/>
      <c r="E81" s="50"/>
      <c r="F81" s="50"/>
      <c r="G81" s="50"/>
      <c r="H81" s="50"/>
      <c r="I81" s="50"/>
      <c r="J81" s="50"/>
      <c r="K81" s="50"/>
      <c r="L81" s="50"/>
    </row>
    <row r="82" spans="2:12">
      <c r="B82" s="50"/>
      <c r="C82" s="50"/>
      <c r="D82" s="50"/>
      <c r="E82" s="50"/>
      <c r="F82" s="50"/>
      <c r="G82" s="50"/>
      <c r="H82" s="50"/>
      <c r="I82" s="50"/>
      <c r="J82" s="50"/>
      <c r="K82" s="50"/>
      <c r="L82" s="50"/>
    </row>
    <row r="83" spans="2:12">
      <c r="B83" s="50"/>
      <c r="C83" s="50"/>
      <c r="D83" s="50"/>
      <c r="E83" s="50"/>
      <c r="F83" s="50"/>
      <c r="G83" s="50"/>
      <c r="H83" s="50"/>
      <c r="I83" s="50"/>
      <c r="J83" s="50"/>
      <c r="K83" s="50"/>
      <c r="L83" s="50"/>
    </row>
    <row r="84" spans="2:12">
      <c r="B84" s="50"/>
      <c r="C84" s="50"/>
      <c r="D84" s="50"/>
      <c r="E84" s="50"/>
      <c r="F84" s="50"/>
      <c r="G84" s="50"/>
      <c r="H84" s="50"/>
      <c r="I84" s="50"/>
      <c r="J84" s="50"/>
      <c r="K84" s="50"/>
      <c r="L84" s="50"/>
    </row>
    <row r="85" spans="2:12">
      <c r="B85" s="50"/>
      <c r="C85" s="50"/>
      <c r="D85" s="50"/>
      <c r="E85" s="50"/>
      <c r="F85" s="50"/>
      <c r="G85" s="50"/>
      <c r="H85" s="50"/>
      <c r="I85" s="50"/>
      <c r="J85" s="50"/>
      <c r="K85" s="50"/>
      <c r="L85" s="50"/>
    </row>
    <row r="86" spans="2:12">
      <c r="B86" s="50"/>
      <c r="C86" s="50"/>
      <c r="D86" s="50"/>
      <c r="E86" s="50"/>
      <c r="F86" s="50"/>
      <c r="G86" s="50"/>
      <c r="H86" s="50"/>
      <c r="I86" s="50"/>
      <c r="J86" s="50"/>
      <c r="K86" s="50"/>
      <c r="L86" s="50"/>
    </row>
    <row r="87" spans="2:12">
      <c r="B87" s="50"/>
      <c r="C87" s="50"/>
      <c r="D87" s="50"/>
      <c r="E87" s="50"/>
      <c r="F87" s="50"/>
      <c r="G87" s="50"/>
      <c r="H87" s="50"/>
      <c r="I87" s="50"/>
      <c r="J87" s="50"/>
      <c r="K87" s="50"/>
      <c r="L87" s="50"/>
    </row>
    <row r="88" spans="2:12">
      <c r="B88" s="50"/>
      <c r="C88" s="50"/>
      <c r="D88" s="50"/>
      <c r="E88" s="50"/>
      <c r="F88" s="50"/>
      <c r="G88" s="50"/>
      <c r="H88" s="50"/>
      <c r="I88" s="50"/>
      <c r="J88" s="50"/>
      <c r="K88" s="50"/>
      <c r="L88" s="50"/>
    </row>
    <row r="89" spans="2:12">
      <c r="B89" s="50"/>
      <c r="C89" s="50"/>
      <c r="D89" s="50"/>
      <c r="E89" s="50"/>
      <c r="F89" s="50"/>
      <c r="G89" s="50"/>
      <c r="H89" s="50"/>
      <c r="I89" s="50"/>
      <c r="J89" s="50"/>
      <c r="K89" s="50"/>
      <c r="L89" s="50"/>
    </row>
    <row r="90" spans="2:12">
      <c r="B90" s="50"/>
      <c r="C90" s="50"/>
      <c r="D90" s="50"/>
      <c r="E90" s="50"/>
      <c r="F90" s="50"/>
      <c r="G90" s="50"/>
      <c r="H90" s="50"/>
      <c r="I90" s="50"/>
      <c r="J90" s="50"/>
      <c r="K90" s="50"/>
      <c r="L90" s="50"/>
    </row>
    <row r="91" spans="2:12">
      <c r="B91" s="50"/>
      <c r="C91" s="50"/>
      <c r="D91" s="50"/>
      <c r="E91" s="50"/>
      <c r="F91" s="50"/>
      <c r="G91" s="50"/>
      <c r="H91" s="50"/>
      <c r="I91" s="50"/>
      <c r="J91" s="50"/>
      <c r="K91" s="50"/>
      <c r="L91" s="50"/>
    </row>
    <row r="92" spans="2:12">
      <c r="B92" s="50"/>
      <c r="C92" s="50"/>
      <c r="D92" s="50"/>
      <c r="E92" s="50"/>
      <c r="F92" s="50"/>
      <c r="G92" s="50"/>
      <c r="H92" s="50"/>
      <c r="I92" s="50"/>
      <c r="J92" s="50"/>
      <c r="K92" s="50"/>
      <c r="L92" s="50"/>
    </row>
    <row r="93" spans="2:12">
      <c r="B93" s="50"/>
      <c r="C93" s="50"/>
      <c r="D93" s="50"/>
      <c r="E93" s="50"/>
      <c r="F93" s="50"/>
      <c r="G93" s="50"/>
      <c r="H93" s="50"/>
      <c r="I93" s="50"/>
      <c r="J93" s="50"/>
      <c r="K93" s="50"/>
      <c r="L93" s="50"/>
    </row>
    <row r="94" spans="2:12">
      <c r="B94" s="50"/>
      <c r="C94" s="50"/>
      <c r="D94" s="50"/>
      <c r="E94" s="50"/>
      <c r="F94" s="50"/>
      <c r="G94" s="50"/>
      <c r="H94" s="50"/>
      <c r="I94" s="50"/>
      <c r="J94" s="50"/>
      <c r="K94" s="50"/>
      <c r="L94" s="50"/>
    </row>
    <row r="95" spans="2:12">
      <c r="B95" s="50"/>
      <c r="C95" s="50"/>
      <c r="D95" s="50"/>
      <c r="E95" s="50"/>
      <c r="F95" s="50"/>
      <c r="G95" s="50"/>
      <c r="H95" s="50"/>
      <c r="I95" s="50"/>
      <c r="J95" s="50"/>
      <c r="K95" s="50"/>
      <c r="L95" s="50"/>
    </row>
    <row r="96" spans="2:12">
      <c r="B96" s="50"/>
      <c r="C96" s="50"/>
      <c r="D96" s="50"/>
      <c r="E96" s="50"/>
      <c r="F96" s="50"/>
      <c r="G96" s="50"/>
      <c r="H96" s="50"/>
      <c r="I96" s="50"/>
      <c r="J96" s="50"/>
      <c r="K96" s="50"/>
      <c r="L96" s="50"/>
    </row>
    <row r="97" spans="2:12">
      <c r="B97" s="50"/>
      <c r="C97" s="50"/>
      <c r="D97" s="50"/>
      <c r="E97" s="50"/>
      <c r="F97" s="50"/>
      <c r="G97" s="50"/>
      <c r="H97" s="50"/>
      <c r="I97" s="50"/>
      <c r="J97" s="50"/>
      <c r="K97" s="50"/>
      <c r="L97" s="50"/>
    </row>
    <row r="98" spans="2:12">
      <c r="B98" s="50"/>
      <c r="C98" s="50"/>
      <c r="D98" s="50"/>
      <c r="E98" s="50"/>
      <c r="F98" s="50"/>
      <c r="G98" s="50"/>
      <c r="H98" s="50"/>
      <c r="I98" s="50"/>
      <c r="J98" s="50"/>
      <c r="K98" s="50"/>
      <c r="L98" s="50"/>
    </row>
    <row r="99" spans="2:12">
      <c r="B99" s="50"/>
      <c r="C99" s="50"/>
      <c r="D99" s="50"/>
      <c r="E99" s="50"/>
      <c r="F99" s="50"/>
      <c r="G99" s="50"/>
      <c r="H99" s="50"/>
      <c r="I99" s="50"/>
      <c r="J99" s="50"/>
      <c r="K99" s="50"/>
      <c r="L99" s="50"/>
    </row>
    <row r="100" spans="2:12">
      <c r="B100" s="50"/>
      <c r="C100" s="50"/>
      <c r="D100" s="50"/>
      <c r="E100" s="50"/>
      <c r="F100" s="50"/>
      <c r="G100" s="50"/>
      <c r="H100" s="50"/>
      <c r="I100" s="50"/>
      <c r="J100" s="50"/>
      <c r="K100" s="50"/>
      <c r="L100" s="50"/>
    </row>
    <row r="101" spans="2:12">
      <c r="B101" s="50"/>
      <c r="C101" s="50"/>
      <c r="D101" s="50"/>
      <c r="E101" s="50"/>
      <c r="F101" s="50"/>
      <c r="G101" s="50"/>
      <c r="H101" s="50"/>
      <c r="I101" s="50"/>
      <c r="J101" s="50"/>
      <c r="K101" s="50"/>
      <c r="L101" s="50"/>
    </row>
    <row r="102" spans="2:12">
      <c r="B102" s="50"/>
      <c r="C102" s="50"/>
      <c r="D102" s="50"/>
      <c r="E102" s="50"/>
      <c r="F102" s="50"/>
      <c r="G102" s="50"/>
      <c r="H102" s="50"/>
      <c r="I102" s="50"/>
      <c r="J102" s="50"/>
      <c r="K102" s="50"/>
      <c r="L102" s="50"/>
    </row>
    <row r="103" spans="2:12">
      <c r="B103" s="50"/>
      <c r="C103" s="50"/>
      <c r="D103" s="50"/>
      <c r="E103" s="50"/>
      <c r="F103" s="50"/>
      <c r="G103" s="50"/>
      <c r="H103" s="50"/>
      <c r="I103" s="50"/>
      <c r="J103" s="50"/>
      <c r="K103" s="50"/>
      <c r="L103" s="50"/>
    </row>
    <row r="104" spans="2:12">
      <c r="B104" s="50"/>
      <c r="C104" s="50"/>
      <c r="D104" s="50"/>
      <c r="E104" s="50"/>
      <c r="F104" s="50"/>
      <c r="G104" s="50"/>
      <c r="H104" s="50"/>
      <c r="I104" s="50"/>
      <c r="J104" s="50"/>
      <c r="K104" s="50"/>
      <c r="L104" s="50"/>
    </row>
    <row r="105" spans="2:12">
      <c r="B105" s="50"/>
      <c r="C105" s="50"/>
      <c r="D105" s="50"/>
      <c r="E105" s="50"/>
      <c r="F105" s="50"/>
      <c r="G105" s="50"/>
      <c r="H105" s="50"/>
      <c r="I105" s="50"/>
      <c r="J105" s="50"/>
      <c r="K105" s="50"/>
      <c r="L105" s="50"/>
    </row>
    <row r="106" spans="2:12">
      <c r="B106" s="50"/>
      <c r="C106" s="50"/>
      <c r="D106" s="50"/>
      <c r="E106" s="50"/>
      <c r="F106" s="50"/>
      <c r="G106" s="50"/>
      <c r="H106" s="50"/>
      <c r="I106" s="50"/>
      <c r="J106" s="50"/>
      <c r="K106" s="50"/>
      <c r="L106" s="50"/>
    </row>
    <row r="107" spans="2:12">
      <c r="B107" s="50"/>
      <c r="C107" s="50"/>
      <c r="D107" s="50"/>
      <c r="E107" s="50"/>
      <c r="F107" s="50"/>
      <c r="G107" s="50"/>
      <c r="H107" s="50"/>
      <c r="I107" s="50"/>
      <c r="J107" s="50"/>
      <c r="K107" s="50"/>
      <c r="L107" s="50"/>
    </row>
    <row r="108" spans="2:12">
      <c r="B108" s="50"/>
      <c r="C108" s="50"/>
      <c r="D108" s="50"/>
      <c r="E108" s="50"/>
      <c r="F108" s="50"/>
      <c r="G108" s="50"/>
      <c r="H108" s="50"/>
      <c r="I108" s="50"/>
      <c r="J108" s="50"/>
      <c r="K108" s="50"/>
      <c r="L108" s="50"/>
    </row>
    <row r="109" spans="2:12">
      <c r="B109" s="50"/>
      <c r="C109" s="50"/>
      <c r="D109" s="50"/>
      <c r="E109" s="50"/>
      <c r="F109" s="50"/>
      <c r="G109" s="50"/>
      <c r="H109" s="50"/>
      <c r="I109" s="50"/>
      <c r="J109" s="50"/>
      <c r="K109" s="50"/>
      <c r="L109" s="50"/>
    </row>
    <row r="110" spans="2:12">
      <c r="B110" s="50"/>
      <c r="C110" s="50"/>
      <c r="D110" s="50"/>
      <c r="E110" s="50"/>
      <c r="F110" s="50"/>
      <c r="G110" s="50"/>
      <c r="H110" s="50"/>
      <c r="I110" s="50"/>
      <c r="J110" s="50"/>
      <c r="K110" s="50"/>
      <c r="L110" s="50"/>
    </row>
    <row r="111" spans="2:12">
      <c r="B111" s="50"/>
      <c r="C111" s="50"/>
      <c r="D111" s="50"/>
      <c r="E111" s="50"/>
      <c r="F111" s="50"/>
      <c r="G111" s="50"/>
      <c r="H111" s="50"/>
      <c r="I111" s="50"/>
      <c r="J111" s="50"/>
      <c r="K111" s="50"/>
      <c r="L111" s="50"/>
    </row>
    <row r="112" spans="2:12">
      <c r="B112" s="50"/>
      <c r="C112" s="50"/>
      <c r="D112" s="50"/>
      <c r="E112" s="50"/>
      <c r="F112" s="50"/>
      <c r="G112" s="50"/>
      <c r="H112" s="50"/>
      <c r="I112" s="50"/>
      <c r="J112" s="50"/>
      <c r="K112" s="50"/>
      <c r="L112" s="50"/>
    </row>
    <row r="113" spans="2:12">
      <c r="B113" s="50"/>
      <c r="C113" s="50"/>
      <c r="D113" s="50"/>
      <c r="E113" s="50"/>
      <c r="F113" s="50"/>
      <c r="G113" s="50"/>
      <c r="H113" s="50"/>
      <c r="I113" s="50"/>
      <c r="J113" s="50"/>
      <c r="K113" s="50"/>
      <c r="L113" s="50"/>
    </row>
    <row r="114" spans="2:12">
      <c r="B114" s="50"/>
      <c r="C114" s="50"/>
      <c r="D114" s="50"/>
      <c r="E114" s="50"/>
      <c r="F114" s="50"/>
      <c r="G114" s="50"/>
      <c r="H114" s="50"/>
      <c r="I114" s="50"/>
      <c r="J114" s="50"/>
      <c r="K114" s="50"/>
      <c r="L114" s="50"/>
    </row>
    <row r="115" spans="2:12">
      <c r="B115" s="50"/>
      <c r="C115" s="50"/>
      <c r="D115" s="50"/>
      <c r="E115" s="50"/>
      <c r="F115" s="50"/>
      <c r="G115" s="50"/>
      <c r="H115" s="50"/>
      <c r="I115" s="50"/>
      <c r="J115" s="50"/>
      <c r="K115" s="50"/>
      <c r="L115" s="50"/>
    </row>
    <row r="116" spans="2:12">
      <c r="B116" s="50"/>
      <c r="C116" s="50"/>
      <c r="D116" s="50"/>
      <c r="E116" s="50"/>
      <c r="F116" s="50"/>
      <c r="G116" s="50"/>
      <c r="H116" s="50"/>
      <c r="I116" s="50"/>
      <c r="J116" s="50"/>
      <c r="K116" s="50"/>
      <c r="L116" s="50"/>
    </row>
    <row r="117" spans="2:12">
      <c r="B117" s="50"/>
      <c r="C117" s="50"/>
      <c r="D117" s="50"/>
      <c r="E117" s="50"/>
      <c r="F117" s="50"/>
      <c r="G117" s="50"/>
      <c r="H117" s="50"/>
      <c r="I117" s="50"/>
      <c r="J117" s="50"/>
      <c r="K117" s="50"/>
      <c r="L117" s="50"/>
    </row>
    <row r="118" spans="2:12">
      <c r="B118" s="50"/>
      <c r="C118" s="50"/>
      <c r="D118" s="50"/>
      <c r="E118" s="50"/>
      <c r="F118" s="50"/>
      <c r="G118" s="50"/>
      <c r="H118" s="50"/>
      <c r="I118" s="50"/>
      <c r="J118" s="50"/>
      <c r="K118" s="50"/>
      <c r="L118" s="50"/>
    </row>
    <row r="119" spans="2:12">
      <c r="B119" s="50"/>
      <c r="C119" s="50"/>
      <c r="D119" s="50"/>
      <c r="E119" s="50"/>
      <c r="F119" s="50"/>
      <c r="G119" s="50"/>
      <c r="H119" s="50"/>
      <c r="I119" s="50"/>
      <c r="J119" s="50"/>
      <c r="K119" s="50"/>
      <c r="L119" s="50"/>
    </row>
    <row r="120" spans="2:12">
      <c r="B120" s="50"/>
      <c r="C120" s="50"/>
      <c r="D120" s="50"/>
      <c r="E120" s="50"/>
      <c r="F120" s="50"/>
      <c r="G120" s="50"/>
      <c r="H120" s="50"/>
      <c r="I120" s="50"/>
      <c r="J120" s="50"/>
      <c r="K120" s="50"/>
      <c r="L120" s="50"/>
    </row>
    <row r="121" spans="2:12">
      <c r="B121" s="50"/>
      <c r="C121" s="50"/>
      <c r="D121" s="50"/>
      <c r="E121" s="50"/>
      <c r="F121" s="50"/>
      <c r="G121" s="50"/>
      <c r="H121" s="50"/>
      <c r="I121" s="50"/>
      <c r="J121" s="50"/>
      <c r="K121" s="50"/>
      <c r="L121" s="50"/>
    </row>
  </sheetData>
  <mergeCells count="6">
    <mergeCell ref="B6:M6"/>
    <mergeCell ref="N6:Y6"/>
    <mergeCell ref="B9:M9"/>
    <mergeCell ref="N9:Y9"/>
    <mergeCell ref="B39:M39"/>
    <mergeCell ref="N39:Y39"/>
  </mergeCells>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2010</oddHeader>
    <oddFooter>&amp;C&amp;"Helvetica,Standard" Eidg. Steuerverwaltung  -  Administration fédérale des contributions  -  Amministrazione federale delle contribuzioni&amp;R24 - 25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tabColor indexed="43"/>
  </sheetPr>
  <dimension ref="A1:Z74"/>
  <sheetViews>
    <sheetView zoomScale="75" workbookViewId="0"/>
  </sheetViews>
  <sheetFormatPr baseColWidth="10" defaultColWidth="10.33203125" defaultRowHeight="7.8"/>
  <cols>
    <col min="1" max="1" width="9.109375" style="676" customWidth="1"/>
    <col min="2" max="2" width="20.109375" style="676" customWidth="1"/>
    <col min="3" max="3" width="4.6640625" style="676" customWidth="1"/>
    <col min="4" max="4" width="13.5546875" style="676" customWidth="1"/>
    <col min="5" max="5" width="7.88671875" style="676" customWidth="1"/>
    <col min="6" max="6" width="10.33203125" style="677" customWidth="1"/>
    <col min="7" max="7" width="5" style="676" customWidth="1"/>
    <col min="8" max="8" width="8.6640625" style="676" customWidth="1"/>
    <col min="9" max="9" width="3.88671875" style="676" customWidth="1"/>
    <col min="10" max="10" width="8.44140625" style="676" customWidth="1"/>
    <col min="11" max="11" width="20.33203125" style="676" customWidth="1"/>
    <col min="12" max="12" width="3.6640625" style="676" customWidth="1"/>
    <col min="13" max="13" width="8.33203125" style="676" bestFit="1" customWidth="1"/>
    <col min="14" max="14" width="4.6640625" style="677" customWidth="1"/>
    <col min="15" max="15" width="8.6640625" style="678" customWidth="1"/>
    <col min="16" max="16384" width="10.33203125" style="677"/>
  </cols>
  <sheetData>
    <row r="1" spans="1:15" s="675" customFormat="1" ht="18.75" customHeight="1">
      <c r="A1" s="671" t="s">
        <v>89</v>
      </c>
      <c r="B1" s="671"/>
      <c r="C1" s="671"/>
      <c r="D1" s="671"/>
      <c r="E1" s="671"/>
      <c r="F1" s="672"/>
      <c r="G1" s="671"/>
      <c r="H1" s="673"/>
      <c r="I1" s="671"/>
      <c r="J1" s="671"/>
      <c r="K1" s="671"/>
      <c r="L1" s="671"/>
      <c r="M1" s="672"/>
      <c r="N1" s="672"/>
      <c r="O1" s="674"/>
    </row>
    <row r="2" spans="1:15" ht="15" customHeight="1"/>
    <row r="3" spans="1:15" s="575" customFormat="1" ht="15" customHeight="1">
      <c r="A3" s="507" t="s">
        <v>368</v>
      </c>
      <c r="B3" s="507"/>
      <c r="C3" s="507"/>
      <c r="D3" s="507"/>
      <c r="E3" s="507"/>
      <c r="F3" s="507"/>
      <c r="G3" s="507"/>
      <c r="H3" s="507"/>
      <c r="I3" s="507"/>
      <c r="J3" s="507"/>
      <c r="K3" s="507"/>
      <c r="L3" s="507"/>
      <c r="M3" s="507"/>
      <c r="N3" s="508"/>
      <c r="O3" s="509"/>
    </row>
    <row r="4" spans="1:15" s="577" customFormat="1" ht="16.2">
      <c r="A4" s="679"/>
      <c r="B4" s="507"/>
      <c r="C4" s="507"/>
      <c r="D4" s="507"/>
      <c r="E4" s="507"/>
      <c r="F4" s="507"/>
      <c r="G4" s="507"/>
      <c r="H4" s="505"/>
      <c r="I4" s="507"/>
      <c r="J4" s="507"/>
      <c r="K4" s="507"/>
      <c r="L4" s="507"/>
      <c r="M4" s="510"/>
      <c r="N4" s="505"/>
      <c r="O4" s="506"/>
    </row>
    <row r="5" spans="1:15" s="577" customFormat="1" ht="15.75" customHeight="1">
      <c r="A5" s="776" t="s">
        <v>221</v>
      </c>
      <c r="B5" s="507"/>
      <c r="C5" s="507"/>
      <c r="D5" s="507"/>
      <c r="E5" s="507"/>
      <c r="F5" s="507"/>
      <c r="G5" s="507"/>
      <c r="H5" s="545"/>
      <c r="I5" s="507"/>
      <c r="J5" s="507"/>
      <c r="K5" s="507"/>
      <c r="L5" s="507"/>
      <c r="M5" s="510"/>
      <c r="N5" s="505"/>
      <c r="O5" s="506"/>
    </row>
    <row r="6" spans="1:15" s="577" customFormat="1" ht="15.75" customHeight="1">
      <c r="A6" s="507"/>
      <c r="B6" s="507"/>
      <c r="C6" s="507"/>
      <c r="D6" s="507"/>
      <c r="E6" s="507"/>
      <c r="F6" s="507"/>
      <c r="G6" s="507"/>
      <c r="H6" s="507"/>
      <c r="I6" s="507"/>
      <c r="J6" s="507"/>
      <c r="K6" s="507"/>
      <c r="L6" s="507"/>
      <c r="M6" s="510"/>
      <c r="N6" s="505"/>
      <c r="O6" s="506"/>
    </row>
    <row r="7" spans="1:15" s="577" customFormat="1" ht="17.25" customHeight="1">
      <c r="A7" s="507" t="s">
        <v>220</v>
      </c>
      <c r="B7" s="507"/>
      <c r="C7" s="507"/>
      <c r="D7" s="507"/>
      <c r="E7" s="507"/>
      <c r="F7" s="507"/>
      <c r="G7" s="507"/>
      <c r="H7" s="507"/>
      <c r="I7" s="507"/>
      <c r="J7" s="507"/>
      <c r="K7" s="507"/>
      <c r="L7" s="507"/>
      <c r="M7" s="510"/>
      <c r="N7" s="505"/>
      <c r="O7" s="506"/>
    </row>
    <row r="8" spans="1:15" s="577" customFormat="1" ht="16.2">
      <c r="A8" s="512" t="s">
        <v>276</v>
      </c>
      <c r="B8" s="680"/>
      <c r="C8" s="680"/>
      <c r="D8" s="680"/>
      <c r="E8" s="680"/>
      <c r="F8" s="507"/>
      <c r="G8" s="507"/>
      <c r="H8" s="512"/>
      <c r="I8" s="512"/>
      <c r="J8" s="680"/>
      <c r="K8" s="680"/>
      <c r="L8" s="680"/>
      <c r="M8" s="510"/>
      <c r="N8" s="505"/>
      <c r="O8" s="506"/>
    </row>
    <row r="9" spans="1:15" s="577" customFormat="1" ht="16.2">
      <c r="A9" s="545" t="s">
        <v>275</v>
      </c>
      <c r="B9" s="507"/>
      <c r="C9" s="507"/>
      <c r="D9" s="507"/>
      <c r="E9" s="507"/>
      <c r="F9" s="507"/>
      <c r="G9" s="507"/>
      <c r="H9" s="507"/>
      <c r="I9" s="507"/>
      <c r="J9" s="507"/>
      <c r="K9" s="507"/>
      <c r="L9" s="507"/>
      <c r="M9" s="510"/>
      <c r="N9" s="505"/>
      <c r="O9" s="506"/>
    </row>
    <row r="10" spans="1:15" s="577" customFormat="1" ht="16.2">
      <c r="A10" s="507"/>
      <c r="B10" s="507"/>
      <c r="C10" s="507"/>
      <c r="D10" s="507"/>
      <c r="E10" s="507"/>
      <c r="F10" s="507"/>
      <c r="G10" s="507"/>
      <c r="H10" s="507"/>
      <c r="I10" s="507"/>
      <c r="J10" s="507"/>
      <c r="K10" s="507"/>
      <c r="L10" s="507"/>
      <c r="M10" s="510"/>
      <c r="N10" s="505"/>
      <c r="O10" s="506"/>
    </row>
    <row r="11" spans="1:15" s="577" customFormat="1" ht="16.2">
      <c r="A11" s="512" t="s">
        <v>259</v>
      </c>
      <c r="B11" s="680"/>
      <c r="C11" s="680"/>
      <c r="D11" s="680"/>
      <c r="E11" s="680"/>
      <c r="F11" s="507"/>
      <c r="G11" s="507"/>
      <c r="H11" s="512"/>
      <c r="I11" s="512"/>
      <c r="J11" s="680"/>
      <c r="K11" s="680"/>
      <c r="L11" s="680"/>
      <c r="M11" s="510"/>
      <c r="N11" s="505"/>
      <c r="O11" s="506"/>
    </row>
    <row r="12" spans="1:15" s="577" customFormat="1" ht="16.2">
      <c r="A12" s="507" t="s">
        <v>244</v>
      </c>
      <c r="B12" s="507"/>
      <c r="C12" s="507"/>
      <c r="D12" s="507"/>
      <c r="E12" s="507"/>
      <c r="F12" s="507"/>
      <c r="G12" s="507"/>
      <c r="H12" s="507"/>
      <c r="I12" s="507"/>
      <c r="J12" s="507"/>
      <c r="K12" s="507"/>
      <c r="L12" s="507"/>
      <c r="M12" s="510"/>
      <c r="N12" s="505"/>
      <c r="O12" s="506"/>
    </row>
    <row r="13" spans="1:15" s="577" customFormat="1" ht="16.2">
      <c r="A13" s="507"/>
      <c r="B13" s="507"/>
      <c r="C13" s="507"/>
      <c r="D13" s="507"/>
      <c r="E13" s="507"/>
      <c r="F13" s="507"/>
      <c r="G13" s="507"/>
      <c r="H13" s="507"/>
      <c r="I13" s="507"/>
      <c r="J13" s="507"/>
      <c r="K13" s="507"/>
      <c r="L13" s="507"/>
      <c r="M13" s="510"/>
      <c r="N13" s="505"/>
      <c r="O13" s="506"/>
    </row>
    <row r="14" spans="1:15" s="577" customFormat="1" ht="16.2">
      <c r="A14" s="507" t="s">
        <v>240</v>
      </c>
      <c r="B14" s="507"/>
      <c r="C14" s="507"/>
      <c r="D14" s="507"/>
      <c r="E14" s="507"/>
      <c r="F14" s="507"/>
      <c r="G14" s="507"/>
      <c r="H14" s="507"/>
      <c r="I14" s="507"/>
      <c r="J14" s="507"/>
      <c r="K14" s="507"/>
      <c r="L14" s="507"/>
      <c r="M14" s="510"/>
      <c r="N14" s="505"/>
      <c r="O14" s="506"/>
    </row>
    <row r="15" spans="1:15" s="577" customFormat="1" ht="16.2">
      <c r="A15" s="507"/>
      <c r="B15" s="507"/>
      <c r="C15" s="507"/>
      <c r="D15" s="507"/>
      <c r="E15" s="507"/>
      <c r="F15" s="507"/>
      <c r="G15" s="507"/>
      <c r="H15" s="507"/>
      <c r="I15" s="507"/>
      <c r="J15" s="507"/>
      <c r="K15" s="507"/>
      <c r="L15" s="507"/>
      <c r="M15" s="510"/>
      <c r="N15" s="505"/>
      <c r="O15" s="506"/>
    </row>
    <row r="16" spans="1:15" s="577" customFormat="1" ht="16.2">
      <c r="A16" s="507" t="s">
        <v>221</v>
      </c>
      <c r="B16" s="507"/>
      <c r="C16" s="507"/>
      <c r="D16" s="507"/>
      <c r="E16" s="507"/>
      <c r="F16" s="515">
        <v>50000</v>
      </c>
      <c r="G16" s="507" t="s">
        <v>63</v>
      </c>
      <c r="H16" s="507"/>
      <c r="I16" s="507"/>
      <c r="J16" s="507"/>
      <c r="K16" s="507"/>
      <c r="L16" s="507"/>
      <c r="M16" s="510"/>
      <c r="N16" s="505"/>
      <c r="O16" s="525"/>
    </row>
    <row r="17" spans="1:26" s="577" customFormat="1" ht="16.2">
      <c r="A17" s="507"/>
      <c r="B17" s="507"/>
      <c r="C17" s="507"/>
      <c r="D17" s="507"/>
      <c r="E17" s="507"/>
      <c r="F17" s="515"/>
      <c r="G17" s="507"/>
      <c r="H17" s="507"/>
      <c r="I17" s="507"/>
      <c r="J17" s="507"/>
      <c r="K17" s="507"/>
      <c r="L17" s="507"/>
      <c r="M17" s="510"/>
      <c r="N17" s="505"/>
      <c r="O17" s="506"/>
    </row>
    <row r="18" spans="1:26" s="585" customFormat="1" ht="16.2">
      <c r="A18" s="545" t="s">
        <v>222</v>
      </c>
      <c r="B18" s="545"/>
      <c r="C18" s="545"/>
      <c r="D18" s="545"/>
      <c r="E18" s="545"/>
      <c r="F18" s="546"/>
      <c r="G18" s="545"/>
      <c r="H18" s="545"/>
      <c r="I18" s="545"/>
      <c r="J18" s="545"/>
      <c r="K18" s="545"/>
      <c r="L18" s="545"/>
      <c r="M18" s="548"/>
      <c r="N18" s="549"/>
      <c r="O18" s="550"/>
    </row>
    <row r="19" spans="1:26" s="577" customFormat="1" ht="16.2">
      <c r="A19" s="507"/>
      <c r="B19" s="507"/>
      <c r="C19" s="507"/>
      <c r="D19" s="507"/>
      <c r="E19" s="507"/>
      <c r="F19" s="515"/>
      <c r="G19" s="507"/>
      <c r="H19" s="507"/>
      <c r="I19" s="507"/>
      <c r="J19" s="507"/>
      <c r="K19" s="507"/>
      <c r="L19" s="507"/>
      <c r="M19" s="510"/>
      <c r="N19" s="505"/>
      <c r="O19" s="506"/>
    </row>
    <row r="20" spans="1:26" s="577" customFormat="1" ht="16.2">
      <c r="A20" s="516" t="s">
        <v>322</v>
      </c>
      <c r="B20" s="507" t="s">
        <v>245</v>
      </c>
      <c r="C20" s="507"/>
      <c r="D20" s="507"/>
      <c r="E20" s="507"/>
      <c r="F20" s="515">
        <v>2575.0000000000005</v>
      </c>
      <c r="G20" s="507" t="s">
        <v>63</v>
      </c>
      <c r="H20" s="516"/>
      <c r="I20" s="516"/>
      <c r="J20" s="507"/>
      <c r="K20" s="507"/>
      <c r="L20" s="507"/>
      <c r="M20" s="510"/>
      <c r="N20" s="505"/>
      <c r="O20" s="506"/>
      <c r="P20" s="580"/>
      <c r="Q20" s="580"/>
      <c r="R20" s="580"/>
      <c r="S20" s="580"/>
      <c r="T20" s="580"/>
      <c r="U20" s="580"/>
      <c r="V20" s="580"/>
      <c r="W20" s="580"/>
      <c r="X20" s="580"/>
      <c r="Y20" s="580"/>
      <c r="Z20" s="580"/>
    </row>
    <row r="21" spans="1:26" s="577" customFormat="1" ht="17.850000000000001" customHeight="1">
      <c r="A21" s="516" t="s">
        <v>323</v>
      </c>
      <c r="B21" s="507" t="s">
        <v>232</v>
      </c>
      <c r="C21" s="507"/>
      <c r="D21" s="507"/>
      <c r="E21" s="507"/>
      <c r="F21" s="515">
        <v>550</v>
      </c>
      <c r="G21" s="507" t="s">
        <v>63</v>
      </c>
      <c r="H21" s="516"/>
      <c r="I21" s="516"/>
      <c r="J21" s="507"/>
      <c r="K21" s="507"/>
      <c r="L21" s="507"/>
      <c r="M21" s="510"/>
      <c r="N21" s="505"/>
      <c r="O21" s="506"/>
      <c r="P21" s="580"/>
      <c r="Q21" s="580"/>
      <c r="R21" s="580"/>
      <c r="S21" s="580"/>
      <c r="T21" s="580"/>
      <c r="U21" s="580"/>
      <c r="V21" s="580"/>
      <c r="W21" s="580"/>
      <c r="X21" s="580"/>
      <c r="Y21" s="580"/>
      <c r="Z21" s="580"/>
    </row>
    <row r="22" spans="1:26" s="577" customFormat="1" ht="17.850000000000001" customHeight="1">
      <c r="A22" s="516" t="s">
        <v>216</v>
      </c>
      <c r="B22" s="507" t="s">
        <v>233</v>
      </c>
      <c r="C22" s="507"/>
      <c r="D22" s="507"/>
      <c r="E22" s="507"/>
      <c r="F22" s="515">
        <v>2500</v>
      </c>
      <c r="G22" s="507" t="s">
        <v>63</v>
      </c>
      <c r="H22" s="516"/>
      <c r="I22" s="516"/>
      <c r="J22" s="507"/>
      <c r="K22" s="507"/>
      <c r="L22" s="507"/>
      <c r="M22" s="510"/>
      <c r="N22" s="505"/>
      <c r="O22" s="506"/>
      <c r="P22" s="580"/>
      <c r="Q22" s="580"/>
      <c r="R22" s="580"/>
      <c r="S22" s="580"/>
      <c r="T22" s="580"/>
      <c r="U22" s="580"/>
      <c r="V22" s="580"/>
      <c r="W22" s="580"/>
      <c r="X22" s="580"/>
      <c r="Y22" s="580"/>
      <c r="Z22" s="580"/>
    </row>
    <row r="23" spans="1:26" s="577" customFormat="1" ht="16.2">
      <c r="A23" s="516"/>
      <c r="B23" s="507"/>
      <c r="C23" s="507"/>
      <c r="D23" s="507"/>
      <c r="E23" s="507"/>
      <c r="F23" s="515"/>
      <c r="G23" s="507"/>
      <c r="H23" s="516"/>
      <c r="I23" s="516"/>
      <c r="J23" s="507"/>
      <c r="K23" s="507"/>
      <c r="L23" s="507"/>
      <c r="M23" s="510"/>
      <c r="N23" s="505"/>
      <c r="O23" s="506"/>
      <c r="P23" s="580"/>
      <c r="Q23" s="580"/>
      <c r="R23" s="580"/>
      <c r="S23" s="580"/>
      <c r="T23" s="580"/>
      <c r="U23" s="580"/>
      <c r="V23" s="580"/>
      <c r="W23" s="580"/>
      <c r="X23" s="580"/>
      <c r="Y23" s="580"/>
      <c r="Z23" s="580"/>
    </row>
    <row r="24" spans="1:26" s="577" customFormat="1" ht="17.850000000000001" customHeight="1">
      <c r="A24" s="516"/>
      <c r="B24" s="507" t="s">
        <v>235</v>
      </c>
      <c r="C24" s="507"/>
      <c r="D24" s="507"/>
      <c r="E24" s="507"/>
      <c r="F24" s="518">
        <v>5200</v>
      </c>
      <c r="G24" s="519" t="s">
        <v>63</v>
      </c>
      <c r="H24" s="516"/>
      <c r="I24" s="516"/>
      <c r="J24" s="507"/>
      <c r="K24" s="507"/>
      <c r="L24" s="507"/>
      <c r="M24" s="510"/>
      <c r="N24" s="505"/>
      <c r="O24" s="506"/>
      <c r="P24" s="580"/>
      <c r="Q24" s="580"/>
      <c r="R24" s="580"/>
      <c r="S24" s="580"/>
      <c r="T24" s="580"/>
      <c r="U24" s="580"/>
      <c r="V24" s="580"/>
      <c r="W24" s="580"/>
      <c r="X24" s="580"/>
      <c r="Y24" s="580"/>
      <c r="Z24" s="580"/>
    </row>
    <row r="25" spans="1:26" s="577" customFormat="1" ht="16.2">
      <c r="A25" s="520"/>
      <c r="B25" s="507" t="s">
        <v>234</v>
      </c>
      <c r="C25" s="507"/>
      <c r="D25" s="507"/>
      <c r="E25" s="507"/>
      <c r="F25" s="521"/>
      <c r="G25" s="522"/>
      <c r="H25" s="520"/>
      <c r="I25" s="520"/>
      <c r="J25" s="507"/>
      <c r="K25" s="507"/>
      <c r="L25" s="507"/>
      <c r="M25" s="510"/>
      <c r="N25" s="505"/>
      <c r="O25" s="506"/>
      <c r="P25" s="580"/>
      <c r="Q25" s="580"/>
      <c r="R25" s="580"/>
      <c r="S25" s="580"/>
      <c r="T25" s="580"/>
      <c r="U25" s="580"/>
      <c r="V25" s="580"/>
      <c r="W25" s="580"/>
      <c r="X25" s="580"/>
      <c r="Y25" s="580"/>
      <c r="Z25" s="580"/>
    </row>
    <row r="26" spans="1:26" s="577" customFormat="1" ht="16.2">
      <c r="A26" s="520"/>
      <c r="B26" s="507"/>
      <c r="C26" s="507"/>
      <c r="D26" s="507"/>
      <c r="E26" s="507"/>
      <c r="F26" s="681"/>
      <c r="G26" s="522"/>
      <c r="H26" s="520"/>
      <c r="I26" s="520"/>
      <c r="J26" s="507"/>
      <c r="K26" s="507"/>
      <c r="L26" s="507"/>
      <c r="M26" s="510"/>
      <c r="N26" s="505"/>
      <c r="O26" s="506"/>
      <c r="P26" s="580"/>
      <c r="Q26" s="580"/>
      <c r="R26" s="580"/>
      <c r="S26" s="580"/>
      <c r="T26" s="580"/>
      <c r="U26" s="580"/>
      <c r="V26" s="580"/>
      <c r="W26" s="580"/>
      <c r="X26" s="580"/>
      <c r="Y26" s="580"/>
      <c r="Z26" s="580"/>
    </row>
    <row r="27" spans="1:26" s="577" customFormat="1" ht="16.2">
      <c r="A27" s="520"/>
      <c r="B27" s="507" t="s">
        <v>269</v>
      </c>
      <c r="C27" s="507"/>
      <c r="D27" s="507"/>
      <c r="E27" s="507"/>
      <c r="F27" s="523">
        <v>3996</v>
      </c>
      <c r="G27" s="524" t="s">
        <v>63</v>
      </c>
      <c r="H27" s="520"/>
      <c r="I27" s="520"/>
      <c r="J27" s="507"/>
      <c r="K27" s="507"/>
      <c r="L27" s="507"/>
      <c r="M27" s="510"/>
      <c r="N27" s="505"/>
      <c r="O27" s="525"/>
      <c r="P27" s="580"/>
      <c r="Q27" s="580"/>
      <c r="R27" s="580"/>
      <c r="S27" s="580"/>
      <c r="T27" s="580"/>
      <c r="U27" s="580"/>
      <c r="V27" s="580"/>
      <c r="W27" s="580"/>
      <c r="X27" s="580"/>
      <c r="Y27" s="580"/>
      <c r="Z27" s="580"/>
    </row>
    <row r="28" spans="1:26" s="577" customFormat="1" ht="16.2">
      <c r="A28" s="520"/>
      <c r="B28" s="507"/>
      <c r="C28" s="507"/>
      <c r="D28" s="507"/>
      <c r="E28" s="507"/>
      <c r="F28" s="526">
        <f>F24-F27</f>
        <v>1204</v>
      </c>
      <c r="G28" s="507" t="s">
        <v>63</v>
      </c>
      <c r="H28" s="520"/>
      <c r="I28" s="520"/>
      <c r="J28" s="507"/>
      <c r="K28" s="507"/>
      <c r="L28" s="507"/>
      <c r="M28" s="510"/>
      <c r="N28" s="505"/>
      <c r="O28" s="506"/>
      <c r="P28" s="580"/>
      <c r="Q28" s="580"/>
      <c r="R28" s="580"/>
      <c r="S28" s="580"/>
      <c r="T28" s="580"/>
      <c r="U28" s="580"/>
      <c r="V28" s="580"/>
      <c r="W28" s="580"/>
      <c r="X28" s="580"/>
      <c r="Y28" s="580"/>
      <c r="Z28" s="580"/>
    </row>
    <row r="29" spans="1:26" s="577" customFormat="1" ht="16.2">
      <c r="A29" s="520"/>
      <c r="B29" s="507"/>
      <c r="C29" s="507"/>
      <c r="D29" s="507"/>
      <c r="E29" s="507"/>
      <c r="F29" s="526"/>
      <c r="G29" s="507"/>
      <c r="H29" s="507"/>
      <c r="I29" s="507"/>
      <c r="J29" s="507"/>
      <c r="K29" s="507"/>
      <c r="L29" s="507"/>
      <c r="M29" s="510"/>
      <c r="N29" s="505"/>
      <c r="O29" s="506"/>
    </row>
    <row r="30" spans="1:26" s="577" customFormat="1" ht="16.2">
      <c r="A30" s="520"/>
      <c r="B30" s="507" t="s">
        <v>231</v>
      </c>
      <c r="C30" s="507"/>
      <c r="D30" s="507"/>
      <c r="E30" s="507"/>
      <c r="F30" s="682">
        <v>2000</v>
      </c>
      <c r="G30" s="507" t="s">
        <v>63</v>
      </c>
      <c r="H30" s="507"/>
      <c r="I30" s="507"/>
      <c r="J30" s="507"/>
      <c r="K30" s="507"/>
      <c r="L30" s="507"/>
      <c r="M30" s="510"/>
      <c r="N30" s="505"/>
      <c r="O30" s="506"/>
    </row>
    <row r="31" spans="1:26" s="577" customFormat="1" ht="15.6">
      <c r="A31" s="680"/>
      <c r="B31" s="507" t="s">
        <v>241</v>
      </c>
      <c r="C31" s="507"/>
      <c r="D31" s="507"/>
      <c r="E31" s="507"/>
      <c r="F31" s="559"/>
      <c r="G31" s="680"/>
      <c r="H31" s="680"/>
      <c r="I31" s="680"/>
      <c r="J31" s="507"/>
      <c r="K31" s="507"/>
      <c r="L31" s="507"/>
      <c r="M31" s="683"/>
      <c r="N31" s="683"/>
      <c r="O31" s="683"/>
      <c r="P31" s="684"/>
      <c r="Q31" s="684"/>
      <c r="R31" s="684"/>
      <c r="S31" s="684"/>
      <c r="T31" s="684"/>
      <c r="U31" s="684"/>
      <c r="V31" s="684"/>
      <c r="W31" s="684"/>
      <c r="X31" s="684"/>
      <c r="Y31" s="684"/>
      <c r="Z31" s="684"/>
    </row>
    <row r="32" spans="1:26" s="577" customFormat="1" ht="15.6">
      <c r="A32" s="680"/>
      <c r="B32" s="507" t="s">
        <v>242</v>
      </c>
      <c r="C32" s="507"/>
      <c r="D32" s="507"/>
      <c r="E32" s="507"/>
      <c r="F32" s="559"/>
      <c r="G32" s="680"/>
      <c r="H32" s="680"/>
      <c r="I32" s="680"/>
      <c r="J32" s="507"/>
      <c r="K32" s="507"/>
      <c r="L32" s="507"/>
      <c r="M32" s="683"/>
      <c r="N32" s="683"/>
      <c r="O32" s="683"/>
      <c r="P32" s="684"/>
      <c r="Q32" s="684"/>
      <c r="R32" s="684"/>
      <c r="S32" s="684"/>
      <c r="T32" s="684"/>
      <c r="U32" s="684"/>
      <c r="V32" s="684"/>
      <c r="W32" s="684"/>
      <c r="X32" s="684"/>
      <c r="Y32" s="684"/>
      <c r="Z32" s="684"/>
    </row>
    <row r="33" spans="1:26" s="577" customFormat="1" ht="15.6">
      <c r="A33" s="680"/>
      <c r="B33" s="507"/>
      <c r="C33" s="507"/>
      <c r="D33" s="507"/>
      <c r="E33" s="507"/>
      <c r="F33" s="559"/>
      <c r="G33" s="680"/>
      <c r="H33" s="680"/>
      <c r="I33" s="680"/>
      <c r="J33" s="507"/>
      <c r="K33" s="507"/>
      <c r="L33" s="507"/>
      <c r="M33" s="683"/>
      <c r="N33" s="683"/>
      <c r="O33" s="683"/>
      <c r="P33" s="684"/>
      <c r="Q33" s="684"/>
      <c r="R33" s="684"/>
      <c r="S33" s="684"/>
      <c r="T33" s="684"/>
      <c r="U33" s="684"/>
      <c r="V33" s="684"/>
      <c r="W33" s="684"/>
      <c r="X33" s="684"/>
      <c r="Y33" s="684"/>
      <c r="Z33" s="684"/>
    </row>
    <row r="34" spans="1:26" s="577" customFormat="1" ht="15.6">
      <c r="A34" s="680"/>
      <c r="B34" s="507" t="s">
        <v>277</v>
      </c>
      <c r="C34" s="507"/>
      <c r="D34" s="507"/>
      <c r="E34" s="507"/>
      <c r="F34" s="685">
        <v>20200</v>
      </c>
      <c r="G34" s="507" t="s">
        <v>63</v>
      </c>
      <c r="H34" s="680"/>
      <c r="I34" s="680"/>
      <c r="J34" s="507"/>
      <c r="K34" s="507"/>
      <c r="L34" s="507"/>
      <c r="M34" s="683"/>
      <c r="N34" s="683"/>
      <c r="O34" s="525"/>
      <c r="P34" s="684"/>
      <c r="Q34" s="684"/>
      <c r="R34" s="684"/>
      <c r="S34" s="684"/>
      <c r="T34" s="684"/>
      <c r="U34" s="684"/>
      <c r="V34" s="684"/>
      <c r="W34" s="684"/>
      <c r="X34" s="684"/>
      <c r="Y34" s="684"/>
      <c r="Z34" s="684"/>
    </row>
    <row r="35" spans="1:26" s="577" customFormat="1" ht="15.6">
      <c r="A35" s="680"/>
      <c r="B35" s="507" t="s">
        <v>257</v>
      </c>
      <c r="C35" s="507"/>
      <c r="D35" s="507"/>
      <c r="E35" s="507"/>
      <c r="F35" s="685">
        <v>18000</v>
      </c>
      <c r="G35" s="507" t="s">
        <v>63</v>
      </c>
      <c r="H35" s="680"/>
      <c r="I35" s="680"/>
      <c r="J35" s="507"/>
      <c r="K35" s="507"/>
      <c r="L35" s="507"/>
      <c r="M35" s="683"/>
      <c r="N35" s="683"/>
      <c r="O35" s="525"/>
      <c r="P35" s="684"/>
      <c r="Q35" s="684"/>
      <c r="R35" s="684"/>
      <c r="S35" s="684"/>
      <c r="T35" s="684"/>
      <c r="U35" s="684"/>
      <c r="V35" s="684"/>
      <c r="W35" s="684"/>
      <c r="X35" s="684"/>
      <c r="Y35" s="684"/>
      <c r="Z35" s="684"/>
    </row>
    <row r="36" spans="1:26" s="577" customFormat="1" ht="6.9" customHeight="1">
      <c r="A36" s="520"/>
      <c r="B36" s="507"/>
      <c r="C36" s="507"/>
      <c r="D36" s="507"/>
      <c r="E36" s="507"/>
      <c r="F36" s="526"/>
      <c r="G36" s="507"/>
      <c r="H36" s="507"/>
      <c r="I36" s="507"/>
      <c r="J36" s="507"/>
      <c r="K36" s="507"/>
      <c r="L36" s="507"/>
      <c r="M36" s="510"/>
      <c r="N36" s="505"/>
      <c r="O36" s="506"/>
    </row>
    <row r="37" spans="1:26" s="577" customFormat="1" ht="16.2">
      <c r="A37" s="520"/>
      <c r="B37" s="507"/>
      <c r="C37" s="507"/>
      <c r="D37" s="507"/>
      <c r="E37" s="507"/>
      <c r="F37" s="686"/>
      <c r="G37" s="687"/>
      <c r="H37" s="507"/>
      <c r="I37" s="507"/>
      <c r="J37" s="507"/>
      <c r="K37" s="507"/>
      <c r="L37" s="507"/>
      <c r="M37" s="510"/>
      <c r="N37" s="505"/>
      <c r="O37" s="506"/>
    </row>
    <row r="38" spans="1:26" s="577" customFormat="1" ht="16.2">
      <c r="A38" s="520" t="s">
        <v>223</v>
      </c>
      <c r="B38" s="507"/>
      <c r="C38" s="507"/>
      <c r="D38" s="507"/>
      <c r="E38" s="507"/>
      <c r="F38" s="526">
        <v>2900</v>
      </c>
      <c r="G38" s="507" t="s">
        <v>63</v>
      </c>
      <c r="H38" s="507"/>
      <c r="I38" s="507"/>
      <c r="J38" s="507"/>
      <c r="K38" s="507"/>
      <c r="L38" s="507"/>
      <c r="M38" s="510"/>
      <c r="N38" s="505"/>
      <c r="O38" s="506"/>
    </row>
    <row r="39" spans="1:26" s="577" customFormat="1" ht="6.9" customHeight="1">
      <c r="A39" s="520"/>
      <c r="B39" s="507"/>
      <c r="C39" s="507"/>
      <c r="D39" s="507"/>
      <c r="E39" s="507"/>
      <c r="F39" s="530"/>
      <c r="G39" s="531"/>
      <c r="H39" s="507"/>
      <c r="I39" s="507"/>
      <c r="J39" s="507"/>
      <c r="K39" s="507"/>
      <c r="L39" s="507"/>
      <c r="M39" s="510"/>
      <c r="N39" s="505"/>
      <c r="O39" s="506"/>
    </row>
    <row r="40" spans="1:26" s="577" customFormat="1" ht="16.2">
      <c r="A40" s="520"/>
      <c r="B40" s="507"/>
      <c r="C40" s="507"/>
      <c r="D40" s="507"/>
      <c r="E40" s="507"/>
      <c r="F40" s="526"/>
      <c r="G40" s="507"/>
      <c r="H40" s="507"/>
      <c r="I40" s="507"/>
      <c r="J40" s="507"/>
      <c r="K40" s="507"/>
      <c r="L40" s="507"/>
      <c r="M40" s="510"/>
      <c r="N40" s="505"/>
      <c r="O40" s="506"/>
    </row>
    <row r="41" spans="1:26" s="577" customFormat="1" ht="16.2">
      <c r="A41" s="532" t="s">
        <v>224</v>
      </c>
      <c r="B41" s="533"/>
      <c r="C41" s="533"/>
      <c r="D41" s="533"/>
      <c r="E41" s="533"/>
      <c r="F41" s="534">
        <v>0</v>
      </c>
      <c r="G41" s="533" t="s">
        <v>63</v>
      </c>
      <c r="H41" s="533"/>
      <c r="I41" s="533"/>
      <c r="J41" s="533"/>
      <c r="K41" s="533"/>
      <c r="L41" s="533"/>
      <c r="M41" s="510"/>
      <c r="N41" s="505"/>
      <c r="O41" s="525"/>
    </row>
    <row r="42" spans="1:26" s="577" customFormat="1" ht="6.9" customHeight="1">
      <c r="A42" s="520"/>
      <c r="B42" s="507"/>
      <c r="C42" s="507"/>
      <c r="D42" s="507"/>
      <c r="E42" s="507"/>
      <c r="F42" s="530"/>
      <c r="G42" s="531"/>
      <c r="H42" s="507"/>
      <c r="I42" s="507"/>
      <c r="J42" s="507"/>
      <c r="K42" s="507"/>
      <c r="L42" s="507"/>
      <c r="M42" s="510"/>
      <c r="N42" s="505"/>
      <c r="O42" s="506"/>
    </row>
    <row r="43" spans="1:26" s="577" customFormat="1" ht="16.2">
      <c r="A43" s="520"/>
      <c r="B43" s="507"/>
      <c r="C43" s="507"/>
      <c r="D43" s="507"/>
      <c r="E43" s="507"/>
      <c r="F43" s="526"/>
      <c r="G43" s="507"/>
      <c r="H43" s="507"/>
      <c r="I43" s="507"/>
      <c r="J43" s="507"/>
      <c r="K43" s="507"/>
      <c r="L43" s="507"/>
      <c r="M43" s="510"/>
      <c r="N43" s="505"/>
      <c r="O43" s="506"/>
    </row>
    <row r="44" spans="1:26" s="577" customFormat="1" ht="15.6">
      <c r="A44" s="520" t="s">
        <v>246</v>
      </c>
      <c r="B44" s="507"/>
      <c r="C44" s="507"/>
      <c r="D44" s="536">
        <v>1</v>
      </c>
      <c r="E44" s="536"/>
      <c r="F44" s="688">
        <f>F41*1</f>
        <v>0</v>
      </c>
      <c r="G44" s="507" t="s">
        <v>63</v>
      </c>
      <c r="H44" s="507"/>
      <c r="I44" s="507"/>
      <c r="J44" s="507"/>
      <c r="K44" s="505"/>
      <c r="L44" s="505"/>
      <c r="M44" s="536"/>
      <c r="N44" s="505"/>
      <c r="O44" s="506"/>
      <c r="P44" s="689"/>
      <c r="Q44" s="689"/>
      <c r="R44" s="689"/>
      <c r="S44" s="689"/>
      <c r="T44" s="689"/>
      <c r="U44" s="689"/>
      <c r="V44" s="689"/>
      <c r="W44" s="689"/>
      <c r="X44" s="689"/>
      <c r="Y44" s="689"/>
      <c r="Z44" s="689"/>
    </row>
    <row r="45" spans="1:26" s="577" customFormat="1" ht="17.850000000000001" customHeight="1">
      <c r="A45" s="520" t="s">
        <v>225</v>
      </c>
      <c r="B45" s="507"/>
      <c r="C45" s="507"/>
      <c r="D45" s="536">
        <v>1.19</v>
      </c>
      <c r="E45" s="536"/>
      <c r="F45" s="688">
        <f>INT((F41*D45+0.025)/0.05)*0.05</f>
        <v>0</v>
      </c>
      <c r="G45" s="507" t="s">
        <v>63</v>
      </c>
      <c r="H45" s="507"/>
      <c r="I45" s="507"/>
      <c r="J45" s="507"/>
      <c r="K45" s="505"/>
      <c r="L45" s="505"/>
      <c r="M45" s="536"/>
      <c r="N45" s="505"/>
      <c r="O45" s="506"/>
      <c r="P45" s="689"/>
      <c r="Q45" s="689"/>
      <c r="R45" s="689"/>
      <c r="S45" s="689"/>
      <c r="T45" s="689"/>
      <c r="U45" s="689"/>
      <c r="V45" s="689"/>
      <c r="W45" s="689"/>
      <c r="X45" s="689"/>
      <c r="Y45" s="689"/>
      <c r="Z45" s="689"/>
    </row>
    <row r="46" spans="1:26" s="577" customFormat="1" ht="17.850000000000001" customHeight="1">
      <c r="A46" s="520" t="s">
        <v>226</v>
      </c>
      <c r="B46" s="507"/>
      <c r="C46" s="507"/>
      <c r="D46" s="536">
        <v>0.1</v>
      </c>
      <c r="E46" s="536"/>
      <c r="F46" s="688">
        <f>INT((F41*D46+0.025)/0.05)*0.05</f>
        <v>0</v>
      </c>
      <c r="G46" s="507" t="s">
        <v>63</v>
      </c>
      <c r="H46" s="507"/>
      <c r="I46" s="507"/>
      <c r="J46" s="507"/>
      <c r="K46" s="505"/>
      <c r="L46" s="505"/>
      <c r="M46" s="536"/>
      <c r="N46" s="505"/>
      <c r="O46" s="506"/>
      <c r="P46" s="689"/>
      <c r="Q46" s="689"/>
      <c r="R46" s="689"/>
      <c r="S46" s="689"/>
      <c r="T46" s="689"/>
      <c r="U46" s="689"/>
      <c r="V46" s="689"/>
      <c r="W46" s="689"/>
      <c r="X46" s="689"/>
      <c r="Y46" s="689"/>
      <c r="Z46" s="689"/>
    </row>
    <row r="47" spans="1:26" s="577" customFormat="1" ht="17.850000000000001" customHeight="1">
      <c r="A47" s="520" t="s">
        <v>227</v>
      </c>
      <c r="B47" s="507"/>
      <c r="C47" s="507"/>
      <c r="D47" s="507"/>
      <c r="E47" s="507"/>
      <c r="F47" s="539">
        <v>24</v>
      </c>
      <c r="G47" s="507" t="s">
        <v>63</v>
      </c>
      <c r="H47" s="507"/>
      <c r="I47" s="507"/>
      <c r="J47" s="507"/>
      <c r="K47" s="507"/>
      <c r="L47" s="507"/>
      <c r="M47" s="510"/>
      <c r="N47" s="505"/>
      <c r="O47" s="506"/>
      <c r="P47" s="689"/>
      <c r="Q47" s="689"/>
      <c r="R47" s="689"/>
      <c r="S47" s="689"/>
      <c r="T47" s="689"/>
      <c r="U47" s="689"/>
      <c r="V47" s="689"/>
      <c r="W47" s="689"/>
      <c r="X47" s="689"/>
      <c r="Y47" s="689"/>
      <c r="Z47" s="689"/>
    </row>
    <row r="48" spans="1:26" s="577" customFormat="1" ht="6.9" customHeight="1">
      <c r="A48" s="520"/>
      <c r="B48" s="507"/>
      <c r="C48" s="507"/>
      <c r="D48" s="507"/>
      <c r="E48" s="507"/>
      <c r="F48" s="535"/>
      <c r="G48" s="531"/>
      <c r="H48" s="507"/>
      <c r="I48" s="507"/>
      <c r="J48" s="507"/>
      <c r="K48" s="507"/>
      <c r="L48" s="507"/>
      <c r="M48" s="510"/>
      <c r="N48" s="505"/>
      <c r="O48" s="506"/>
    </row>
    <row r="49" spans="1:15" s="577" customFormat="1" ht="16.2">
      <c r="A49" s="520"/>
      <c r="B49" s="507"/>
      <c r="C49" s="507"/>
      <c r="D49" s="507"/>
      <c r="E49" s="507"/>
      <c r="F49" s="515"/>
      <c r="G49" s="507"/>
      <c r="H49" s="507"/>
      <c r="I49" s="507"/>
      <c r="J49" s="507"/>
      <c r="K49" s="507"/>
      <c r="L49" s="507"/>
      <c r="M49" s="510"/>
      <c r="N49" s="505"/>
      <c r="O49" s="506"/>
    </row>
    <row r="50" spans="1:15" s="577" customFormat="1" ht="20.25" customHeight="1">
      <c r="A50" s="540" t="s">
        <v>294</v>
      </c>
      <c r="B50" s="541"/>
      <c r="C50" s="541"/>
      <c r="D50" s="541"/>
      <c r="E50" s="541"/>
      <c r="F50" s="542">
        <f>SUM(F44:F47)</f>
        <v>24</v>
      </c>
      <c r="G50" s="541" t="s">
        <v>63</v>
      </c>
      <c r="H50" s="506"/>
      <c r="I50" s="506"/>
      <c r="J50" s="506"/>
      <c r="K50" s="506"/>
      <c r="L50" s="506"/>
      <c r="M50" s="506"/>
      <c r="N50" s="506"/>
      <c r="O50" s="506"/>
    </row>
    <row r="51" spans="1:15" s="577" customFormat="1" ht="5.25" customHeight="1">
      <c r="A51" s="520"/>
      <c r="B51" s="507"/>
      <c r="C51" s="507"/>
      <c r="D51" s="507"/>
      <c r="E51" s="507"/>
      <c r="F51" s="535"/>
      <c r="G51" s="531"/>
      <c r="H51" s="507"/>
      <c r="I51" s="507"/>
      <c r="J51" s="507"/>
      <c r="K51" s="507"/>
      <c r="L51" s="507"/>
      <c r="M51" s="510"/>
      <c r="N51" s="505"/>
      <c r="O51" s="506"/>
    </row>
    <row r="52" spans="1:15" s="577" customFormat="1" ht="18" customHeight="1">
      <c r="A52" s="520"/>
      <c r="B52" s="507"/>
      <c r="C52" s="507"/>
      <c r="D52" s="507"/>
      <c r="E52" s="507"/>
      <c r="F52" s="515"/>
      <c r="G52" s="507"/>
      <c r="H52" s="507"/>
      <c r="I52" s="507"/>
      <c r="J52" s="507"/>
      <c r="K52" s="507"/>
      <c r="L52" s="507"/>
      <c r="M52" s="510"/>
      <c r="N52" s="505"/>
      <c r="O52" s="506"/>
    </row>
    <row r="53" spans="1:15" s="577" customFormat="1" ht="15.75" customHeight="1">
      <c r="A53" s="544" t="s">
        <v>230</v>
      </c>
      <c r="B53" s="545"/>
      <c r="C53" s="545"/>
      <c r="D53" s="545"/>
      <c r="E53" s="545"/>
      <c r="F53" s="546"/>
      <c r="G53" s="545"/>
      <c r="H53" s="545"/>
      <c r="I53" s="545"/>
      <c r="J53" s="547"/>
      <c r="K53" s="545"/>
      <c r="L53" s="545"/>
      <c r="M53" s="545"/>
      <c r="N53" s="547"/>
      <c r="O53" s="506"/>
    </row>
    <row r="54" spans="1:15" s="577" customFormat="1" ht="15.6">
      <c r="A54" s="520" t="s">
        <v>228</v>
      </c>
      <c r="B54" s="507"/>
      <c r="C54" s="507"/>
      <c r="D54" s="507"/>
      <c r="E54" s="507"/>
      <c r="F54" s="515"/>
      <c r="G54" s="507"/>
      <c r="H54" s="507"/>
      <c r="I54" s="507"/>
      <c r="J54" s="508"/>
      <c r="K54" s="507"/>
      <c r="L54" s="507"/>
      <c r="M54" s="507"/>
      <c r="N54" s="508"/>
      <c r="O54" s="506"/>
    </row>
    <row r="55" spans="1:15" s="577" customFormat="1" ht="15.6">
      <c r="A55" s="520" t="s">
        <v>278</v>
      </c>
      <c r="B55" s="507"/>
      <c r="C55" s="507"/>
      <c r="D55" s="507"/>
      <c r="E55" s="507"/>
      <c r="F55" s="515"/>
      <c r="G55" s="507"/>
      <c r="H55" s="507"/>
      <c r="I55" s="507"/>
      <c r="J55" s="508"/>
      <c r="K55" s="507"/>
      <c r="L55" s="507"/>
      <c r="M55" s="507"/>
      <c r="N55" s="508"/>
      <c r="O55" s="506"/>
    </row>
    <row r="56" spans="1:15" s="577" customFormat="1" ht="15.6">
      <c r="A56" s="520" t="s">
        <v>279</v>
      </c>
      <c r="B56" s="507"/>
      <c r="C56" s="507"/>
      <c r="D56" s="507"/>
      <c r="E56" s="507"/>
      <c r="F56" s="515"/>
      <c r="G56" s="507"/>
      <c r="H56" s="507"/>
      <c r="I56" s="507"/>
      <c r="J56" s="508"/>
      <c r="K56" s="507"/>
      <c r="L56" s="507"/>
      <c r="M56" s="507"/>
      <c r="N56" s="508"/>
      <c r="O56" s="506"/>
    </row>
    <row r="57" spans="1:15" s="577" customFormat="1" ht="15.6">
      <c r="A57" s="520"/>
      <c r="B57" s="507"/>
      <c r="C57" s="507"/>
      <c r="D57" s="507"/>
      <c r="E57" s="507"/>
      <c r="F57" s="515"/>
      <c r="G57" s="507"/>
      <c r="H57" s="507"/>
      <c r="I57" s="507"/>
      <c r="J57" s="508"/>
      <c r="K57" s="507"/>
      <c r="L57" s="507"/>
      <c r="M57" s="507"/>
      <c r="N57" s="508"/>
      <c r="O57" s="506"/>
    </row>
    <row r="58" spans="1:15" s="577" customFormat="1" ht="15.6">
      <c r="A58" s="520" t="s">
        <v>314</v>
      </c>
      <c r="B58" s="507"/>
      <c r="C58" s="507"/>
      <c r="D58" s="507"/>
      <c r="E58" s="507"/>
      <c r="F58" s="515"/>
      <c r="G58" s="507"/>
      <c r="H58" s="507"/>
      <c r="I58" s="507"/>
      <c r="J58" s="508"/>
      <c r="K58" s="507"/>
      <c r="L58" s="507"/>
      <c r="M58" s="507"/>
      <c r="N58" s="508"/>
      <c r="O58" s="506"/>
    </row>
    <row r="59" spans="1:15" s="577" customFormat="1" ht="15.6">
      <c r="A59" s="520" t="s">
        <v>229</v>
      </c>
      <c r="B59" s="507"/>
      <c r="C59" s="507"/>
      <c r="D59" s="507"/>
      <c r="E59" s="507"/>
      <c r="F59" s="515"/>
      <c r="G59" s="507"/>
      <c r="H59" s="507"/>
      <c r="I59" s="507"/>
      <c r="J59" s="508"/>
      <c r="K59" s="507"/>
      <c r="L59" s="507"/>
      <c r="M59" s="507"/>
      <c r="N59" s="508"/>
      <c r="O59" s="506"/>
    </row>
    <row r="60" spans="1:15" s="577" customFormat="1" ht="16.2">
      <c r="A60" s="551"/>
      <c r="B60" s="507"/>
      <c r="C60" s="507"/>
      <c r="D60" s="507"/>
      <c r="E60" s="507"/>
      <c r="F60" s="515"/>
      <c r="G60" s="507"/>
      <c r="H60" s="507"/>
      <c r="I60" s="507"/>
      <c r="J60" s="508"/>
      <c r="K60" s="507"/>
      <c r="L60" s="507"/>
      <c r="M60" s="507"/>
      <c r="N60" s="508"/>
      <c r="O60" s="506"/>
    </row>
    <row r="61" spans="1:15" s="577" customFormat="1" ht="15.6">
      <c r="A61" s="507" t="s">
        <v>238</v>
      </c>
      <c r="B61" s="507"/>
      <c r="C61" s="507"/>
      <c r="D61" s="507"/>
      <c r="E61" s="507"/>
      <c r="F61" s="515"/>
      <c r="G61" s="507"/>
      <c r="H61" s="507"/>
      <c r="I61" s="507"/>
      <c r="J61" s="508"/>
      <c r="K61" s="507"/>
      <c r="L61" s="507"/>
      <c r="M61" s="507"/>
      <c r="N61" s="508"/>
      <c r="O61" s="506"/>
    </row>
    <row r="62" spans="1:15" s="577" customFormat="1" ht="15.6">
      <c r="A62" s="507"/>
      <c r="B62" s="507"/>
      <c r="C62" s="507"/>
      <c r="D62" s="507"/>
      <c r="E62" s="507"/>
      <c r="F62" s="515"/>
      <c r="G62" s="507"/>
      <c r="H62" s="507"/>
      <c r="I62" s="507"/>
      <c r="J62" s="507"/>
      <c r="K62" s="515"/>
      <c r="L62" s="608"/>
      <c r="M62" s="507"/>
      <c r="N62" s="508"/>
      <c r="O62" s="506"/>
    </row>
    <row r="63" spans="1:15" s="577" customFormat="1" ht="16.2">
      <c r="A63" s="507" t="s">
        <v>218</v>
      </c>
      <c r="B63" s="555">
        <v>61982</v>
      </c>
      <c r="C63" s="605" t="s">
        <v>63</v>
      </c>
      <c r="D63" s="507"/>
      <c r="E63" s="507" t="s">
        <v>3</v>
      </c>
      <c r="F63" s="515"/>
      <c r="G63" s="515"/>
      <c r="H63" s="555">
        <v>50185</v>
      </c>
      <c r="I63" s="554" t="s">
        <v>63</v>
      </c>
      <c r="J63" s="507"/>
      <c r="K63" s="507" t="s">
        <v>5</v>
      </c>
      <c r="L63" s="608"/>
      <c r="M63" s="555">
        <v>51997</v>
      </c>
      <c r="N63" s="554" t="s">
        <v>63</v>
      </c>
      <c r="O63" s="576"/>
    </row>
    <row r="64" spans="1:15" s="577" customFormat="1" ht="16.2">
      <c r="A64" s="507" t="s">
        <v>67</v>
      </c>
      <c r="B64" s="555">
        <v>45230</v>
      </c>
      <c r="C64" s="605" t="s">
        <v>63</v>
      </c>
      <c r="D64" s="507"/>
      <c r="E64" s="507" t="s">
        <v>6</v>
      </c>
      <c r="F64" s="515"/>
      <c r="G64" s="515"/>
      <c r="H64" s="555">
        <v>50710</v>
      </c>
      <c r="I64" s="554" t="s">
        <v>63</v>
      </c>
      <c r="J64" s="507"/>
      <c r="K64" s="507" t="s">
        <v>7</v>
      </c>
      <c r="L64" s="608"/>
      <c r="M64" s="555">
        <v>58580</v>
      </c>
      <c r="N64" s="554" t="s">
        <v>63</v>
      </c>
      <c r="O64" s="576"/>
    </row>
    <row r="65" spans="1:15" s="577" customFormat="1" ht="16.2">
      <c r="A65" s="507" t="s">
        <v>68</v>
      </c>
      <c r="B65" s="555">
        <v>50044</v>
      </c>
      <c r="C65" s="605" t="s">
        <v>63</v>
      </c>
      <c r="D65" s="507"/>
      <c r="E65" s="507" t="s">
        <v>8</v>
      </c>
      <c r="F65" s="515"/>
      <c r="G65" s="515"/>
      <c r="H65" s="555">
        <v>80800</v>
      </c>
      <c r="I65" s="554" t="s">
        <v>63</v>
      </c>
      <c r="J65" s="507"/>
      <c r="K65" s="507" t="s">
        <v>9</v>
      </c>
      <c r="L65" s="608"/>
      <c r="M65" s="555">
        <v>62545</v>
      </c>
      <c r="N65" s="554" t="s">
        <v>63</v>
      </c>
      <c r="O65" s="576"/>
    </row>
    <row r="66" spans="1:15" s="690" customFormat="1" ht="16.2">
      <c r="A66" s="507" t="s">
        <v>10</v>
      </c>
      <c r="B66" s="555">
        <v>65803</v>
      </c>
      <c r="C66" s="605" t="s">
        <v>63</v>
      </c>
      <c r="D66" s="507"/>
      <c r="E66" s="507" t="s">
        <v>11</v>
      </c>
      <c r="F66" s="515"/>
      <c r="G66" s="515"/>
      <c r="H66" s="555">
        <v>74210</v>
      </c>
      <c r="I66" s="554" t="s">
        <v>63</v>
      </c>
      <c r="J66" s="507"/>
      <c r="K66" s="507" t="s">
        <v>12</v>
      </c>
      <c r="L66" s="608"/>
      <c r="M66" s="555">
        <v>63010</v>
      </c>
      <c r="N66" s="554" t="s">
        <v>63</v>
      </c>
      <c r="O66" s="576"/>
    </row>
    <row r="67" spans="1:15" ht="16.2">
      <c r="A67" s="507" t="s">
        <v>13</v>
      </c>
      <c r="B67" s="555">
        <v>53743.132988325902</v>
      </c>
      <c r="C67" s="605" t="s">
        <v>63</v>
      </c>
      <c r="D67" s="507"/>
      <c r="E67" s="507" t="s">
        <v>14</v>
      </c>
      <c r="F67" s="515"/>
      <c r="G67" s="515"/>
      <c r="H67" s="555">
        <v>56070</v>
      </c>
      <c r="I67" s="554" t="s">
        <v>63</v>
      </c>
      <c r="J67" s="507"/>
      <c r="K67" s="507" t="s">
        <v>15</v>
      </c>
      <c r="L67" s="608"/>
      <c r="M67" s="555">
        <v>52444</v>
      </c>
      <c r="N67" s="554" t="s">
        <v>63</v>
      </c>
      <c r="O67" s="691"/>
    </row>
    <row r="68" spans="1:15" ht="16.2">
      <c r="A68" s="507" t="s">
        <v>16</v>
      </c>
      <c r="B68" s="555">
        <v>45210</v>
      </c>
      <c r="C68" s="605" t="s">
        <v>63</v>
      </c>
      <c r="D68" s="507"/>
      <c r="E68" s="507" t="s">
        <v>17</v>
      </c>
      <c r="F68" s="515"/>
      <c r="G68" s="515"/>
      <c r="H68" s="555">
        <v>55775</v>
      </c>
      <c r="I68" s="554" t="s">
        <v>63</v>
      </c>
      <c r="J68" s="507"/>
      <c r="K68" s="507" t="s">
        <v>18</v>
      </c>
      <c r="L68" s="608"/>
      <c r="M68" s="555">
        <v>71023</v>
      </c>
      <c r="N68" s="554" t="s">
        <v>63</v>
      </c>
      <c r="O68" s="692"/>
    </row>
    <row r="69" spans="1:15" ht="16.2">
      <c r="A69" s="507" t="s">
        <v>19</v>
      </c>
      <c r="B69" s="555">
        <v>58231</v>
      </c>
      <c r="C69" s="605" t="s">
        <v>63</v>
      </c>
      <c r="D69" s="507"/>
      <c r="E69" s="507" t="s">
        <v>20</v>
      </c>
      <c r="F69" s="515"/>
      <c r="G69" s="515"/>
      <c r="H69" s="555">
        <v>37010</v>
      </c>
      <c r="I69" s="554" t="s">
        <v>63</v>
      </c>
      <c r="J69" s="507"/>
      <c r="K69" s="507" t="s">
        <v>74</v>
      </c>
      <c r="L69" s="608"/>
      <c r="M69" s="555">
        <v>81820</v>
      </c>
      <c r="N69" s="554" t="s">
        <v>63</v>
      </c>
    </row>
    <row r="70" spans="1:15" ht="16.2">
      <c r="A70" s="507" t="s">
        <v>21</v>
      </c>
      <c r="B70" s="555">
        <v>61230</v>
      </c>
      <c r="C70" s="605" t="s">
        <v>63</v>
      </c>
      <c r="D70" s="507"/>
      <c r="E70" s="507" t="s">
        <v>73</v>
      </c>
      <c r="F70" s="515"/>
      <c r="G70" s="515"/>
      <c r="H70" s="555">
        <v>68735</v>
      </c>
      <c r="I70" s="554" t="s">
        <v>63</v>
      </c>
      <c r="J70" s="507"/>
      <c r="K70" s="507" t="s">
        <v>22</v>
      </c>
      <c r="L70" s="608"/>
      <c r="M70" s="555">
        <v>44310</v>
      </c>
      <c r="N70" s="554" t="s">
        <v>63</v>
      </c>
    </row>
    <row r="71" spans="1:15" ht="16.2">
      <c r="A71" s="507" t="s">
        <v>23</v>
      </c>
      <c r="B71" s="555">
        <v>63440</v>
      </c>
      <c r="C71" s="605" t="s">
        <v>63</v>
      </c>
      <c r="D71" s="507"/>
      <c r="E71" s="507" t="s">
        <v>24</v>
      </c>
      <c r="F71" s="515"/>
      <c r="G71" s="515"/>
      <c r="H71" s="555">
        <v>78171</v>
      </c>
      <c r="I71" s="554" t="s">
        <v>63</v>
      </c>
      <c r="J71" s="507"/>
      <c r="K71" s="507" t="s">
        <v>75</v>
      </c>
      <c r="L71" s="608"/>
      <c r="M71" s="555">
        <v>116000</v>
      </c>
      <c r="N71" s="554" t="s">
        <v>63</v>
      </c>
    </row>
    <row r="72" spans="1:15" ht="15">
      <c r="A72" s="520"/>
      <c r="B72" s="608"/>
      <c r="C72" s="608"/>
      <c r="D72" s="693"/>
      <c r="E72" s="515"/>
      <c r="F72" s="515"/>
      <c r="G72" s="515"/>
      <c r="H72" s="520"/>
      <c r="I72" s="605"/>
      <c r="J72" s="507"/>
      <c r="K72" s="515"/>
      <c r="L72" s="608"/>
      <c r="M72" s="678"/>
      <c r="N72" s="678"/>
    </row>
    <row r="73" spans="1:15" ht="15">
      <c r="A73" s="608"/>
      <c r="B73" s="608"/>
      <c r="C73" s="608"/>
      <c r="D73" s="608"/>
      <c r="E73" s="608"/>
      <c r="F73" s="609"/>
      <c r="G73" s="608"/>
      <c r="H73" s="608"/>
      <c r="I73" s="694"/>
      <c r="J73" s="507"/>
      <c r="K73" s="515"/>
      <c r="L73" s="608"/>
      <c r="M73" s="608"/>
      <c r="N73" s="575"/>
    </row>
    <row r="74" spans="1:15">
      <c r="I74" s="695"/>
    </row>
  </sheetData>
  <phoneticPr fontId="44" type="noConversion"/>
  <printOptions horizontalCentered="1"/>
  <pageMargins left="0.39370078740157483" right="0.39370078740157483" top="0.98425196850393704" bottom="0.59055118110236227" header="0.39370078740157483" footer="0.39370078740157483"/>
  <pageSetup paperSize="9" scale="64" orientation="portrait" r:id="rId1"/>
  <headerFooter alignWithMargins="0">
    <oddHeader>&amp;C&amp;"Helvetica,Fett"&amp;12 2010</oddHeader>
    <oddFooter>&amp;L26&amp;C&amp;"Helvetica,Standard" Eidg. Steuerverwaltung  -  Administration fédérale des contributions  -  Amministrazione federale delle contribuzioni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R77"/>
  <sheetViews>
    <sheetView zoomScale="75" zoomScaleNormal="75" workbookViewId="0"/>
  </sheetViews>
  <sheetFormatPr baseColWidth="10" defaultColWidth="10.33203125" defaultRowHeight="15.6"/>
  <cols>
    <col min="1" max="1" width="9.109375" style="566" customWidth="1"/>
    <col min="2" max="2" width="20.109375" style="566" customWidth="1"/>
    <col min="3" max="3" width="4.6640625" style="566" customWidth="1"/>
    <col min="4" max="4" width="13.5546875" style="566" customWidth="1"/>
    <col min="5" max="5" width="7.88671875" style="566" customWidth="1"/>
    <col min="6" max="6" width="10.33203125" style="528" customWidth="1"/>
    <col min="7" max="7" width="4.44140625" style="566" customWidth="1"/>
    <col min="8" max="8" width="6.6640625" style="566" customWidth="1"/>
    <col min="9" max="9" width="8.88671875" style="566" customWidth="1"/>
    <col min="10" max="10" width="4.33203125" style="566" bestFit="1" customWidth="1"/>
    <col min="11" max="11" width="8.44140625" style="566" customWidth="1"/>
    <col min="12" max="12" width="20.33203125" style="566" customWidth="1"/>
    <col min="13" max="13" width="3.6640625" style="566" customWidth="1"/>
    <col min="14" max="14" width="11.5546875" style="566" customWidth="1"/>
    <col min="15" max="15" width="6.5546875" style="528" customWidth="1"/>
    <col min="16" max="16" width="8.6640625" style="567" customWidth="1"/>
    <col min="17" max="17" width="10.33203125" style="528" customWidth="1"/>
    <col min="18" max="18" width="23.88671875" style="528" customWidth="1"/>
    <col min="19" max="16384" width="10.33203125" style="528"/>
  </cols>
  <sheetData>
    <row r="1" spans="1:16" s="502" customFormat="1" ht="17.399999999999999">
      <c r="A1" s="498" t="s">
        <v>69</v>
      </c>
      <c r="B1" s="498"/>
      <c r="C1" s="498"/>
      <c r="D1" s="498"/>
      <c r="E1" s="499"/>
      <c r="F1" s="498"/>
      <c r="G1" s="498"/>
      <c r="H1" s="498"/>
      <c r="I1" s="500"/>
      <c r="J1" s="501"/>
      <c r="K1" s="501"/>
      <c r="L1" s="501"/>
      <c r="M1" s="501"/>
      <c r="N1" s="501"/>
      <c r="P1" s="503"/>
    </row>
    <row r="2" spans="1:16" s="505" customFormat="1">
      <c r="A2" s="504"/>
      <c r="B2" s="504"/>
      <c r="C2" s="504"/>
      <c r="D2" s="504"/>
      <c r="E2" s="504"/>
      <c r="F2" s="504"/>
      <c r="G2" s="504"/>
      <c r="H2" s="504"/>
      <c r="I2" s="504"/>
      <c r="J2" s="504"/>
      <c r="K2" s="504"/>
      <c r="L2" s="504"/>
      <c r="M2" s="504"/>
      <c r="N2" s="504"/>
      <c r="P2" s="506"/>
    </row>
    <row r="3" spans="1:16" s="505" customFormat="1">
      <c r="A3" s="504"/>
      <c r="B3" s="504"/>
      <c r="C3" s="504"/>
      <c r="D3" s="504"/>
      <c r="E3" s="504"/>
      <c r="F3" s="504"/>
      <c r="G3" s="504"/>
      <c r="H3" s="504"/>
      <c r="I3" s="504"/>
      <c r="J3" s="504"/>
      <c r="K3" s="504"/>
      <c r="L3" s="504"/>
      <c r="M3" s="504"/>
      <c r="N3" s="504"/>
      <c r="P3" s="506"/>
    </row>
    <row r="4" spans="1:16" s="508" customFormat="1">
      <c r="A4" s="507" t="s">
        <v>219</v>
      </c>
      <c r="B4" s="507"/>
      <c r="C4" s="507"/>
      <c r="D4" s="507"/>
      <c r="E4" s="507"/>
      <c r="F4" s="507"/>
      <c r="G4" s="507"/>
      <c r="H4" s="507"/>
      <c r="I4" s="507"/>
      <c r="J4" s="507"/>
      <c r="K4" s="507"/>
      <c r="L4" s="507"/>
      <c r="M4" s="507"/>
      <c r="N4" s="507"/>
      <c r="P4" s="509"/>
    </row>
    <row r="5" spans="1:16" s="505" customFormat="1" ht="16.2">
      <c r="B5" s="507"/>
      <c r="C5" s="507"/>
      <c r="D5" s="507"/>
      <c r="E5" s="507"/>
      <c r="F5" s="507"/>
      <c r="G5" s="507"/>
      <c r="H5" s="507"/>
      <c r="J5" s="507"/>
      <c r="K5" s="507"/>
      <c r="L5" s="507"/>
      <c r="M5" s="507"/>
      <c r="N5" s="510"/>
      <c r="P5" s="506"/>
    </row>
    <row r="6" spans="1:16" s="505" customFormat="1" ht="21.75" customHeight="1">
      <c r="A6" s="776" t="s">
        <v>221</v>
      </c>
      <c r="B6" s="507"/>
      <c r="C6" s="507"/>
      <c r="D6" s="507"/>
      <c r="E6" s="507"/>
      <c r="F6" s="507"/>
      <c r="G6" s="507"/>
      <c r="H6" s="507"/>
      <c r="I6" s="511"/>
      <c r="J6" s="507"/>
      <c r="K6" s="507"/>
      <c r="L6" s="507"/>
      <c r="M6" s="507"/>
      <c r="N6" s="510"/>
      <c r="P6" s="506"/>
    </row>
    <row r="7" spans="1:16" s="505" customFormat="1" ht="16.2">
      <c r="B7" s="507"/>
      <c r="C7" s="507"/>
      <c r="D7" s="507"/>
      <c r="E7" s="507"/>
      <c r="F7" s="507"/>
      <c r="G7" s="507"/>
      <c r="H7" s="507"/>
      <c r="J7" s="507"/>
      <c r="K7" s="507"/>
      <c r="L7" s="507"/>
      <c r="M7" s="507"/>
      <c r="N7" s="510"/>
      <c r="P7" s="506"/>
    </row>
    <row r="8" spans="1:16" s="505" customFormat="1" ht="16.2">
      <c r="A8" s="507" t="s">
        <v>220</v>
      </c>
      <c r="B8" s="507"/>
      <c r="C8" s="507"/>
      <c r="D8" s="507"/>
      <c r="E8" s="507"/>
      <c r="F8" s="507"/>
      <c r="G8" s="507"/>
      <c r="H8" s="507"/>
      <c r="I8" s="507"/>
      <c r="J8" s="507"/>
      <c r="K8" s="507"/>
      <c r="L8" s="507"/>
      <c r="M8" s="507"/>
      <c r="N8" s="510"/>
      <c r="P8" s="506"/>
    </row>
    <row r="9" spans="1:16" s="505" customFormat="1" ht="16.2">
      <c r="A9" s="512" t="s">
        <v>239</v>
      </c>
      <c r="B9" s="513"/>
      <c r="C9" s="513"/>
      <c r="D9" s="513"/>
      <c r="E9" s="513"/>
      <c r="F9" s="507"/>
      <c r="G9" s="507"/>
      <c r="H9" s="507"/>
      <c r="I9" s="512"/>
      <c r="J9" s="512"/>
      <c r="K9" s="513"/>
      <c r="L9" s="513"/>
      <c r="M9" s="513"/>
      <c r="N9" s="510"/>
      <c r="P9" s="506"/>
    </row>
    <row r="10" spans="1:16" s="505" customFormat="1" ht="16.2">
      <c r="A10" s="507"/>
      <c r="B10" s="507"/>
      <c r="C10" s="507"/>
      <c r="D10" s="507"/>
      <c r="E10" s="507"/>
      <c r="F10" s="507"/>
      <c r="G10" s="507"/>
      <c r="H10" s="507"/>
      <c r="I10" s="507"/>
      <c r="J10" s="507"/>
      <c r="K10" s="507"/>
      <c r="L10" s="507"/>
      <c r="M10" s="507"/>
      <c r="N10" s="510"/>
      <c r="P10" s="506"/>
    </row>
    <row r="11" spans="1:16" s="505" customFormat="1" ht="16.2">
      <c r="A11" s="507"/>
      <c r="B11" s="507"/>
      <c r="C11" s="507"/>
      <c r="D11" s="507"/>
      <c r="E11" s="507"/>
      <c r="F11" s="507"/>
      <c r="G11" s="507"/>
      <c r="H11" s="507"/>
      <c r="I11" s="507"/>
      <c r="J11" s="507"/>
      <c r="K11" s="507"/>
      <c r="L11" s="507"/>
      <c r="M11" s="507"/>
      <c r="N11" s="510"/>
      <c r="P11" s="506"/>
    </row>
    <row r="12" spans="1:16" s="505" customFormat="1" ht="16.2">
      <c r="A12" s="507"/>
      <c r="B12" s="507"/>
      <c r="C12" s="507"/>
      <c r="D12" s="507"/>
      <c r="E12" s="507"/>
      <c r="F12" s="507"/>
      <c r="G12" s="507"/>
      <c r="H12" s="507"/>
      <c r="I12" s="507"/>
      <c r="J12" s="507"/>
      <c r="K12" s="507"/>
      <c r="L12" s="507"/>
      <c r="M12" s="507"/>
      <c r="N12" s="510"/>
      <c r="P12" s="506"/>
    </row>
    <row r="13" spans="1:16" s="505" customFormat="1" ht="16.2">
      <c r="A13" s="512" t="s">
        <v>243</v>
      </c>
      <c r="B13" s="513"/>
      <c r="C13" s="513"/>
      <c r="D13" s="513"/>
      <c r="E13" s="513"/>
      <c r="F13" s="507"/>
      <c r="G13" s="507"/>
      <c r="H13" s="507"/>
      <c r="I13" s="512"/>
      <c r="J13" s="512"/>
      <c r="K13" s="513"/>
      <c r="L13" s="513"/>
      <c r="M13" s="513"/>
      <c r="N13" s="510"/>
      <c r="P13" s="506"/>
    </row>
    <row r="14" spans="1:16" s="505" customFormat="1" ht="16.2">
      <c r="A14" s="507" t="s">
        <v>244</v>
      </c>
      <c r="B14" s="507"/>
      <c r="C14" s="507"/>
      <c r="D14" s="507"/>
      <c r="E14" s="507"/>
      <c r="F14" s="507"/>
      <c r="G14" s="507"/>
      <c r="H14" s="507"/>
      <c r="I14" s="507"/>
      <c r="J14" s="507"/>
      <c r="K14" s="507"/>
      <c r="L14" s="507"/>
      <c r="M14" s="507"/>
      <c r="N14" s="510"/>
      <c r="P14" s="506"/>
    </row>
    <row r="15" spans="1:16" s="505" customFormat="1" ht="16.2">
      <c r="A15" s="507"/>
      <c r="B15" s="507"/>
      <c r="C15" s="507"/>
      <c r="D15" s="507"/>
      <c r="E15" s="507"/>
      <c r="F15" s="507"/>
      <c r="G15" s="507"/>
      <c r="H15" s="507"/>
      <c r="I15" s="507"/>
      <c r="J15" s="507"/>
      <c r="K15" s="507"/>
      <c r="L15" s="507"/>
      <c r="M15" s="507"/>
      <c r="N15" s="510"/>
      <c r="P15" s="514"/>
    </row>
    <row r="16" spans="1:16" s="505" customFormat="1" ht="16.2">
      <c r="A16" s="507" t="s">
        <v>240</v>
      </c>
      <c r="B16" s="507"/>
      <c r="C16" s="507"/>
      <c r="D16" s="507"/>
      <c r="E16" s="507"/>
      <c r="F16" s="507"/>
      <c r="G16" s="507"/>
      <c r="H16" s="507"/>
      <c r="I16" s="507"/>
      <c r="J16" s="507"/>
      <c r="K16" s="507"/>
      <c r="L16" s="507"/>
      <c r="M16" s="507"/>
      <c r="N16" s="510"/>
      <c r="P16" s="506"/>
    </row>
    <row r="17" spans="1:18" s="505" customFormat="1" ht="16.2">
      <c r="A17" s="507"/>
      <c r="B17" s="507"/>
      <c r="C17" s="507"/>
      <c r="D17" s="507"/>
      <c r="E17" s="507"/>
      <c r="F17" s="507"/>
      <c r="G17" s="507"/>
      <c r="H17" s="507"/>
      <c r="I17" s="507"/>
      <c r="J17" s="507"/>
      <c r="K17" s="507"/>
      <c r="L17" s="507"/>
      <c r="M17" s="507"/>
      <c r="N17" s="510"/>
      <c r="P17" s="506"/>
    </row>
    <row r="18" spans="1:18" s="505" customFormat="1" ht="16.2">
      <c r="A18" s="507" t="s">
        <v>221</v>
      </c>
      <c r="B18" s="507"/>
      <c r="C18" s="507"/>
      <c r="D18" s="507"/>
      <c r="E18" s="507"/>
      <c r="F18" s="515">
        <v>50000</v>
      </c>
      <c r="G18" s="507" t="s">
        <v>63</v>
      </c>
      <c r="H18" s="507"/>
      <c r="I18" s="507"/>
      <c r="J18" s="507"/>
      <c r="K18" s="507"/>
      <c r="L18" s="507"/>
      <c r="M18" s="507"/>
      <c r="N18" s="510"/>
      <c r="P18" s="506"/>
    </row>
    <row r="19" spans="1:18" s="505" customFormat="1" ht="16.2">
      <c r="A19" s="507"/>
      <c r="B19" s="507"/>
      <c r="C19" s="507"/>
      <c r="D19" s="507"/>
      <c r="E19" s="507"/>
      <c r="F19" s="515"/>
      <c r="G19" s="507"/>
      <c r="H19" s="507"/>
      <c r="I19" s="507"/>
      <c r="J19" s="507"/>
      <c r="K19" s="507"/>
      <c r="L19" s="507"/>
      <c r="M19" s="507"/>
      <c r="N19" s="510"/>
      <c r="P19" s="506"/>
    </row>
    <row r="20" spans="1:18" s="505" customFormat="1" ht="16.2">
      <c r="A20" s="545" t="s">
        <v>222</v>
      </c>
      <c r="B20" s="507"/>
      <c r="C20" s="507"/>
      <c r="D20" s="507"/>
      <c r="E20" s="507"/>
      <c r="F20" s="515"/>
      <c r="G20" s="507"/>
      <c r="H20" s="507"/>
      <c r="I20" s="507"/>
      <c r="J20" s="507"/>
      <c r="K20" s="507"/>
      <c r="L20" s="507"/>
      <c r="M20" s="507"/>
      <c r="N20" s="510"/>
      <c r="P20" s="506"/>
    </row>
    <row r="21" spans="1:18" s="505" customFormat="1" ht="16.2">
      <c r="A21" s="507"/>
      <c r="B21" s="507"/>
      <c r="C21" s="507"/>
      <c r="D21" s="507"/>
      <c r="E21" s="507"/>
      <c r="F21" s="515"/>
      <c r="G21" s="507"/>
      <c r="H21" s="507"/>
      <c r="I21" s="507"/>
      <c r="J21" s="507"/>
      <c r="K21" s="507"/>
      <c r="L21" s="507"/>
      <c r="M21" s="507"/>
      <c r="N21" s="510"/>
      <c r="P21" s="506"/>
    </row>
    <row r="22" spans="1:18" s="505" customFormat="1" ht="16.2">
      <c r="A22" s="516" t="s">
        <v>322</v>
      </c>
      <c r="B22" s="507" t="s">
        <v>245</v>
      </c>
      <c r="C22" s="507"/>
      <c r="D22" s="507"/>
      <c r="E22" s="507"/>
      <c r="F22" s="515">
        <v>2575.0000000000005</v>
      </c>
      <c r="G22" s="507" t="s">
        <v>63</v>
      </c>
      <c r="H22" s="507"/>
      <c r="I22" s="516"/>
      <c r="J22" s="516"/>
      <c r="K22" s="507"/>
      <c r="L22" s="507"/>
      <c r="M22" s="507"/>
      <c r="N22" s="510"/>
      <c r="P22" s="506"/>
      <c r="Q22" s="517"/>
    </row>
    <row r="23" spans="1:18" s="505" customFormat="1" ht="17.850000000000001" customHeight="1">
      <c r="A23" s="516" t="s">
        <v>323</v>
      </c>
      <c r="B23" s="507" t="s">
        <v>232</v>
      </c>
      <c r="C23" s="507"/>
      <c r="D23" s="507"/>
      <c r="E23" s="507"/>
      <c r="F23" s="515">
        <v>550</v>
      </c>
      <c r="G23" s="507" t="s">
        <v>63</v>
      </c>
      <c r="H23" s="507"/>
      <c r="I23" s="516"/>
      <c r="J23" s="516"/>
      <c r="K23" s="507"/>
      <c r="L23" s="507"/>
      <c r="M23" s="507"/>
      <c r="N23" s="510"/>
      <c r="P23" s="506"/>
      <c r="Q23" s="517"/>
    </row>
    <row r="24" spans="1:18" s="505" customFormat="1" ht="17.850000000000001" customHeight="1">
      <c r="A24" s="516" t="s">
        <v>216</v>
      </c>
      <c r="B24" s="507" t="s">
        <v>233</v>
      </c>
      <c r="C24" s="507"/>
      <c r="D24" s="507"/>
      <c r="E24" s="507"/>
      <c r="F24" s="515">
        <v>2500</v>
      </c>
      <c r="G24" s="507" t="s">
        <v>63</v>
      </c>
      <c r="H24" s="507"/>
      <c r="I24" s="516"/>
      <c r="J24" s="516"/>
      <c r="K24" s="507"/>
      <c r="L24" s="507"/>
      <c r="M24" s="507"/>
      <c r="N24" s="510"/>
      <c r="P24" s="506"/>
      <c r="Q24" s="517"/>
    </row>
    <row r="25" spans="1:18" s="505" customFormat="1" ht="16.2">
      <c r="A25" s="516"/>
      <c r="B25" s="507"/>
      <c r="C25" s="507"/>
      <c r="D25" s="507"/>
      <c r="E25" s="507"/>
      <c r="F25" s="515"/>
      <c r="G25" s="507"/>
      <c r="H25" s="507"/>
      <c r="I25" s="516"/>
      <c r="J25" s="516"/>
      <c r="K25" s="507"/>
      <c r="L25" s="507"/>
      <c r="M25" s="507"/>
      <c r="N25" s="510"/>
      <c r="P25" s="506"/>
      <c r="Q25" s="517"/>
    </row>
    <row r="26" spans="1:18" s="505" customFormat="1" ht="17.850000000000001" customHeight="1">
      <c r="A26" s="516"/>
      <c r="B26" s="507" t="s">
        <v>235</v>
      </c>
      <c r="C26" s="507"/>
      <c r="D26" s="507"/>
      <c r="E26" s="507"/>
      <c r="F26" s="518">
        <v>2600</v>
      </c>
      <c r="G26" s="519" t="s">
        <v>63</v>
      </c>
      <c r="H26" s="507"/>
      <c r="I26" s="516"/>
      <c r="J26" s="516"/>
      <c r="K26" s="507"/>
      <c r="L26" s="507"/>
      <c r="M26" s="507"/>
      <c r="N26" s="510"/>
      <c r="P26" s="506"/>
      <c r="Q26" s="517"/>
      <c r="R26" s="24"/>
    </row>
    <row r="27" spans="1:18" s="505" customFormat="1" ht="18">
      <c r="A27" s="520"/>
      <c r="B27" s="507" t="s">
        <v>234</v>
      </c>
      <c r="C27" s="507"/>
      <c r="D27" s="507"/>
      <c r="E27" s="507"/>
      <c r="F27" s="521"/>
      <c r="G27" s="522"/>
      <c r="H27" s="507"/>
      <c r="I27" s="520"/>
      <c r="J27" s="520"/>
      <c r="K27" s="507"/>
      <c r="L27" s="507"/>
      <c r="M27" s="507"/>
      <c r="N27" s="510"/>
      <c r="P27" s="506"/>
      <c r="Q27" s="517"/>
      <c r="R27" s="24"/>
    </row>
    <row r="28" spans="1:18" s="505" customFormat="1" ht="18">
      <c r="A28" s="520"/>
      <c r="B28" s="507"/>
      <c r="C28" s="507"/>
      <c r="D28" s="507"/>
      <c r="E28" s="507"/>
      <c r="F28" s="521"/>
      <c r="G28" s="522"/>
      <c r="H28" s="507"/>
      <c r="I28" s="520"/>
      <c r="J28" s="520"/>
      <c r="K28" s="507"/>
      <c r="L28" s="507"/>
      <c r="M28" s="507"/>
      <c r="N28" s="510"/>
      <c r="P28" s="506"/>
      <c r="Q28" s="517"/>
      <c r="R28" s="24"/>
    </row>
    <row r="29" spans="1:18" s="505" customFormat="1" ht="18">
      <c r="A29" s="520"/>
      <c r="B29" s="507" t="s">
        <v>269</v>
      </c>
      <c r="C29" s="507"/>
      <c r="D29" s="507"/>
      <c r="E29" s="507"/>
      <c r="F29" s="523">
        <v>600</v>
      </c>
      <c r="G29" s="524" t="s">
        <v>63</v>
      </c>
      <c r="H29" s="507"/>
      <c r="I29" s="520"/>
      <c r="J29" s="520"/>
      <c r="K29" s="507"/>
      <c r="L29" s="507"/>
      <c r="M29" s="507"/>
      <c r="N29" s="510"/>
      <c r="P29" s="525"/>
      <c r="Q29" s="517"/>
      <c r="R29" s="24"/>
    </row>
    <row r="30" spans="1:18" s="505" customFormat="1" ht="18">
      <c r="A30" s="520"/>
      <c r="B30" s="507"/>
      <c r="C30" s="507"/>
      <c r="D30" s="507"/>
      <c r="E30" s="507"/>
      <c r="F30" s="526">
        <f>F26-F29</f>
        <v>2000</v>
      </c>
      <c r="G30" s="507" t="s">
        <v>63</v>
      </c>
      <c r="H30" s="507"/>
      <c r="I30" s="520"/>
      <c r="J30" s="520"/>
      <c r="K30" s="507"/>
      <c r="L30" s="507"/>
      <c r="M30" s="507"/>
      <c r="N30" s="510"/>
      <c r="P30" s="506"/>
      <c r="Q30" s="517"/>
      <c r="R30" s="24"/>
    </row>
    <row r="31" spans="1:18" s="505" customFormat="1" ht="18">
      <c r="A31" s="520"/>
      <c r="B31" s="507"/>
      <c r="C31" s="507"/>
      <c r="D31" s="507"/>
      <c r="E31" s="507"/>
      <c r="F31" s="526"/>
      <c r="G31" s="507"/>
      <c r="H31" s="507"/>
      <c r="I31" s="507"/>
      <c r="J31" s="507"/>
      <c r="K31" s="507"/>
      <c r="L31" s="507"/>
      <c r="M31" s="507"/>
      <c r="N31" s="510"/>
      <c r="P31" s="506"/>
      <c r="R31" s="24"/>
    </row>
    <row r="32" spans="1:18" s="505" customFormat="1" ht="18">
      <c r="A32" s="520"/>
      <c r="B32" s="507" t="s">
        <v>231</v>
      </c>
      <c r="C32" s="507"/>
      <c r="D32" s="507"/>
      <c r="E32" s="507"/>
      <c r="F32" s="527">
        <v>2000</v>
      </c>
      <c r="G32" s="507" t="s">
        <v>63</v>
      </c>
      <c r="H32" s="507"/>
      <c r="I32" s="507"/>
      <c r="J32" s="507"/>
      <c r="K32" s="507"/>
      <c r="L32" s="507"/>
      <c r="M32" s="507"/>
      <c r="N32" s="510"/>
      <c r="P32" s="506"/>
      <c r="R32" s="24"/>
    </row>
    <row r="33" spans="1:18" s="505" customFormat="1" ht="17.399999999999999">
      <c r="A33" s="513"/>
      <c r="B33" s="507" t="s">
        <v>241</v>
      </c>
      <c r="C33" s="507"/>
      <c r="D33" s="507"/>
      <c r="E33" s="507"/>
      <c r="F33" s="528"/>
      <c r="G33" s="513"/>
      <c r="H33" s="513"/>
      <c r="I33" s="513"/>
      <c r="J33" s="513"/>
      <c r="K33" s="507"/>
      <c r="L33" s="507"/>
      <c r="M33" s="507"/>
      <c r="N33" s="529"/>
      <c r="O33" s="529"/>
      <c r="P33" s="529"/>
      <c r="Q33" s="529"/>
      <c r="R33" s="24"/>
    </row>
    <row r="34" spans="1:18" s="505" customFormat="1" ht="17.399999999999999">
      <c r="A34" s="513"/>
      <c r="B34" s="507" t="s">
        <v>242</v>
      </c>
      <c r="C34" s="507"/>
      <c r="D34" s="507"/>
      <c r="E34" s="507"/>
      <c r="F34" s="528"/>
      <c r="G34" s="513"/>
      <c r="H34" s="513"/>
      <c r="I34" s="513"/>
      <c r="J34" s="513"/>
      <c r="K34" s="507"/>
      <c r="L34" s="507"/>
      <c r="M34" s="507"/>
      <c r="N34" s="529"/>
      <c r="O34" s="529"/>
      <c r="P34" s="529"/>
      <c r="Q34" s="529"/>
      <c r="R34" s="24"/>
    </row>
    <row r="35" spans="1:18" s="505" customFormat="1" ht="6.9" customHeight="1">
      <c r="A35" s="520"/>
      <c r="B35" s="507"/>
      <c r="C35" s="507"/>
      <c r="D35" s="507"/>
      <c r="E35" s="507"/>
      <c r="F35" s="530"/>
      <c r="G35" s="531"/>
      <c r="H35" s="507"/>
      <c r="I35" s="507"/>
      <c r="J35" s="507"/>
      <c r="K35" s="507"/>
      <c r="L35" s="507"/>
      <c r="M35" s="507"/>
      <c r="N35" s="510"/>
      <c r="P35" s="506"/>
      <c r="R35" s="24"/>
    </row>
    <row r="36" spans="1:18" s="505" customFormat="1" ht="18">
      <c r="A36" s="520"/>
      <c r="B36" s="507"/>
      <c r="C36" s="507"/>
      <c r="D36" s="507"/>
      <c r="E36" s="507"/>
      <c r="F36" s="526"/>
      <c r="G36" s="507"/>
      <c r="H36" s="507"/>
      <c r="I36" s="507"/>
      <c r="J36" s="507"/>
      <c r="K36" s="507"/>
      <c r="L36" s="507"/>
      <c r="M36" s="507"/>
      <c r="N36" s="510"/>
      <c r="P36" s="506"/>
      <c r="R36" s="24"/>
    </row>
    <row r="37" spans="1:18" s="505" customFormat="1" ht="18">
      <c r="A37" s="520" t="s">
        <v>223</v>
      </c>
      <c r="B37" s="507"/>
      <c r="C37" s="507"/>
      <c r="D37" s="507"/>
      <c r="E37" s="507"/>
      <c r="F37" s="526">
        <v>39700</v>
      </c>
      <c r="G37" s="507" t="s">
        <v>63</v>
      </c>
      <c r="H37" s="507"/>
      <c r="I37" s="507"/>
      <c r="J37" s="507"/>
      <c r="K37" s="507"/>
      <c r="L37" s="507"/>
      <c r="M37" s="507"/>
      <c r="N37" s="510"/>
      <c r="P37" s="506"/>
      <c r="R37" s="24"/>
    </row>
    <row r="38" spans="1:18" s="505" customFormat="1" ht="6.9" customHeight="1">
      <c r="A38" s="520"/>
      <c r="B38" s="507"/>
      <c r="C38" s="507"/>
      <c r="D38" s="507"/>
      <c r="E38" s="507"/>
      <c r="F38" s="530"/>
      <c r="G38" s="531"/>
      <c r="H38" s="507"/>
      <c r="I38" s="507"/>
      <c r="J38" s="507"/>
      <c r="K38" s="507"/>
      <c r="L38" s="507"/>
      <c r="M38" s="507"/>
      <c r="N38" s="510"/>
      <c r="P38" s="506"/>
      <c r="R38" s="24"/>
    </row>
    <row r="39" spans="1:18" s="505" customFormat="1" ht="18">
      <c r="A39" s="520"/>
      <c r="B39" s="507"/>
      <c r="C39" s="507"/>
      <c r="D39" s="507"/>
      <c r="E39" s="507"/>
      <c r="F39" s="526"/>
      <c r="G39" s="507"/>
      <c r="H39" s="507"/>
      <c r="I39" s="507"/>
      <c r="J39" s="507"/>
      <c r="K39" s="507"/>
      <c r="L39" s="507"/>
      <c r="M39" s="507"/>
      <c r="N39" s="510"/>
      <c r="P39" s="506"/>
      <c r="R39" s="24"/>
    </row>
    <row r="40" spans="1:18" s="505" customFormat="1" ht="18">
      <c r="A40" s="532" t="s">
        <v>224</v>
      </c>
      <c r="B40" s="533"/>
      <c r="C40" s="533"/>
      <c r="D40" s="533"/>
      <c r="E40" s="533"/>
      <c r="F40" s="534">
        <v>1405</v>
      </c>
      <c r="G40" s="533" t="s">
        <v>63</v>
      </c>
      <c r="H40" s="533"/>
      <c r="I40" s="533"/>
      <c r="J40" s="533"/>
      <c r="K40" s="533"/>
      <c r="L40" s="533"/>
      <c r="M40" s="533"/>
      <c r="N40" s="510"/>
      <c r="P40" s="506"/>
      <c r="R40" s="24"/>
    </row>
    <row r="41" spans="1:18" s="505" customFormat="1" ht="6.9" customHeight="1">
      <c r="A41" s="520"/>
      <c r="B41" s="507"/>
      <c r="C41" s="507"/>
      <c r="D41" s="507"/>
      <c r="E41" s="507"/>
      <c r="F41" s="535"/>
      <c r="G41" s="531"/>
      <c r="H41" s="507"/>
      <c r="I41" s="507"/>
      <c r="J41" s="507"/>
      <c r="K41" s="507"/>
      <c r="L41" s="507"/>
      <c r="M41" s="507"/>
      <c r="N41" s="510"/>
      <c r="P41" s="506"/>
      <c r="R41" s="24"/>
    </row>
    <row r="42" spans="1:18" s="505" customFormat="1" ht="18">
      <c r="A42" s="520"/>
      <c r="B42" s="507"/>
      <c r="C42" s="507"/>
      <c r="D42" s="507"/>
      <c r="E42" s="507"/>
      <c r="F42" s="515"/>
      <c r="G42" s="507"/>
      <c r="H42" s="507"/>
      <c r="I42" s="507"/>
      <c r="J42" s="507"/>
      <c r="K42" s="507"/>
      <c r="L42" s="507"/>
      <c r="M42" s="507"/>
      <c r="N42" s="510"/>
      <c r="P42" s="506"/>
      <c r="R42" s="24"/>
    </row>
    <row r="43" spans="1:18" s="505" customFormat="1" ht="17.399999999999999">
      <c r="A43" s="520" t="s">
        <v>246</v>
      </c>
      <c r="B43" s="507"/>
      <c r="C43" s="507"/>
      <c r="D43" s="536">
        <v>1</v>
      </c>
      <c r="E43" s="536"/>
      <c r="F43" s="537">
        <f>F40*1</f>
        <v>1405</v>
      </c>
      <c r="G43" s="507" t="s">
        <v>63</v>
      </c>
      <c r="H43" s="507"/>
      <c r="I43" s="507"/>
      <c r="J43" s="507"/>
      <c r="K43" s="507"/>
      <c r="N43" s="536"/>
      <c r="P43" s="506"/>
      <c r="Q43" s="538"/>
      <c r="R43" s="24"/>
    </row>
    <row r="44" spans="1:18" s="505" customFormat="1" ht="17.850000000000001" customHeight="1">
      <c r="A44" s="520" t="s">
        <v>225</v>
      </c>
      <c r="B44" s="507"/>
      <c r="C44" s="507"/>
      <c r="D44" s="536">
        <v>1.19</v>
      </c>
      <c r="E44" s="536"/>
      <c r="F44" s="537">
        <f>INT((F40*D44)/0.05)*0.05</f>
        <v>1671.95</v>
      </c>
      <c r="G44" s="507" t="s">
        <v>63</v>
      </c>
      <c r="H44" s="507"/>
      <c r="I44" s="507"/>
      <c r="J44" s="507"/>
      <c r="K44" s="507"/>
      <c r="N44" s="536"/>
      <c r="P44" s="506"/>
      <c r="Q44" s="538"/>
      <c r="R44" s="24"/>
    </row>
    <row r="45" spans="1:18" s="505" customFormat="1" ht="17.850000000000001" customHeight="1">
      <c r="A45" s="520" t="s">
        <v>226</v>
      </c>
      <c r="B45" s="507"/>
      <c r="C45" s="507"/>
      <c r="D45" s="536">
        <v>0.1</v>
      </c>
      <c r="E45" s="536"/>
      <c r="F45" s="537">
        <f>ROUND(F40*D45,2)</f>
        <v>140.5</v>
      </c>
      <c r="G45" s="507" t="s">
        <v>63</v>
      </c>
      <c r="H45" s="507"/>
      <c r="I45" s="507"/>
      <c r="J45" s="507"/>
      <c r="K45" s="507"/>
      <c r="N45" s="536"/>
      <c r="P45" s="506"/>
      <c r="Q45" s="538"/>
      <c r="R45" s="24"/>
    </row>
    <row r="46" spans="1:18" s="505" customFormat="1" ht="17.850000000000001" customHeight="1">
      <c r="A46" s="520" t="s">
        <v>227</v>
      </c>
      <c r="B46" s="507"/>
      <c r="C46" s="507"/>
      <c r="D46" s="507"/>
      <c r="E46" s="507"/>
      <c r="F46" s="539">
        <v>24</v>
      </c>
      <c r="G46" s="507" t="s">
        <v>63</v>
      </c>
      <c r="H46" s="507"/>
      <c r="I46" s="507"/>
      <c r="J46" s="507"/>
      <c r="K46" s="507"/>
      <c r="L46" s="507"/>
      <c r="M46" s="507"/>
      <c r="N46" s="510"/>
      <c r="P46" s="506"/>
      <c r="Q46" s="538"/>
      <c r="R46" s="24"/>
    </row>
    <row r="47" spans="1:18" s="505" customFormat="1" ht="6.9" customHeight="1">
      <c r="A47" s="520"/>
      <c r="B47" s="507"/>
      <c r="C47" s="507"/>
      <c r="D47" s="507"/>
      <c r="E47" s="507"/>
      <c r="F47" s="535"/>
      <c r="G47" s="531"/>
      <c r="H47" s="507"/>
      <c r="I47" s="507"/>
      <c r="J47" s="507"/>
      <c r="K47" s="507"/>
      <c r="L47" s="507"/>
      <c r="M47" s="507"/>
      <c r="N47" s="510"/>
      <c r="P47" s="506"/>
      <c r="R47" s="24"/>
    </row>
    <row r="48" spans="1:18" s="505" customFormat="1" ht="18">
      <c r="A48" s="520"/>
      <c r="B48" s="507"/>
      <c r="C48" s="507"/>
      <c r="D48" s="507"/>
      <c r="E48" s="507"/>
      <c r="F48" s="515"/>
      <c r="G48" s="507"/>
      <c r="H48" s="507"/>
      <c r="I48" s="507"/>
      <c r="J48" s="507"/>
      <c r="K48" s="507"/>
      <c r="L48" s="507"/>
      <c r="M48" s="507"/>
      <c r="N48" s="510"/>
      <c r="P48" s="506"/>
      <c r="R48" s="24"/>
    </row>
    <row r="49" spans="1:18" s="505" customFormat="1" ht="17.399999999999999">
      <c r="A49" s="540" t="s">
        <v>294</v>
      </c>
      <c r="B49" s="541"/>
      <c r="C49" s="541"/>
      <c r="D49" s="541"/>
      <c r="E49" s="541"/>
      <c r="F49" s="542">
        <f>SUM(F43:F46)</f>
        <v>3241.45</v>
      </c>
      <c r="G49" s="541" t="s">
        <v>63</v>
      </c>
      <c r="H49" s="506"/>
      <c r="I49" s="506"/>
      <c r="J49" s="506"/>
      <c r="K49" s="506"/>
      <c r="L49" s="506"/>
      <c r="M49" s="506"/>
      <c r="N49" s="506"/>
      <c r="O49" s="506"/>
      <c r="P49" s="506"/>
      <c r="R49" s="24"/>
    </row>
    <row r="50" spans="1:18" s="505" customFormat="1" ht="6.9" customHeight="1">
      <c r="A50" s="520"/>
      <c r="B50" s="507"/>
      <c r="C50" s="507"/>
      <c r="D50" s="507"/>
      <c r="E50" s="507"/>
      <c r="F50" s="535"/>
      <c r="G50" s="531"/>
      <c r="H50" s="507"/>
      <c r="I50" s="507"/>
      <c r="J50" s="507"/>
      <c r="K50" s="507"/>
      <c r="L50" s="507"/>
      <c r="M50" s="507"/>
      <c r="N50" s="510"/>
      <c r="P50" s="506"/>
      <c r="R50" s="24"/>
    </row>
    <row r="51" spans="1:18" s="505" customFormat="1" ht="6.9" customHeight="1">
      <c r="A51" s="520"/>
      <c r="B51" s="507"/>
      <c r="C51" s="507"/>
      <c r="D51" s="507"/>
      <c r="E51" s="507"/>
      <c r="F51" s="515"/>
      <c r="G51" s="507"/>
      <c r="H51" s="507"/>
      <c r="I51" s="507"/>
      <c r="J51" s="507"/>
      <c r="K51" s="507"/>
      <c r="L51" s="507"/>
      <c r="M51" s="507"/>
      <c r="N51" s="510"/>
      <c r="P51" s="506"/>
      <c r="R51" s="24"/>
    </row>
    <row r="52" spans="1:18" s="505" customFormat="1" ht="18">
      <c r="A52" s="520"/>
      <c r="B52" s="507"/>
      <c r="C52" s="507"/>
      <c r="D52" s="507"/>
      <c r="E52" s="507"/>
      <c r="F52" s="515"/>
      <c r="G52" s="507"/>
      <c r="H52" s="507"/>
      <c r="I52" s="507"/>
      <c r="J52" s="507"/>
      <c r="K52" s="507"/>
      <c r="L52" s="507"/>
      <c r="M52" s="507"/>
      <c r="N52" s="510"/>
      <c r="P52" s="506"/>
      <c r="R52" s="24"/>
    </row>
    <row r="53" spans="1:18" s="549" customFormat="1" ht="17.399999999999999">
      <c r="A53" s="544" t="s">
        <v>230</v>
      </c>
      <c r="B53" s="545"/>
      <c r="C53" s="545"/>
      <c r="D53" s="545"/>
      <c r="E53" s="545"/>
      <c r="F53" s="546"/>
      <c r="G53" s="545"/>
      <c r="H53" s="545"/>
      <c r="I53" s="545"/>
      <c r="J53" s="545"/>
      <c r="K53" s="547"/>
      <c r="L53" s="545"/>
      <c r="M53" s="545"/>
      <c r="N53" s="548"/>
      <c r="P53" s="550"/>
      <c r="R53" s="27"/>
    </row>
    <row r="54" spans="1:18" s="505" customFormat="1" ht="22.5" customHeight="1">
      <c r="A54" s="520" t="s">
        <v>228</v>
      </c>
      <c r="B54" s="507"/>
      <c r="C54" s="507"/>
      <c r="D54" s="507"/>
      <c r="E54" s="507"/>
      <c r="F54" s="515"/>
      <c r="G54" s="507"/>
      <c r="H54" s="507"/>
      <c r="I54" s="520"/>
      <c r="J54" s="507"/>
      <c r="L54" s="507"/>
      <c r="M54" s="507"/>
      <c r="N54" s="510"/>
      <c r="P54" s="506"/>
    </row>
    <row r="55" spans="1:18" s="505" customFormat="1" ht="16.2">
      <c r="A55" s="520" t="s">
        <v>236</v>
      </c>
      <c r="B55" s="507"/>
      <c r="C55" s="507"/>
      <c r="D55" s="507"/>
      <c r="E55" s="507"/>
      <c r="F55" s="515"/>
      <c r="G55" s="507"/>
      <c r="H55" s="507"/>
      <c r="I55" s="520"/>
      <c r="J55" s="507"/>
      <c r="L55" s="507"/>
      <c r="M55" s="507"/>
      <c r="N55" s="510"/>
      <c r="P55" s="506"/>
    </row>
    <row r="56" spans="1:18" s="505" customFormat="1" ht="16.2">
      <c r="A56" s="520" t="s">
        <v>237</v>
      </c>
      <c r="B56" s="507"/>
      <c r="C56" s="507"/>
      <c r="D56" s="507"/>
      <c r="E56" s="507"/>
      <c r="F56" s="515"/>
      <c r="G56" s="507"/>
      <c r="H56" s="507"/>
      <c r="I56" s="520"/>
      <c r="J56" s="507"/>
      <c r="L56" s="507"/>
      <c r="M56" s="507"/>
      <c r="N56" s="510"/>
      <c r="P56" s="506"/>
    </row>
    <row r="57" spans="1:18" s="505" customFormat="1" ht="16.2">
      <c r="A57" s="520"/>
      <c r="B57" s="507"/>
      <c r="C57" s="507"/>
      <c r="D57" s="507"/>
      <c r="E57" s="507"/>
      <c r="F57" s="515"/>
      <c r="G57" s="507"/>
      <c r="H57" s="507"/>
      <c r="I57" s="507"/>
      <c r="J57" s="507"/>
      <c r="L57" s="507"/>
      <c r="M57" s="507"/>
      <c r="N57" s="510"/>
      <c r="P57" s="506"/>
    </row>
    <row r="58" spans="1:18" s="505" customFormat="1" ht="16.2">
      <c r="A58" s="790" t="s">
        <v>314</v>
      </c>
      <c r="B58" s="507"/>
      <c r="C58" s="507"/>
      <c r="D58" s="507"/>
      <c r="E58" s="507"/>
      <c r="F58" s="515"/>
      <c r="G58" s="507"/>
      <c r="H58" s="507"/>
      <c r="I58" s="520"/>
      <c r="J58" s="507"/>
      <c r="L58" s="507"/>
      <c r="M58" s="507"/>
      <c r="N58" s="510"/>
      <c r="P58" s="506"/>
    </row>
    <row r="59" spans="1:18" s="505" customFormat="1" ht="16.2">
      <c r="A59" s="520" t="s">
        <v>229</v>
      </c>
      <c r="B59" s="507"/>
      <c r="C59" s="507"/>
      <c r="D59" s="507"/>
      <c r="E59" s="507"/>
      <c r="F59" s="515"/>
      <c r="G59" s="507"/>
      <c r="H59" s="507"/>
      <c r="I59" s="520"/>
      <c r="J59" s="507"/>
      <c r="L59" s="507"/>
      <c r="M59" s="507"/>
      <c r="N59" s="510"/>
      <c r="P59" s="506"/>
    </row>
    <row r="60" spans="1:18" s="505" customFormat="1" ht="16.2">
      <c r="A60" s="551"/>
      <c r="B60" s="510"/>
      <c r="C60" s="510"/>
      <c r="D60" s="510"/>
      <c r="E60" s="510"/>
      <c r="F60" s="552"/>
      <c r="G60" s="510"/>
      <c r="H60" s="510"/>
      <c r="I60" s="510"/>
      <c r="J60" s="510"/>
      <c r="L60" s="510"/>
      <c r="M60" s="510"/>
      <c r="N60" s="510"/>
      <c r="P60" s="506" t="s">
        <v>217</v>
      </c>
    </row>
    <row r="61" spans="1:18" s="505" customFormat="1" ht="16.2">
      <c r="A61" s="507" t="s">
        <v>238</v>
      </c>
      <c r="B61" s="510"/>
      <c r="C61" s="510"/>
      <c r="D61" s="510"/>
      <c r="E61" s="510"/>
      <c r="F61" s="552"/>
      <c r="G61" s="510"/>
      <c r="H61" s="510"/>
      <c r="I61" s="510"/>
      <c r="J61" s="510"/>
      <c r="L61" s="510"/>
      <c r="M61" s="510"/>
      <c r="N61" s="510"/>
      <c r="P61" s="506"/>
    </row>
    <row r="62" spans="1:18" s="505" customFormat="1" ht="16.2">
      <c r="A62" s="507"/>
      <c r="B62" s="510"/>
      <c r="C62" s="510"/>
      <c r="D62" s="510"/>
      <c r="E62" s="510"/>
      <c r="F62" s="552"/>
      <c r="G62" s="510"/>
      <c r="H62" s="510"/>
      <c r="I62" s="510"/>
      <c r="J62" s="510"/>
      <c r="K62" s="510"/>
      <c r="L62" s="510"/>
      <c r="M62" s="510"/>
      <c r="N62" s="510"/>
      <c r="P62" s="506"/>
    </row>
    <row r="63" spans="1:18" s="505" customFormat="1" ht="16.2">
      <c r="A63" s="507" t="s">
        <v>218</v>
      </c>
      <c r="B63" s="555">
        <v>10795</v>
      </c>
      <c r="C63" s="555" t="s">
        <v>63</v>
      </c>
      <c r="D63" s="507"/>
      <c r="E63" s="507" t="s">
        <v>3</v>
      </c>
      <c r="G63" s="510"/>
      <c r="H63" s="510"/>
      <c r="I63" s="555">
        <v>12625</v>
      </c>
      <c r="J63" s="555" t="s">
        <v>63</v>
      </c>
      <c r="L63" s="507" t="s">
        <v>5</v>
      </c>
      <c r="M63" s="510"/>
      <c r="N63" s="555">
        <v>21410</v>
      </c>
      <c r="O63" s="555" t="s">
        <v>63</v>
      </c>
      <c r="P63" s="506"/>
    </row>
    <row r="64" spans="1:18" s="505" customFormat="1" ht="16.2">
      <c r="A64" s="507" t="s">
        <v>67</v>
      </c>
      <c r="B64" s="555">
        <v>14800</v>
      </c>
      <c r="C64" s="555" t="s">
        <v>63</v>
      </c>
      <c r="D64" s="507"/>
      <c r="E64" s="507" t="s">
        <v>6</v>
      </c>
      <c r="G64" s="510"/>
      <c r="H64" s="510"/>
      <c r="I64" s="555">
        <v>13525.12676056338</v>
      </c>
      <c r="J64" s="555" t="s">
        <v>63</v>
      </c>
      <c r="L64" s="507" t="s">
        <v>7</v>
      </c>
      <c r="M64" s="510"/>
      <c r="N64" s="555">
        <v>18350.323943661973</v>
      </c>
      <c r="O64" s="555" t="s">
        <v>63</v>
      </c>
      <c r="P64" s="506"/>
    </row>
    <row r="65" spans="1:16" s="505" customFormat="1" ht="16.2">
      <c r="A65" s="507" t="s">
        <v>68</v>
      </c>
      <c r="B65" s="555">
        <v>12850</v>
      </c>
      <c r="C65" s="555" t="s">
        <v>63</v>
      </c>
      <c r="D65" s="507"/>
      <c r="E65" s="507" t="s">
        <v>8</v>
      </c>
      <c r="G65" s="510"/>
      <c r="H65" s="510"/>
      <c r="I65" s="555">
        <v>27154.929577464791</v>
      </c>
      <c r="J65" s="555" t="s">
        <v>63</v>
      </c>
      <c r="L65" s="507" t="s">
        <v>9</v>
      </c>
      <c r="M65" s="510"/>
      <c r="N65" s="555">
        <v>17250</v>
      </c>
      <c r="O65" s="555" t="s">
        <v>63</v>
      </c>
      <c r="P65" s="506"/>
    </row>
    <row r="66" spans="1:16" s="505" customFormat="1" ht="16.2">
      <c r="A66" s="507" t="s">
        <v>10</v>
      </c>
      <c r="B66" s="555">
        <v>18817.198300283286</v>
      </c>
      <c r="C66" s="555" t="s">
        <v>63</v>
      </c>
      <c r="D66" s="507"/>
      <c r="E66" s="507" t="s">
        <v>11</v>
      </c>
      <c r="G66" s="510"/>
      <c r="H66" s="510"/>
      <c r="I66" s="555">
        <v>20729.633802816901</v>
      </c>
      <c r="J66" s="555" t="s">
        <v>63</v>
      </c>
      <c r="L66" s="507" t="s">
        <v>12</v>
      </c>
      <c r="M66" s="510"/>
      <c r="N66" s="555">
        <v>30355</v>
      </c>
      <c r="O66" s="555" t="s">
        <v>63</v>
      </c>
      <c r="P66" s="506"/>
    </row>
    <row r="67" spans="1:16" s="505" customFormat="1" ht="16.2">
      <c r="A67" s="507" t="s">
        <v>13</v>
      </c>
      <c r="B67" s="555">
        <v>4650</v>
      </c>
      <c r="C67" s="555" t="s">
        <v>63</v>
      </c>
      <c r="D67" s="507"/>
      <c r="E67" s="507" t="s">
        <v>14</v>
      </c>
      <c r="G67" s="510"/>
      <c r="H67" s="510"/>
      <c r="I67" s="555">
        <v>13405</v>
      </c>
      <c r="J67" s="555" t="s">
        <v>63</v>
      </c>
      <c r="L67" s="507" t="s">
        <v>15</v>
      </c>
      <c r="M67" s="510"/>
      <c r="N67" s="555">
        <v>21600</v>
      </c>
      <c r="O67" s="555" t="s">
        <v>63</v>
      </c>
      <c r="P67" s="506"/>
    </row>
    <row r="68" spans="1:16" s="505" customFormat="1" ht="16.2">
      <c r="A68" s="507" t="s">
        <v>16</v>
      </c>
      <c r="B68" s="555">
        <v>17190</v>
      </c>
      <c r="C68" s="555" t="s">
        <v>63</v>
      </c>
      <c r="D68" s="507"/>
      <c r="E68" s="507" t="s">
        <v>17</v>
      </c>
      <c r="G68" s="510"/>
      <c r="H68" s="510"/>
      <c r="I68" s="555">
        <v>11020</v>
      </c>
      <c r="J68" s="555" t="s">
        <v>63</v>
      </c>
      <c r="L68" s="507" t="s">
        <v>18</v>
      </c>
      <c r="M68" s="510"/>
      <c r="N68" s="555">
        <v>8890</v>
      </c>
      <c r="O68" s="555" t="s">
        <v>63</v>
      </c>
      <c r="P68" s="506"/>
    </row>
    <row r="69" spans="1:16" s="505" customFormat="1" ht="16.2">
      <c r="A69" s="507" t="s">
        <v>19</v>
      </c>
      <c r="B69" s="555">
        <v>13050</v>
      </c>
      <c r="C69" s="555" t="s">
        <v>63</v>
      </c>
      <c r="D69" s="507"/>
      <c r="E69" s="507" t="s">
        <v>20</v>
      </c>
      <c r="G69" s="510"/>
      <c r="H69" s="510"/>
      <c r="I69" s="555">
        <v>4865</v>
      </c>
      <c r="J69" s="555" t="s">
        <v>63</v>
      </c>
      <c r="L69" s="507" t="s">
        <v>74</v>
      </c>
      <c r="M69" s="510"/>
      <c r="N69" s="555">
        <v>26559</v>
      </c>
      <c r="O69" s="555" t="s">
        <v>63</v>
      </c>
      <c r="P69" s="506"/>
    </row>
    <row r="70" spans="1:16" s="505" customFormat="1" ht="16.2">
      <c r="A70" s="507" t="s">
        <v>21</v>
      </c>
      <c r="B70" s="555">
        <v>13635</v>
      </c>
      <c r="C70" s="555" t="s">
        <v>63</v>
      </c>
      <c r="D70" s="507"/>
      <c r="E70" s="507" t="s">
        <v>73</v>
      </c>
      <c r="G70" s="510"/>
      <c r="H70" s="510"/>
      <c r="I70" s="555">
        <v>15282.976255627153</v>
      </c>
      <c r="J70" s="555" t="s">
        <v>63</v>
      </c>
      <c r="L70" s="507" t="s">
        <v>22</v>
      </c>
      <c r="M70" s="510"/>
      <c r="N70" s="555">
        <v>12540</v>
      </c>
      <c r="O70" s="555" t="s">
        <v>63</v>
      </c>
      <c r="P70" s="506"/>
    </row>
    <row r="71" spans="1:16" s="505" customFormat="1" ht="16.2">
      <c r="A71" s="507" t="s">
        <v>23</v>
      </c>
      <c r="B71" s="555">
        <v>12620</v>
      </c>
      <c r="C71" s="555" t="s">
        <v>63</v>
      </c>
      <c r="D71" s="507"/>
      <c r="E71" s="507" t="s">
        <v>24</v>
      </c>
      <c r="G71" s="510"/>
      <c r="H71" s="510"/>
      <c r="I71" s="555">
        <v>19410</v>
      </c>
      <c r="J71" s="555" t="s">
        <v>63</v>
      </c>
      <c r="L71" s="507" t="s">
        <v>75</v>
      </c>
      <c r="M71" s="510"/>
      <c r="N71" s="555">
        <v>24230</v>
      </c>
      <c r="O71" s="555" t="s">
        <v>63</v>
      </c>
      <c r="P71" s="506"/>
    </row>
    <row r="72" spans="1:16" s="557" customFormat="1" ht="16.2">
      <c r="A72" s="507"/>
      <c r="B72" s="504"/>
      <c r="C72" s="504"/>
      <c r="D72" s="504"/>
      <c r="E72" s="504"/>
      <c r="F72" s="504"/>
      <c r="G72" s="504"/>
      <c r="H72" s="504"/>
      <c r="I72" s="556"/>
      <c r="J72" s="556"/>
      <c r="L72" s="510"/>
      <c r="M72" s="504"/>
      <c r="N72" s="504"/>
      <c r="O72" s="505"/>
      <c r="P72" s="506"/>
    </row>
    <row r="73" spans="1:16" s="559" customFormat="1">
      <c r="A73" s="556"/>
      <c r="B73" s="556"/>
      <c r="C73" s="556"/>
      <c r="D73" s="556"/>
      <c r="E73" s="556"/>
      <c r="F73" s="558"/>
      <c r="G73" s="556"/>
      <c r="H73" s="556"/>
      <c r="I73" s="556"/>
      <c r="J73" s="556"/>
      <c r="K73" s="556"/>
      <c r="L73" s="556"/>
      <c r="M73" s="556"/>
      <c r="N73" s="556"/>
      <c r="O73" s="505"/>
      <c r="P73" s="506"/>
    </row>
    <row r="74" spans="1:16" s="562" customFormat="1" ht="16.2">
      <c r="A74" s="560"/>
      <c r="B74" s="561"/>
      <c r="C74" s="561"/>
      <c r="D74" s="561"/>
      <c r="E74" s="561"/>
      <c r="F74" s="561"/>
      <c r="G74" s="561"/>
      <c r="H74" s="561"/>
      <c r="I74" s="561"/>
      <c r="J74" s="561"/>
      <c r="K74" s="561"/>
      <c r="L74" s="561"/>
      <c r="M74" s="561"/>
      <c r="O74" s="563"/>
      <c r="P74" s="506"/>
    </row>
    <row r="75" spans="1:16" s="559" customFormat="1">
      <c r="A75" s="517"/>
      <c r="B75" s="517"/>
      <c r="C75" s="517"/>
      <c r="D75" s="517"/>
      <c r="E75" s="517"/>
      <c r="G75" s="517"/>
      <c r="H75" s="517"/>
      <c r="I75" s="517"/>
      <c r="J75" s="517"/>
      <c r="K75" s="517"/>
      <c r="L75" s="517"/>
      <c r="M75" s="517"/>
      <c r="N75" s="517"/>
      <c r="P75" s="564"/>
    </row>
    <row r="76" spans="1:16" s="559" customFormat="1">
      <c r="A76" s="517"/>
      <c r="B76" s="517"/>
      <c r="C76" s="517"/>
      <c r="D76" s="517"/>
      <c r="E76" s="517"/>
      <c r="G76" s="517"/>
      <c r="H76" s="517"/>
      <c r="I76" s="517"/>
      <c r="J76" s="517"/>
      <c r="K76" s="517"/>
      <c r="L76" s="517"/>
      <c r="M76" s="517"/>
      <c r="N76" s="517"/>
      <c r="O76" s="562"/>
      <c r="P76" s="565"/>
    </row>
    <row r="77" spans="1:16" s="559" customFormat="1">
      <c r="A77" s="517"/>
      <c r="B77" s="517"/>
      <c r="C77" s="517"/>
      <c r="D77" s="517"/>
      <c r="E77" s="517"/>
      <c r="G77" s="517"/>
      <c r="H77" s="517"/>
      <c r="I77" s="517"/>
      <c r="J77" s="517"/>
      <c r="K77" s="517"/>
      <c r="L77" s="517"/>
      <c r="M77" s="517"/>
      <c r="N77" s="517"/>
      <c r="P77" s="564"/>
    </row>
  </sheetData>
  <phoneticPr fontId="44" type="noConversion"/>
  <printOptions horizontalCentered="1"/>
  <pageMargins left="0.39370078740157483" right="0.39370078740157483" top="0.59055118110236227" bottom="0.59055118110236227" header="0.39370078740157483" footer="0.39370078740157483"/>
  <pageSetup paperSize="9" scale="65" orientation="portrait" r:id="rId1"/>
  <headerFooter alignWithMargins="0">
    <oddHeader>&amp;C&amp;"Helvetica,Fett"&amp;12 2010</oddHeader>
    <oddFooter>&amp;L8&amp;C&amp;"Helvetica,Standard" Eidg. Steuerverwaltung  -  Administration fédérale des contributions  -  Amministrazione federale delle contribuzioni</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N78"/>
  <sheetViews>
    <sheetView zoomScale="60" zoomScaleNormal="60" zoomScaleSheetLayoutView="40" workbookViewId="0"/>
  </sheetViews>
  <sheetFormatPr baseColWidth="10" defaultColWidth="10.33203125" defaultRowHeight="17.399999999999999"/>
  <cols>
    <col min="1" max="1" width="32.6640625" style="19" customWidth="1"/>
    <col min="2" max="14" width="10.33203125" style="19" customWidth="1"/>
    <col min="15" max="16" width="10.6640625" style="19" customWidth="1"/>
    <col min="17" max="21" width="12.6640625" style="19" customWidth="1"/>
    <col min="22" max="16384" width="10.33203125" style="19"/>
  </cols>
  <sheetData>
    <row r="1" spans="1:14" ht="20.25" customHeight="1">
      <c r="A1" s="17" t="s">
        <v>89</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9'!$A$6</f>
        <v>Cantonal, municipal and church tax burden on gross earned income</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13</v>
      </c>
      <c r="B10" s="825" t="str">
        <f>'Page 9'!B10:$N$10</f>
        <v>Gross earned income in 1'000 SFr.</v>
      </c>
      <c r="C10" s="826"/>
      <c r="D10" s="826"/>
      <c r="E10" s="826"/>
      <c r="F10" s="826"/>
      <c r="G10" s="826"/>
      <c r="H10" s="826"/>
      <c r="I10" s="826"/>
      <c r="J10" s="826"/>
      <c r="K10" s="826"/>
      <c r="L10" s="826"/>
      <c r="M10" s="826"/>
      <c r="N10" s="827"/>
    </row>
    <row r="11" spans="1:14">
      <c r="A11" s="23" t="str">
        <f>'Page 9'!$A$11</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 9'!$A$13</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2" t="str">
        <f>'Page 9'!B15:$N$15</f>
        <v xml:space="preserve">Marginal tax burden in o/o </v>
      </c>
      <c r="C15" s="823"/>
      <c r="D15" s="823"/>
      <c r="E15" s="823"/>
      <c r="F15" s="823"/>
      <c r="G15" s="823"/>
      <c r="H15" s="823"/>
      <c r="I15" s="823"/>
      <c r="J15" s="823"/>
      <c r="K15" s="823"/>
      <c r="L15" s="823"/>
      <c r="M15" s="823"/>
      <c r="N15" s="824"/>
    </row>
    <row r="16" spans="1:14" ht="18.899999999999999" customHeight="1">
      <c r="A16" s="24" t="str">
        <f>'Page 9'!$A$16</f>
        <v>Zurich</v>
      </c>
      <c r="B16" s="25">
        <v>0</v>
      </c>
      <c r="C16" s="25">
        <v>0</v>
      </c>
      <c r="D16" s="25">
        <v>0</v>
      </c>
      <c r="E16" s="25">
        <v>0</v>
      </c>
      <c r="F16" s="25">
        <v>0</v>
      </c>
      <c r="G16" s="25">
        <v>4.7175000000000002</v>
      </c>
      <c r="H16" s="25">
        <v>8.4842500000000012</v>
      </c>
      <c r="I16" s="25">
        <v>12.178299999999998</v>
      </c>
      <c r="J16" s="25">
        <v>16.4376</v>
      </c>
      <c r="K16" s="25">
        <v>19.558899999999998</v>
      </c>
      <c r="L16" s="25">
        <v>22.9664</v>
      </c>
      <c r="M16" s="25">
        <v>25.5564</v>
      </c>
      <c r="N16" s="25">
        <v>26.60247</v>
      </c>
    </row>
    <row r="17" spans="1:14" ht="18.899999999999999" customHeight="1">
      <c r="A17" s="24" t="str">
        <f>'Page 9'!$A$17</f>
        <v>Berne</v>
      </c>
      <c r="B17" s="25">
        <v>0</v>
      </c>
      <c r="C17" s="25">
        <v>0</v>
      </c>
      <c r="D17" s="25">
        <v>0</v>
      </c>
      <c r="E17" s="25">
        <v>3.2460000000000004</v>
      </c>
      <c r="F17" s="25">
        <v>11.316500000000001</v>
      </c>
      <c r="G17" s="25">
        <v>16.036000000000001</v>
      </c>
      <c r="H17" s="25">
        <v>16.17925</v>
      </c>
      <c r="I17" s="25">
        <v>18.021500000000003</v>
      </c>
      <c r="J17" s="25">
        <v>21.936899999999994</v>
      </c>
      <c r="K17" s="25">
        <v>24.7455</v>
      </c>
      <c r="L17" s="25">
        <v>25.919949999999996</v>
      </c>
      <c r="M17" s="25">
        <v>27.223800000000004</v>
      </c>
      <c r="N17" s="25">
        <v>27.732190000000006</v>
      </c>
    </row>
    <row r="18" spans="1:14" ht="18.899999999999999" customHeight="1">
      <c r="A18" s="24" t="str">
        <f>'Page 9'!$A$18</f>
        <v>Lucerne</v>
      </c>
      <c r="B18" s="25">
        <v>0</v>
      </c>
      <c r="C18" s="25">
        <v>0</v>
      </c>
      <c r="D18" s="25">
        <v>0</v>
      </c>
      <c r="E18" s="25">
        <v>1.8999999999999986E-2</v>
      </c>
      <c r="F18" s="25">
        <v>3.7180000000000004</v>
      </c>
      <c r="G18" s="25">
        <v>12.718999999999999</v>
      </c>
      <c r="H18" s="25">
        <v>14.318999999999992</v>
      </c>
      <c r="I18" s="25">
        <v>14.389200000000004</v>
      </c>
      <c r="J18" s="25">
        <v>17.134800000000002</v>
      </c>
      <c r="K18" s="25">
        <v>19.1204</v>
      </c>
      <c r="L18" s="25">
        <v>19.185299999999998</v>
      </c>
      <c r="M18" s="25">
        <v>19.163800000000002</v>
      </c>
      <c r="N18" s="25">
        <v>19.176639999999999</v>
      </c>
    </row>
    <row r="19" spans="1:14" ht="18.899999999999999" customHeight="1">
      <c r="A19" s="24" t="str">
        <f>'Page 9'!$A$19</f>
        <v>Altdorf</v>
      </c>
      <c r="B19" s="25">
        <v>0</v>
      </c>
      <c r="C19" s="25">
        <v>0</v>
      </c>
      <c r="D19" s="25">
        <v>0</v>
      </c>
      <c r="E19" s="25">
        <v>0</v>
      </c>
      <c r="F19" s="25">
        <v>0</v>
      </c>
      <c r="G19" s="25">
        <v>9.4056249999999988</v>
      </c>
      <c r="H19" s="25">
        <v>12.415425000000001</v>
      </c>
      <c r="I19" s="25">
        <v>12.580964000000003</v>
      </c>
      <c r="J19" s="25">
        <v>13.152825999999997</v>
      </c>
      <c r="K19" s="25">
        <v>13.438756999999999</v>
      </c>
      <c r="L19" s="25">
        <v>13.453806000000007</v>
      </c>
      <c r="M19" s="25">
        <v>13.438756999999999</v>
      </c>
      <c r="N19" s="25">
        <v>13.4477864</v>
      </c>
    </row>
    <row r="20" spans="1:14" ht="18.899999999999999" customHeight="1">
      <c r="A20" s="24" t="str">
        <f>'Page 9'!$A$20</f>
        <v>Schwyz</v>
      </c>
      <c r="B20" s="25">
        <v>0</v>
      </c>
      <c r="C20" s="25">
        <v>0</v>
      </c>
      <c r="D20" s="25">
        <v>0</v>
      </c>
      <c r="E20" s="25">
        <v>0</v>
      </c>
      <c r="F20" s="25">
        <v>1.2034999999999998</v>
      </c>
      <c r="G20" s="25">
        <v>8.0697500000000026</v>
      </c>
      <c r="H20" s="25">
        <v>10.69125</v>
      </c>
      <c r="I20" s="25">
        <v>13.3736</v>
      </c>
      <c r="J20" s="25">
        <v>13.8767</v>
      </c>
      <c r="K20" s="25">
        <v>13.861150000000002</v>
      </c>
      <c r="L20" s="25">
        <v>16.804449999999992</v>
      </c>
      <c r="M20" s="25">
        <v>17.031950000000005</v>
      </c>
      <c r="N20" s="25">
        <v>14.730549999999996</v>
      </c>
    </row>
    <row r="21" spans="1:14" ht="18.899999999999999" customHeight="1">
      <c r="A21" s="24" t="str">
        <f>'Page 9'!$A$21</f>
        <v>Sarnen</v>
      </c>
      <c r="B21" s="25">
        <v>0</v>
      </c>
      <c r="C21" s="25">
        <v>0</v>
      </c>
      <c r="D21" s="25">
        <v>0</v>
      </c>
      <c r="E21" s="25">
        <v>5.3010000000000002</v>
      </c>
      <c r="F21" s="25">
        <v>10.7415</v>
      </c>
      <c r="G21" s="25">
        <v>12.066750000000003</v>
      </c>
      <c r="H21" s="25">
        <v>12.903499999999998</v>
      </c>
      <c r="I21" s="25">
        <v>12.945699999999999</v>
      </c>
      <c r="J21" s="25">
        <v>12.443399999999997</v>
      </c>
      <c r="K21" s="25">
        <v>12.471350000000001</v>
      </c>
      <c r="L21" s="25">
        <v>12.457299999999998</v>
      </c>
      <c r="M21" s="25">
        <v>12.471300000000003</v>
      </c>
      <c r="N21" s="25">
        <v>12.462939999999998</v>
      </c>
    </row>
    <row r="22" spans="1:14" ht="18.899999999999999" customHeight="1">
      <c r="A22" s="24" t="str">
        <f>'Page 9'!$A$22</f>
        <v>Stans</v>
      </c>
      <c r="B22" s="25">
        <v>0</v>
      </c>
      <c r="C22" s="25">
        <v>0</v>
      </c>
      <c r="D22" s="25">
        <v>0</v>
      </c>
      <c r="E22" s="25">
        <v>0</v>
      </c>
      <c r="F22" s="25">
        <v>0.40599999999999992</v>
      </c>
      <c r="G22" s="25">
        <v>6.5919999999999996</v>
      </c>
      <c r="H22" s="25">
        <v>12.561750000000002</v>
      </c>
      <c r="I22" s="25">
        <v>13.2333</v>
      </c>
      <c r="J22" s="25">
        <v>14.537200000000006</v>
      </c>
      <c r="K22" s="25">
        <v>15.284700000000001</v>
      </c>
      <c r="L22" s="25">
        <v>14.99829999999999</v>
      </c>
      <c r="M22" s="25">
        <v>13.415900000000008</v>
      </c>
      <c r="N22" s="25">
        <v>13.415890000000003</v>
      </c>
    </row>
    <row r="23" spans="1:14" ht="18.899999999999999" customHeight="1">
      <c r="A23" s="24" t="str">
        <f>'Page 9'!$A$23</f>
        <v>Glarus</v>
      </c>
      <c r="B23" s="25">
        <v>0</v>
      </c>
      <c r="C23" s="25">
        <v>0</v>
      </c>
      <c r="D23" s="25">
        <v>0</v>
      </c>
      <c r="E23" s="25">
        <v>0</v>
      </c>
      <c r="F23" s="25">
        <v>0</v>
      </c>
      <c r="G23" s="25">
        <v>7.5407500000000001</v>
      </c>
      <c r="H23" s="25">
        <v>11.821249999999997</v>
      </c>
      <c r="I23" s="25">
        <v>14.878000000000002</v>
      </c>
      <c r="J23" s="25">
        <v>17.081799999999998</v>
      </c>
      <c r="K23" s="25">
        <v>17.893149999999995</v>
      </c>
      <c r="L23" s="25">
        <v>19.645950000000003</v>
      </c>
      <c r="M23" s="25">
        <v>19.980999999999995</v>
      </c>
      <c r="N23" s="25">
        <v>21.368880000000004</v>
      </c>
    </row>
    <row r="24" spans="1:14" ht="18.899999999999999" customHeight="1">
      <c r="A24" s="24" t="str">
        <f>'Page 9'!$A$24</f>
        <v>Zug</v>
      </c>
      <c r="B24" s="25">
        <v>0</v>
      </c>
      <c r="C24" s="25">
        <v>0</v>
      </c>
      <c r="D24" s="25">
        <v>0</v>
      </c>
      <c r="E24" s="25">
        <v>0</v>
      </c>
      <c r="F24" s="25">
        <v>0</v>
      </c>
      <c r="G24" s="25">
        <v>1.3932500000000003</v>
      </c>
      <c r="H24" s="25">
        <v>3.5087499999999987</v>
      </c>
      <c r="I24" s="25">
        <v>5.1405000000000003</v>
      </c>
      <c r="J24" s="25">
        <v>7.386000000000001</v>
      </c>
      <c r="K24" s="25">
        <v>14.65005</v>
      </c>
      <c r="L24" s="25">
        <v>13.499799999999999</v>
      </c>
      <c r="M24" s="25">
        <v>10.644500000000006</v>
      </c>
      <c r="N24" s="25">
        <v>10.651719999999996</v>
      </c>
    </row>
    <row r="25" spans="1:14" ht="18.899999999999999" customHeight="1">
      <c r="A25" s="24" t="str">
        <f>'Page 9'!$A$25</f>
        <v>Fribourg</v>
      </c>
      <c r="B25" s="25">
        <v>0</v>
      </c>
      <c r="C25" s="25">
        <v>0</v>
      </c>
      <c r="D25" s="25">
        <v>0</v>
      </c>
      <c r="E25" s="25">
        <v>0</v>
      </c>
      <c r="F25" s="25">
        <v>3.2030000000000003</v>
      </c>
      <c r="G25" s="25">
        <v>9.3015000000000008</v>
      </c>
      <c r="H25" s="25">
        <v>14.842999999999998</v>
      </c>
      <c r="I25" s="25">
        <v>18.746900000000004</v>
      </c>
      <c r="J25" s="25">
        <v>21.554299999999994</v>
      </c>
      <c r="K25" s="25">
        <v>23.728850000000008</v>
      </c>
      <c r="L25" s="25">
        <v>27.125099999999996</v>
      </c>
      <c r="M25" s="25">
        <v>27.829899999999995</v>
      </c>
      <c r="N25" s="25">
        <v>22.746860000000005</v>
      </c>
    </row>
    <row r="26" spans="1:14" ht="18.899999999999999" customHeight="1">
      <c r="A26" s="24" t="str">
        <f>'Page 9'!$A$26</f>
        <v>Solothurn</v>
      </c>
      <c r="B26" s="25">
        <v>0</v>
      </c>
      <c r="C26" s="25">
        <v>0</v>
      </c>
      <c r="D26" s="25">
        <v>0</v>
      </c>
      <c r="E26" s="25">
        <v>0</v>
      </c>
      <c r="F26" s="25">
        <v>10.39</v>
      </c>
      <c r="G26" s="25">
        <v>11.869750000000002</v>
      </c>
      <c r="H26" s="25">
        <v>16.370249999999999</v>
      </c>
      <c r="I26" s="25">
        <v>19.189799999999998</v>
      </c>
      <c r="J26" s="25">
        <v>21.758599999999994</v>
      </c>
      <c r="K26" s="25">
        <v>23.699199999999998</v>
      </c>
      <c r="L26" s="25">
        <v>24.660500000000017</v>
      </c>
      <c r="M26" s="25">
        <v>24.660749999999982</v>
      </c>
      <c r="N26" s="25">
        <v>23.355250000000005</v>
      </c>
    </row>
    <row r="27" spans="1:14" ht="18.899999999999999" customHeight="1">
      <c r="A27" s="24" t="str">
        <f>'Page 9'!$A$27</f>
        <v>Basel</v>
      </c>
      <c r="B27" s="25">
        <v>0</v>
      </c>
      <c r="C27" s="25">
        <v>0</v>
      </c>
      <c r="D27" s="25">
        <v>0</v>
      </c>
      <c r="E27" s="25">
        <v>0</v>
      </c>
      <c r="F27" s="25">
        <v>0</v>
      </c>
      <c r="G27" s="25">
        <v>0</v>
      </c>
      <c r="H27" s="25">
        <v>20.742750000000001</v>
      </c>
      <c r="I27" s="25">
        <v>21.404500000000002</v>
      </c>
      <c r="J27" s="25">
        <v>21.500700000000002</v>
      </c>
      <c r="K27" s="25">
        <v>21.476650000000003</v>
      </c>
      <c r="L27" s="25">
        <v>21.507899999999992</v>
      </c>
      <c r="M27" s="25">
        <v>21.487449999999995</v>
      </c>
      <c r="N27" s="25">
        <v>24.896810000000002</v>
      </c>
    </row>
    <row r="28" spans="1:14" ht="18.899999999999999" customHeight="1">
      <c r="A28" s="24" t="str">
        <f>'Page 9'!$A$28</f>
        <v>Liestal</v>
      </c>
      <c r="B28" s="25">
        <v>0</v>
      </c>
      <c r="C28" s="25">
        <v>0</v>
      </c>
      <c r="D28" s="25">
        <v>0</v>
      </c>
      <c r="E28" s="25">
        <v>0</v>
      </c>
      <c r="F28" s="25">
        <v>0</v>
      </c>
      <c r="G28" s="25">
        <v>4.7317499999999999</v>
      </c>
      <c r="H28" s="25">
        <v>16.531250000000004</v>
      </c>
      <c r="I28" s="25">
        <v>20.697299999999998</v>
      </c>
      <c r="J28" s="25">
        <v>23.3155</v>
      </c>
      <c r="K28" s="25">
        <v>25.560200000000005</v>
      </c>
      <c r="L28" s="25">
        <v>26.439350000000001</v>
      </c>
      <c r="M28" s="25">
        <v>26.845849999999992</v>
      </c>
      <c r="N28" s="25">
        <v>27.62865</v>
      </c>
    </row>
    <row r="29" spans="1:14" ht="18.899999999999999" customHeight="1">
      <c r="A29" s="24" t="str">
        <f>'Page 9'!$A$29</f>
        <v>Schaffhausen</v>
      </c>
      <c r="B29" s="25">
        <v>0</v>
      </c>
      <c r="C29" s="25">
        <v>0</v>
      </c>
      <c r="D29" s="25">
        <v>0</v>
      </c>
      <c r="E29" s="25">
        <v>0</v>
      </c>
      <c r="F29" s="25">
        <v>1.4850000000000001</v>
      </c>
      <c r="G29" s="25">
        <v>8.3417500000000011</v>
      </c>
      <c r="H29" s="25">
        <v>10.123249999999997</v>
      </c>
      <c r="I29" s="25">
        <v>14.274099999999997</v>
      </c>
      <c r="J29" s="25">
        <v>19.368300000000001</v>
      </c>
      <c r="K29" s="25">
        <v>21.911200000000001</v>
      </c>
      <c r="L29" s="25">
        <v>22.982849999999999</v>
      </c>
      <c r="M29" s="25">
        <v>23.672050000000002</v>
      </c>
      <c r="N29" s="25">
        <v>19.728010000000008</v>
      </c>
    </row>
    <row r="30" spans="1:14" ht="18.899999999999999" customHeight="1">
      <c r="A30" s="24" t="str">
        <f>'Page 9'!$A$30</f>
        <v>Herisau</v>
      </c>
      <c r="B30" s="25">
        <v>0</v>
      </c>
      <c r="C30" s="25">
        <v>0</v>
      </c>
      <c r="D30" s="25">
        <v>0</v>
      </c>
      <c r="E30" s="25">
        <v>0</v>
      </c>
      <c r="F30" s="25">
        <v>2.0305</v>
      </c>
      <c r="G30" s="25">
        <v>9.4280000000000008</v>
      </c>
      <c r="H30" s="25">
        <v>11.7835</v>
      </c>
      <c r="I30" s="25">
        <v>16.941500000000005</v>
      </c>
      <c r="J30" s="25">
        <v>19.179800000000004</v>
      </c>
      <c r="K30" s="25">
        <v>19.841549999999998</v>
      </c>
      <c r="L30" s="25">
        <v>20.092649999999999</v>
      </c>
      <c r="M30" s="25">
        <v>19.872550000000011</v>
      </c>
      <c r="N30" s="25">
        <v>18.006039999999999</v>
      </c>
    </row>
    <row r="31" spans="1:14" ht="18.899999999999999" customHeight="1">
      <c r="A31" s="24" t="str">
        <f>'Page 9'!$A$31</f>
        <v>Appenzell</v>
      </c>
      <c r="B31" s="25">
        <v>0</v>
      </c>
      <c r="C31" s="25">
        <v>0</v>
      </c>
      <c r="D31" s="25">
        <v>0.44200000000000006</v>
      </c>
      <c r="E31" s="25">
        <v>1.909</v>
      </c>
      <c r="F31" s="25">
        <v>3.3909999999999987</v>
      </c>
      <c r="G31" s="25">
        <v>6.6140000000000008</v>
      </c>
      <c r="H31" s="25">
        <v>10.75475</v>
      </c>
      <c r="I31" s="25">
        <v>13.314600000000002</v>
      </c>
      <c r="J31" s="25">
        <v>13.911899999999994</v>
      </c>
      <c r="K31" s="25">
        <v>14.683350000000006</v>
      </c>
      <c r="L31" s="25">
        <v>14.321149999999994</v>
      </c>
      <c r="M31" s="25">
        <v>13.781950000000013</v>
      </c>
      <c r="N31" s="25">
        <v>13.080839999999993</v>
      </c>
    </row>
    <row r="32" spans="1:14" ht="18.899999999999999" customHeight="1">
      <c r="A32" s="24" t="str">
        <f>'Page 9'!$A$32</f>
        <v>St. Gall</v>
      </c>
      <c r="B32" s="25">
        <v>0</v>
      </c>
      <c r="C32" s="25">
        <v>0</v>
      </c>
      <c r="D32" s="25">
        <v>0</v>
      </c>
      <c r="E32" s="25">
        <v>0</v>
      </c>
      <c r="F32" s="25">
        <v>0</v>
      </c>
      <c r="G32" s="25">
        <v>6.7830000000000004</v>
      </c>
      <c r="H32" s="25">
        <v>15.091250000000004</v>
      </c>
      <c r="I32" s="25">
        <v>18.7471</v>
      </c>
      <c r="J32" s="25">
        <v>22.110600000000002</v>
      </c>
      <c r="K32" s="25">
        <v>23.666799999999991</v>
      </c>
      <c r="L32" s="25">
        <v>23.950250000000008</v>
      </c>
      <c r="M32" s="25">
        <v>23.920350000000006</v>
      </c>
      <c r="N32" s="25">
        <v>22.122620000000001</v>
      </c>
    </row>
    <row r="33" spans="1:14" ht="18.899999999999999" customHeight="1">
      <c r="A33" s="24" t="str">
        <f>'Page 9'!$A$33</f>
        <v>Chur</v>
      </c>
      <c r="B33" s="25">
        <v>0</v>
      </c>
      <c r="C33" s="25">
        <v>0</v>
      </c>
      <c r="D33" s="25">
        <v>0</v>
      </c>
      <c r="E33" s="25">
        <v>0</v>
      </c>
      <c r="F33" s="25">
        <v>0</v>
      </c>
      <c r="G33" s="25">
        <v>0.28999999999999998</v>
      </c>
      <c r="H33" s="25">
        <v>9.0649999999999995</v>
      </c>
      <c r="I33" s="25">
        <v>15.379999999999999</v>
      </c>
      <c r="J33" s="25">
        <v>18.687999999999999</v>
      </c>
      <c r="K33" s="25">
        <v>19.417000000000002</v>
      </c>
      <c r="L33" s="25">
        <v>20.125</v>
      </c>
      <c r="M33" s="25">
        <v>20.122</v>
      </c>
      <c r="N33" s="25">
        <v>20.452400000000001</v>
      </c>
    </row>
    <row r="34" spans="1:14" ht="18.899999999999999" customHeight="1">
      <c r="A34" s="24" t="str">
        <f>'Page 9'!$A$34</f>
        <v>Aarau</v>
      </c>
      <c r="B34" s="25">
        <v>0</v>
      </c>
      <c r="C34" s="25">
        <v>0</v>
      </c>
      <c r="D34" s="25">
        <v>0</v>
      </c>
      <c r="E34" s="25">
        <v>0</v>
      </c>
      <c r="F34" s="25">
        <v>1.5914999999999999</v>
      </c>
      <c r="G34" s="25">
        <v>5.3039999999999985</v>
      </c>
      <c r="H34" s="25">
        <v>9.1052500000000016</v>
      </c>
      <c r="I34" s="25">
        <v>13.5075</v>
      </c>
      <c r="J34" s="25">
        <v>17.171699999999998</v>
      </c>
      <c r="K34" s="25">
        <v>18.959600000000005</v>
      </c>
      <c r="L34" s="25">
        <v>19.757399999999993</v>
      </c>
      <c r="M34" s="25">
        <v>20.573950000000004</v>
      </c>
      <c r="N34" s="25">
        <v>21.161849999999998</v>
      </c>
    </row>
    <row r="35" spans="1:14" ht="18.899999999999999" customHeight="1">
      <c r="A35" s="24" t="str">
        <f>'Page 9'!$A$35</f>
        <v>Frauenfeld</v>
      </c>
      <c r="B35" s="25">
        <v>0</v>
      </c>
      <c r="C35" s="25">
        <v>0</v>
      </c>
      <c r="D35" s="25">
        <v>0</v>
      </c>
      <c r="E35" s="25">
        <v>0</v>
      </c>
      <c r="F35" s="25">
        <v>1.456</v>
      </c>
      <c r="G35" s="25">
        <v>9.4515000000000011</v>
      </c>
      <c r="H35" s="25">
        <v>13.910999999999996</v>
      </c>
      <c r="I35" s="25">
        <v>16.280299999999997</v>
      </c>
      <c r="J35" s="25">
        <v>17.473500000000001</v>
      </c>
      <c r="K35" s="25">
        <v>18.503550000000001</v>
      </c>
      <c r="L35" s="25">
        <v>19.068050000000003</v>
      </c>
      <c r="M35" s="25">
        <v>19.935949999999998</v>
      </c>
      <c r="N35" s="25">
        <v>19.945139999999999</v>
      </c>
    </row>
    <row r="36" spans="1:14" ht="18.899999999999999" customHeight="1">
      <c r="A36" s="24" t="str">
        <f>'Page 9'!$A$36</f>
        <v>Bellinzona</v>
      </c>
      <c r="B36" s="25">
        <v>0</v>
      </c>
      <c r="C36" s="25">
        <v>0</v>
      </c>
      <c r="D36" s="25">
        <v>0</v>
      </c>
      <c r="E36" s="25">
        <v>0</v>
      </c>
      <c r="F36" s="25">
        <v>0</v>
      </c>
      <c r="G36" s="25">
        <v>5.2065000000000001</v>
      </c>
      <c r="H36" s="25">
        <v>8.7662500000000012</v>
      </c>
      <c r="I36" s="25">
        <v>20.195200000000003</v>
      </c>
      <c r="J36" s="25">
        <v>22.0656</v>
      </c>
      <c r="K36" s="25">
        <v>23.959950000000003</v>
      </c>
      <c r="L36" s="25">
        <v>25.55885</v>
      </c>
      <c r="M36" s="25">
        <v>25.942600000000006</v>
      </c>
      <c r="N36" s="25">
        <v>26.047939999999997</v>
      </c>
    </row>
    <row r="37" spans="1:14" ht="18.899999999999999" customHeight="1">
      <c r="A37" s="24" t="str">
        <f>'Page 9'!$A$37</f>
        <v>Lausanne</v>
      </c>
      <c r="B37" s="25">
        <v>0</v>
      </c>
      <c r="C37" s="25">
        <v>0</v>
      </c>
      <c r="D37" s="25">
        <v>0</v>
      </c>
      <c r="E37" s="25">
        <v>0</v>
      </c>
      <c r="F37" s="25">
        <v>0</v>
      </c>
      <c r="G37" s="25">
        <v>9.6184999999999992</v>
      </c>
      <c r="H37" s="25">
        <v>27.65625</v>
      </c>
      <c r="I37" s="25">
        <v>17.623699999999999</v>
      </c>
      <c r="J37" s="25">
        <v>21.080800000000011</v>
      </c>
      <c r="K37" s="25">
        <v>29.650399999999998</v>
      </c>
      <c r="L37" s="25">
        <v>30.068899999999992</v>
      </c>
      <c r="M37" s="25">
        <v>32.077950000000001</v>
      </c>
      <c r="N37" s="25">
        <v>28.341109999999997</v>
      </c>
    </row>
    <row r="38" spans="1:14" ht="18.899999999999999" customHeight="1">
      <c r="A38" s="24" t="str">
        <f>'Page 9'!$A$38</f>
        <v>Sion</v>
      </c>
      <c r="B38" s="25">
        <v>0</v>
      </c>
      <c r="C38" s="25">
        <v>0</v>
      </c>
      <c r="D38" s="25">
        <v>0</v>
      </c>
      <c r="E38" s="25">
        <v>0</v>
      </c>
      <c r="F38" s="25">
        <v>2.9010000000000007</v>
      </c>
      <c r="G38" s="25">
        <v>8.9187499999999993</v>
      </c>
      <c r="H38" s="25">
        <v>11.275499999999999</v>
      </c>
      <c r="I38" s="25">
        <v>14.573699999999997</v>
      </c>
      <c r="J38" s="25">
        <v>22.930599999999998</v>
      </c>
      <c r="K38" s="25">
        <v>23.668500000000002</v>
      </c>
      <c r="L38" s="25">
        <v>24.144099999999998</v>
      </c>
      <c r="M38" s="25">
        <v>23.760800000000003</v>
      </c>
      <c r="N38" s="25">
        <v>22.634879999999999</v>
      </c>
    </row>
    <row r="39" spans="1:14" ht="18.899999999999999" customHeight="1">
      <c r="A39" s="24" t="str">
        <f>'Page 9'!$A$39</f>
        <v>Neuchâtel</v>
      </c>
      <c r="B39" s="25">
        <v>0</v>
      </c>
      <c r="C39" s="25">
        <v>0</v>
      </c>
      <c r="D39" s="25">
        <v>0</v>
      </c>
      <c r="E39" s="25">
        <v>0</v>
      </c>
      <c r="F39" s="25">
        <v>0</v>
      </c>
      <c r="G39" s="25">
        <v>0.3820675</v>
      </c>
      <c r="H39" s="25">
        <v>4.0636825000000005</v>
      </c>
      <c r="I39" s="25">
        <v>18.9316</v>
      </c>
      <c r="J39" s="25">
        <v>22.652940000000001</v>
      </c>
      <c r="K39" s="25">
        <v>25.806275000000007</v>
      </c>
      <c r="L39" s="25">
        <v>28.123989999999992</v>
      </c>
      <c r="M39" s="25">
        <v>27.436190000000003</v>
      </c>
      <c r="N39" s="25">
        <v>24.613322000000011</v>
      </c>
    </row>
    <row r="40" spans="1:14" ht="18.899999999999999" customHeight="1">
      <c r="A40" s="24" t="str">
        <f>'Page 9'!$A$40</f>
        <v>Geneva</v>
      </c>
      <c r="B40" s="25">
        <v>0</v>
      </c>
      <c r="C40" s="25">
        <v>0</v>
      </c>
      <c r="D40" s="25">
        <v>0</v>
      </c>
      <c r="E40" s="25">
        <v>0</v>
      </c>
      <c r="F40" s="25">
        <v>0</v>
      </c>
      <c r="G40" s="25">
        <v>0</v>
      </c>
      <c r="H40" s="25">
        <v>12.37275</v>
      </c>
      <c r="I40" s="25">
        <v>19.166399999999999</v>
      </c>
      <c r="J40" s="25">
        <v>23.273699999999998</v>
      </c>
      <c r="K40" s="25">
        <v>24.069199999999995</v>
      </c>
      <c r="L40" s="25">
        <v>25.056300000000007</v>
      </c>
      <c r="M40" s="25">
        <v>26.231199999999998</v>
      </c>
      <c r="N40" s="25">
        <v>27.973029999999994</v>
      </c>
    </row>
    <row r="41" spans="1:14" ht="18.899999999999999" customHeight="1">
      <c r="A41" s="24" t="str">
        <f>'Page 9'!$A$41</f>
        <v>Delémont</v>
      </c>
      <c r="B41" s="25">
        <v>0</v>
      </c>
      <c r="C41" s="25">
        <v>0</v>
      </c>
      <c r="D41" s="25">
        <v>0</v>
      </c>
      <c r="E41" s="25">
        <v>2.3889999999999998</v>
      </c>
      <c r="F41" s="25">
        <v>10.230500000000001</v>
      </c>
      <c r="G41" s="25">
        <v>15.140750000000002</v>
      </c>
      <c r="H41" s="25">
        <v>19.102499999999996</v>
      </c>
      <c r="I41" s="25">
        <v>20.974599999999999</v>
      </c>
      <c r="J41" s="25">
        <v>22.698999999999998</v>
      </c>
      <c r="K41" s="25">
        <v>25.122550000000004</v>
      </c>
      <c r="L41" s="25">
        <v>27.10424999999999</v>
      </c>
      <c r="M41" s="25">
        <v>27.118200000000009</v>
      </c>
      <c r="N41" s="25">
        <v>27.532859999999985</v>
      </c>
    </row>
    <row r="42" spans="1:14" ht="17.25" customHeight="1">
      <c r="A42" s="24"/>
      <c r="B42" s="25"/>
      <c r="C42" s="26"/>
      <c r="D42" s="25"/>
      <c r="E42" s="25"/>
      <c r="F42" s="25"/>
      <c r="G42" s="25"/>
      <c r="H42" s="25"/>
      <c r="I42" s="25"/>
      <c r="J42" s="25"/>
      <c r="K42" s="25"/>
      <c r="L42" s="25"/>
      <c r="M42" s="25"/>
      <c r="N42" s="25"/>
    </row>
    <row r="43" spans="1:14" ht="24" customHeight="1">
      <c r="A43" s="24" t="str">
        <f>'Page 9'!$A$43</f>
        <v>Direct federal tax</v>
      </c>
      <c r="B43" s="25">
        <v>0</v>
      </c>
      <c r="C43" s="25">
        <v>0</v>
      </c>
      <c r="D43" s="25">
        <v>0</v>
      </c>
      <c r="E43" s="25">
        <v>0</v>
      </c>
      <c r="F43" s="25">
        <v>0</v>
      </c>
      <c r="G43" s="25">
        <v>0</v>
      </c>
      <c r="H43" s="25">
        <v>0</v>
      </c>
      <c r="I43" s="25">
        <v>2.222</v>
      </c>
      <c r="J43" s="25">
        <v>6.0040000000000004</v>
      </c>
      <c r="K43" s="25">
        <v>11.444000000000001</v>
      </c>
      <c r="L43" s="25">
        <v>11.622</v>
      </c>
      <c r="M43" s="25">
        <v>11.609</v>
      </c>
      <c r="N43" s="25">
        <v>11.6168</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&amp;C&amp;"Helvetica,Standard" Eidg. Steuerverwaltung  -  Administration fédérale des contributions  -  Amministrazione federale delle contribuzioni&amp;R27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dimension ref="A1:Z120"/>
  <sheetViews>
    <sheetView zoomScale="60" zoomScaleNormal="60" workbookViewId="0"/>
  </sheetViews>
  <sheetFormatPr baseColWidth="10" defaultColWidth="12.6640625" defaultRowHeight="13.2"/>
  <cols>
    <col min="1" max="1" width="30.109375" style="205" customWidth="1"/>
    <col min="2" max="8" width="11.6640625" style="205" bestFit="1" customWidth="1"/>
    <col min="9" max="11" width="13.6640625" style="205" bestFit="1" customWidth="1"/>
    <col min="12" max="12" width="13.6640625" style="205" customWidth="1"/>
    <col min="13" max="13" width="13.44140625" style="205" customWidth="1"/>
    <col min="14" max="22" width="12.6640625" style="205" customWidth="1"/>
    <col min="23" max="23" width="14.6640625" style="205" bestFit="1" customWidth="1"/>
    <col min="24" max="24" width="12.6640625" style="205" bestFit="1" customWidth="1"/>
    <col min="25" max="25" width="14.6640625" style="205" bestFit="1" customWidth="1"/>
    <col min="26" max="26" width="34.5546875" style="205" bestFit="1" customWidth="1"/>
    <col min="27" max="16384" width="12.6640625" style="205"/>
  </cols>
  <sheetData>
    <row r="1" spans="1:26" s="204" customFormat="1" ht="18.899999999999999" customHeight="1">
      <c r="A1" s="204" t="str">
        <f>'Page 31'!$A$1</f>
        <v>Single person with 2 children</v>
      </c>
      <c r="N1" s="204" t="str">
        <f>A1</f>
        <v>Single person with 2 children</v>
      </c>
    </row>
    <row r="2" spans="1:26" s="204" customFormat="1" ht="18.899999999999999" customHeight="1"/>
    <row r="3" spans="1:26" s="204" customFormat="1" ht="18.899999999999999" customHeight="1">
      <c r="A3" s="339" t="str">
        <f>'Pages 10-11'!$A$3</f>
        <v>Cantonal, municipal and church tax burden on gross earned income</v>
      </c>
      <c r="B3" s="341"/>
      <c r="C3" s="341"/>
      <c r="D3" s="341"/>
      <c r="E3" s="341"/>
      <c r="F3" s="341"/>
      <c r="G3" s="341"/>
      <c r="H3" s="341"/>
      <c r="I3" s="341"/>
      <c r="J3" s="341"/>
      <c r="K3" s="341"/>
      <c r="L3" s="341"/>
      <c r="M3" s="341"/>
      <c r="N3" s="341" t="str">
        <f>A3</f>
        <v>Cantonal, municipal and church tax burden on gross earned income</v>
      </c>
      <c r="O3" s="341"/>
      <c r="P3" s="341"/>
      <c r="Q3" s="341"/>
      <c r="R3" s="341"/>
      <c r="S3" s="341"/>
      <c r="T3" s="341"/>
    </row>
    <row r="4" spans="1:26" ht="18.899999999999999" customHeight="1">
      <c r="A4" s="339"/>
    </row>
    <row r="5" spans="1:26" ht="18.899999999999999" customHeight="1" thickBot="1">
      <c r="A5" s="206">
        <v>14</v>
      </c>
      <c r="X5" s="208"/>
      <c r="Z5" s="208">
        <v>14</v>
      </c>
    </row>
    <row r="6" spans="1:26" ht="18.899999999999999" customHeight="1" thickBot="1">
      <c r="A6" s="23" t="str">
        <f>'Page 9'!$A$11</f>
        <v>Cantonal capitals</v>
      </c>
      <c r="B6" s="825" t="s">
        <v>81</v>
      </c>
      <c r="C6" s="826"/>
      <c r="D6" s="826"/>
      <c r="E6" s="826"/>
      <c r="F6" s="826"/>
      <c r="G6" s="826"/>
      <c r="H6" s="826"/>
      <c r="I6" s="826"/>
      <c r="J6" s="826"/>
      <c r="K6" s="826"/>
      <c r="L6" s="826"/>
      <c r="M6" s="827"/>
      <c r="N6" s="825" t="s">
        <v>81</v>
      </c>
      <c r="O6" s="826"/>
      <c r="P6" s="826"/>
      <c r="Q6" s="826"/>
      <c r="R6" s="826"/>
      <c r="S6" s="826"/>
      <c r="T6" s="826"/>
      <c r="U6" s="826"/>
      <c r="V6" s="826"/>
      <c r="W6" s="826"/>
      <c r="X6" s="826"/>
      <c r="Y6" s="827"/>
      <c r="Z6" s="474" t="str">
        <f>A6</f>
        <v>Cantonal capitals</v>
      </c>
    </row>
    <row r="7" spans="1:26" ht="18.899999999999999" customHeight="1">
      <c r="A7" s="23" t="str">
        <f>'Page 9'!$A$13</f>
        <v>Confederation</v>
      </c>
      <c r="B7" s="214">
        <v>12500</v>
      </c>
      <c r="C7" s="214">
        <v>15000</v>
      </c>
      <c r="D7" s="214">
        <v>17500</v>
      </c>
      <c r="E7" s="214">
        <v>20000</v>
      </c>
      <c r="F7" s="214">
        <v>25000</v>
      </c>
      <c r="G7" s="214">
        <v>30000</v>
      </c>
      <c r="H7" s="214">
        <v>35000</v>
      </c>
      <c r="I7" s="214">
        <v>40000</v>
      </c>
      <c r="J7" s="214">
        <v>45000</v>
      </c>
      <c r="K7" s="214">
        <v>50000</v>
      </c>
      <c r="L7" s="214">
        <v>60000</v>
      </c>
      <c r="M7" s="214">
        <v>70000</v>
      </c>
      <c r="N7" s="214">
        <v>80000</v>
      </c>
      <c r="O7" s="214">
        <v>90000</v>
      </c>
      <c r="P7" s="214">
        <v>100000</v>
      </c>
      <c r="Q7" s="214">
        <v>125000</v>
      </c>
      <c r="R7" s="214">
        <v>150000</v>
      </c>
      <c r="S7" s="214">
        <v>175000</v>
      </c>
      <c r="T7" s="214">
        <v>200000</v>
      </c>
      <c r="U7" s="214">
        <v>250000</v>
      </c>
      <c r="V7" s="214">
        <v>300000</v>
      </c>
      <c r="W7" s="214">
        <v>400000</v>
      </c>
      <c r="X7" s="214">
        <v>500000</v>
      </c>
      <c r="Y7" s="402">
        <v>1000000</v>
      </c>
      <c r="Z7" s="474" t="str">
        <f>A7</f>
        <v>Confederation</v>
      </c>
    </row>
    <row r="8" spans="1:26" ht="18.899999999999999" customHeight="1">
      <c r="B8" s="208"/>
      <c r="C8" s="208"/>
      <c r="D8" s="208"/>
      <c r="E8" s="208"/>
      <c r="F8" s="208"/>
      <c r="G8" s="208"/>
      <c r="H8" s="208"/>
      <c r="I8" s="208"/>
      <c r="J8" s="208"/>
      <c r="K8" s="208"/>
      <c r="L8" s="208"/>
      <c r="M8" s="208"/>
      <c r="X8" s="208"/>
      <c r="Z8" s="208"/>
    </row>
    <row r="9" spans="1:26" ht="18.899999999999999" customHeight="1">
      <c r="A9" s="207"/>
      <c r="B9" s="862" t="str">
        <f>'Pages 10-11'!$B$9:$M$9</f>
        <v xml:space="preserve">Tax burden in Swiss francs </v>
      </c>
      <c r="C9" s="863"/>
      <c r="D9" s="863"/>
      <c r="E9" s="863"/>
      <c r="F9" s="863"/>
      <c r="G9" s="863"/>
      <c r="H9" s="863"/>
      <c r="I9" s="863"/>
      <c r="J9" s="863"/>
      <c r="K9" s="863"/>
      <c r="L9" s="863"/>
      <c r="M9" s="391"/>
      <c r="N9" s="862" t="str">
        <f>B9</f>
        <v xml:space="preserve">Tax burden in Swiss francs </v>
      </c>
      <c r="O9" s="863"/>
      <c r="P9" s="863"/>
      <c r="Q9" s="863"/>
      <c r="R9" s="863"/>
      <c r="S9" s="863"/>
      <c r="T9" s="863"/>
      <c r="U9" s="863"/>
      <c r="V9" s="863"/>
      <c r="W9" s="863"/>
      <c r="X9" s="863"/>
      <c r="Y9" s="864"/>
      <c r="Z9" s="208"/>
    </row>
    <row r="10" spans="1:26" ht="18.899999999999999" customHeight="1">
      <c r="A10" s="24" t="str">
        <f>'Page 9'!$A$16</f>
        <v>Zurich</v>
      </c>
      <c r="B10" s="14">
        <v>24</v>
      </c>
      <c r="C10" s="14">
        <v>24</v>
      </c>
      <c r="D10" s="14">
        <v>24</v>
      </c>
      <c r="E10" s="14">
        <v>24</v>
      </c>
      <c r="F10" s="14">
        <v>24</v>
      </c>
      <c r="G10" s="14">
        <v>24</v>
      </c>
      <c r="H10" s="14">
        <v>24</v>
      </c>
      <c r="I10" s="14">
        <v>24</v>
      </c>
      <c r="J10" s="14">
        <v>24</v>
      </c>
      <c r="K10" s="14">
        <v>24</v>
      </c>
      <c r="L10" s="14">
        <v>24</v>
      </c>
      <c r="M10" s="14">
        <v>376.65</v>
      </c>
      <c r="N10" s="14">
        <v>967.5</v>
      </c>
      <c r="O10" s="14">
        <v>1736.8999999999999</v>
      </c>
      <c r="P10" s="14">
        <v>2664.3500000000004</v>
      </c>
      <c r="Q10" s="14">
        <v>5291</v>
      </c>
      <c r="R10" s="14">
        <v>8753.5</v>
      </c>
      <c r="S10" s="14">
        <v>12712.9</v>
      </c>
      <c r="T10" s="14">
        <v>16972.3</v>
      </c>
      <c r="U10" s="14">
        <v>26317.8</v>
      </c>
      <c r="V10" s="14">
        <v>36531.199999999997</v>
      </c>
      <c r="W10" s="14">
        <v>59497.599999999999</v>
      </c>
      <c r="X10" s="14">
        <v>85054</v>
      </c>
      <c r="Y10" s="14">
        <v>218066.35</v>
      </c>
      <c r="Z10" s="208" t="str">
        <f>A10</f>
        <v>Zurich</v>
      </c>
    </row>
    <row r="11" spans="1:26" ht="18.899999999999999" customHeight="1">
      <c r="A11" s="24" t="str">
        <f>'Page 9'!$A$17</f>
        <v>Berne</v>
      </c>
      <c r="B11" s="193">
        <v>0</v>
      </c>
      <c r="C11" s="193">
        <v>0</v>
      </c>
      <c r="D11" s="193">
        <v>0</v>
      </c>
      <c r="E11" s="193">
        <v>0</v>
      </c>
      <c r="F11" s="193">
        <v>0</v>
      </c>
      <c r="G11" s="193">
        <v>0</v>
      </c>
      <c r="H11" s="193">
        <v>0</v>
      </c>
      <c r="I11" s="193">
        <v>0</v>
      </c>
      <c r="J11" s="193">
        <v>0</v>
      </c>
      <c r="K11" s="193">
        <v>324.60000000000002</v>
      </c>
      <c r="L11" s="193">
        <v>1456.25</v>
      </c>
      <c r="M11" s="193">
        <v>3013.4500000000003</v>
      </c>
      <c r="N11" s="193">
        <v>4663.4500000000007</v>
      </c>
      <c r="O11" s="193">
        <v>6335.95</v>
      </c>
      <c r="P11" s="193">
        <v>7899.3000000000011</v>
      </c>
      <c r="Q11" s="193">
        <v>12182.45</v>
      </c>
      <c r="R11" s="193">
        <v>16910.050000000003</v>
      </c>
      <c r="S11" s="193">
        <v>22232.9</v>
      </c>
      <c r="T11" s="193">
        <v>27878.5</v>
      </c>
      <c r="U11" s="193">
        <v>40133</v>
      </c>
      <c r="V11" s="193">
        <v>52624</v>
      </c>
      <c r="W11" s="193">
        <v>78543.95</v>
      </c>
      <c r="X11" s="193">
        <v>105767.75</v>
      </c>
      <c r="Y11" s="193">
        <v>244428.70000000004</v>
      </c>
      <c r="Z11" s="208" t="str">
        <f t="shared" ref="Z11:Z37" si="0">A11</f>
        <v>Berne</v>
      </c>
    </row>
    <row r="12" spans="1:26" ht="18.899999999999999" customHeight="1">
      <c r="A12" s="24" t="str">
        <f>'Page 9'!$A$18</f>
        <v>Lucerne</v>
      </c>
      <c r="B12" s="14">
        <v>50</v>
      </c>
      <c r="C12" s="14">
        <v>50</v>
      </c>
      <c r="D12" s="14">
        <v>50</v>
      </c>
      <c r="E12" s="14">
        <v>50</v>
      </c>
      <c r="F12" s="14">
        <v>50</v>
      </c>
      <c r="G12" s="14">
        <v>50</v>
      </c>
      <c r="H12" s="14">
        <v>50</v>
      </c>
      <c r="I12" s="14">
        <v>50</v>
      </c>
      <c r="J12" s="14">
        <v>50</v>
      </c>
      <c r="K12" s="14">
        <v>51.9</v>
      </c>
      <c r="L12" s="14">
        <v>423.70000000000005</v>
      </c>
      <c r="M12" s="14">
        <v>1568.9</v>
      </c>
      <c r="N12" s="14">
        <v>2967.5000000000005</v>
      </c>
      <c r="O12" s="14">
        <v>4399.4000000000005</v>
      </c>
      <c r="P12" s="14">
        <v>5831.2999999999993</v>
      </c>
      <c r="Q12" s="14">
        <v>9277.8000000000011</v>
      </c>
      <c r="R12" s="14">
        <v>13025.900000000001</v>
      </c>
      <c r="S12" s="14">
        <v>17169.900000000001</v>
      </c>
      <c r="T12" s="14">
        <v>21593.300000000003</v>
      </c>
      <c r="U12" s="14">
        <v>31142.6</v>
      </c>
      <c r="V12" s="14">
        <v>40713.700000000004</v>
      </c>
      <c r="W12" s="14">
        <v>59899</v>
      </c>
      <c r="X12" s="14">
        <v>79062.8</v>
      </c>
      <c r="Y12" s="14">
        <v>174946</v>
      </c>
      <c r="Z12" s="208" t="str">
        <f t="shared" si="0"/>
        <v>Lucerne</v>
      </c>
    </row>
    <row r="13" spans="1:26" ht="18.899999999999999" customHeight="1">
      <c r="A13" s="24" t="str">
        <f>'Page 9'!$A$19</f>
        <v>Altdorf</v>
      </c>
      <c r="B13" s="14">
        <v>100</v>
      </c>
      <c r="C13" s="14">
        <v>100</v>
      </c>
      <c r="D13" s="14">
        <v>100</v>
      </c>
      <c r="E13" s="14">
        <v>100</v>
      </c>
      <c r="F13" s="14">
        <v>100</v>
      </c>
      <c r="G13" s="14">
        <v>100</v>
      </c>
      <c r="H13" s="14">
        <v>100</v>
      </c>
      <c r="I13" s="14">
        <v>100</v>
      </c>
      <c r="J13" s="14">
        <v>100</v>
      </c>
      <c r="K13" s="14">
        <v>100</v>
      </c>
      <c r="L13" s="14">
        <v>100</v>
      </c>
      <c r="M13" s="14">
        <v>671.86200000000008</v>
      </c>
      <c r="N13" s="14">
        <v>1981.125</v>
      </c>
      <c r="O13" s="14">
        <v>3275.3389999999999</v>
      </c>
      <c r="P13" s="14">
        <v>4464.21</v>
      </c>
      <c r="Q13" s="14">
        <v>7504.1079999999993</v>
      </c>
      <c r="R13" s="14">
        <v>10754.692000000001</v>
      </c>
      <c r="S13" s="14">
        <v>13975.177999999998</v>
      </c>
      <c r="T13" s="14">
        <v>17331.105</v>
      </c>
      <c r="U13" s="14">
        <v>24058.008000000002</v>
      </c>
      <c r="V13" s="14">
        <v>30769.861999999997</v>
      </c>
      <c r="W13" s="14">
        <v>44223.668000000005</v>
      </c>
      <c r="X13" s="14">
        <v>57662.425000000003</v>
      </c>
      <c r="Y13" s="14">
        <v>124901.357</v>
      </c>
      <c r="Z13" s="208" t="str">
        <f t="shared" si="0"/>
        <v>Altdorf</v>
      </c>
    </row>
    <row r="14" spans="1:26" ht="18.899999999999999" customHeight="1">
      <c r="A14" s="24" t="str">
        <f>'Page 9'!$A$20</f>
        <v>Schwyz</v>
      </c>
      <c r="B14" s="193">
        <v>0</v>
      </c>
      <c r="C14" s="193">
        <v>0</v>
      </c>
      <c r="D14" s="193">
        <v>0</v>
      </c>
      <c r="E14" s="193">
        <v>0</v>
      </c>
      <c r="F14" s="193">
        <v>0</v>
      </c>
      <c r="G14" s="193">
        <v>0</v>
      </c>
      <c r="H14" s="193">
        <v>0</v>
      </c>
      <c r="I14" s="193">
        <v>0</v>
      </c>
      <c r="J14" s="193">
        <v>0</v>
      </c>
      <c r="K14" s="193">
        <v>0</v>
      </c>
      <c r="L14" s="193">
        <v>120.35</v>
      </c>
      <c r="M14" s="193">
        <v>806</v>
      </c>
      <c r="N14" s="193">
        <v>1734.3000000000002</v>
      </c>
      <c r="O14" s="193">
        <v>2702.4</v>
      </c>
      <c r="P14" s="193">
        <v>3872.55</v>
      </c>
      <c r="Q14" s="193">
        <v>7097.9500000000007</v>
      </c>
      <c r="R14" s="193">
        <v>10559.35</v>
      </c>
      <c r="S14" s="193">
        <v>14036.3</v>
      </c>
      <c r="T14" s="193">
        <v>17497.7</v>
      </c>
      <c r="U14" s="193">
        <v>24435.999999999996</v>
      </c>
      <c r="V14" s="193">
        <v>31358.850000000002</v>
      </c>
      <c r="W14" s="193">
        <v>48163.299999999996</v>
      </c>
      <c r="X14" s="193">
        <v>65195.25</v>
      </c>
      <c r="Y14" s="193">
        <v>138847.99999999997</v>
      </c>
      <c r="Z14" s="208" t="str">
        <f t="shared" si="0"/>
        <v>Schwyz</v>
      </c>
    </row>
    <row r="15" spans="1:26" ht="18.899999999999999" customHeight="1">
      <c r="A15" s="24" t="str">
        <f>'Page 9'!$A$21</f>
        <v>Sarnen</v>
      </c>
      <c r="B15" s="193">
        <v>0</v>
      </c>
      <c r="C15" s="193">
        <v>0</v>
      </c>
      <c r="D15" s="193">
        <v>0</v>
      </c>
      <c r="E15" s="193">
        <v>0</v>
      </c>
      <c r="F15" s="193">
        <v>0</v>
      </c>
      <c r="G15" s="193">
        <v>0</v>
      </c>
      <c r="H15" s="193">
        <v>0</v>
      </c>
      <c r="I15" s="193">
        <v>0</v>
      </c>
      <c r="J15" s="193">
        <v>0</v>
      </c>
      <c r="K15" s="193">
        <v>530.1</v>
      </c>
      <c r="L15" s="193">
        <v>1604.25</v>
      </c>
      <c r="M15" s="193">
        <v>2790</v>
      </c>
      <c r="N15" s="193">
        <v>4017.6000000000004</v>
      </c>
      <c r="O15" s="193">
        <v>5231.25</v>
      </c>
      <c r="P15" s="193">
        <v>6598.3</v>
      </c>
      <c r="Q15" s="193">
        <v>9946.3499999999985</v>
      </c>
      <c r="R15" s="193">
        <v>13071.15</v>
      </c>
      <c r="S15" s="193">
        <v>16182</v>
      </c>
      <c r="T15" s="193">
        <v>19292.849999999999</v>
      </c>
      <c r="U15" s="193">
        <v>25528.5</v>
      </c>
      <c r="V15" s="193">
        <v>31764.2</v>
      </c>
      <c r="W15" s="193">
        <v>44221.5</v>
      </c>
      <c r="X15" s="193">
        <v>56692.800000000003</v>
      </c>
      <c r="Y15" s="193">
        <v>119007.5</v>
      </c>
      <c r="Z15" s="208" t="str">
        <f t="shared" si="0"/>
        <v>Sarnen</v>
      </c>
    </row>
    <row r="16" spans="1:26" ht="18.899999999999999" customHeight="1">
      <c r="A16" s="24" t="str">
        <f>'Page 9'!$A$22</f>
        <v>Stans</v>
      </c>
      <c r="B16" s="14">
        <v>50</v>
      </c>
      <c r="C16" s="14">
        <v>50</v>
      </c>
      <c r="D16" s="14">
        <v>50</v>
      </c>
      <c r="E16" s="14">
        <v>50</v>
      </c>
      <c r="F16" s="14">
        <v>50</v>
      </c>
      <c r="G16" s="14">
        <v>50</v>
      </c>
      <c r="H16" s="14">
        <v>50</v>
      </c>
      <c r="I16" s="14">
        <v>50</v>
      </c>
      <c r="J16" s="14">
        <v>50</v>
      </c>
      <c r="K16" s="14">
        <v>50</v>
      </c>
      <c r="L16" s="14">
        <v>90.6</v>
      </c>
      <c r="M16" s="14">
        <v>535.70000000000005</v>
      </c>
      <c r="N16" s="14">
        <v>1408.9999999999998</v>
      </c>
      <c r="O16" s="14">
        <v>2640.9500000000003</v>
      </c>
      <c r="P16" s="14">
        <v>3921.35</v>
      </c>
      <c r="Q16" s="14">
        <v>7255.65</v>
      </c>
      <c r="R16" s="14">
        <v>10538</v>
      </c>
      <c r="S16" s="14">
        <v>14143.95</v>
      </c>
      <c r="T16" s="14">
        <v>17806.600000000002</v>
      </c>
      <c r="U16" s="14">
        <v>25366.249999999996</v>
      </c>
      <c r="V16" s="14">
        <v>33091.300000000003</v>
      </c>
      <c r="W16" s="14">
        <v>48089.599999999991</v>
      </c>
      <c r="X16" s="14">
        <v>61505.5</v>
      </c>
      <c r="Y16" s="14">
        <v>128584.95000000001</v>
      </c>
      <c r="Z16" s="208" t="str">
        <f t="shared" si="0"/>
        <v>Stans</v>
      </c>
    </row>
    <row r="17" spans="1:26" ht="18.899999999999999" customHeight="1">
      <c r="A17" s="24" t="str">
        <f>'Page 9'!$A$23</f>
        <v>Glarus</v>
      </c>
      <c r="B17" s="193">
        <v>0</v>
      </c>
      <c r="C17" s="193">
        <v>0</v>
      </c>
      <c r="D17" s="193">
        <v>0</v>
      </c>
      <c r="E17" s="193">
        <v>0</v>
      </c>
      <c r="F17" s="193">
        <v>0</v>
      </c>
      <c r="G17" s="193">
        <v>0</v>
      </c>
      <c r="H17" s="193">
        <v>0</v>
      </c>
      <c r="I17" s="193">
        <v>0</v>
      </c>
      <c r="J17" s="193">
        <v>0</v>
      </c>
      <c r="K17" s="193">
        <v>0</v>
      </c>
      <c r="L17" s="193">
        <v>0</v>
      </c>
      <c r="M17" s="193">
        <v>662.39999999999986</v>
      </c>
      <c r="N17" s="193">
        <v>1508.15</v>
      </c>
      <c r="O17" s="193">
        <v>2667.3499999999995</v>
      </c>
      <c r="P17" s="193">
        <v>3872.3999999999996</v>
      </c>
      <c r="Q17" s="193">
        <v>7449.25</v>
      </c>
      <c r="R17" s="193">
        <v>11311.400000000001</v>
      </c>
      <c r="S17" s="193">
        <v>15591.400000000001</v>
      </c>
      <c r="T17" s="193">
        <v>19852.3</v>
      </c>
      <c r="U17" s="193">
        <v>28655.599999999999</v>
      </c>
      <c r="V17" s="193">
        <v>37745.449999999997</v>
      </c>
      <c r="W17" s="193">
        <v>57391.4</v>
      </c>
      <c r="X17" s="193">
        <v>77372.399999999994</v>
      </c>
      <c r="Y17" s="193">
        <v>184216.80000000002</v>
      </c>
      <c r="Z17" s="208" t="str">
        <f t="shared" si="0"/>
        <v>Glarus</v>
      </c>
    </row>
    <row r="18" spans="1:26" ht="18.899999999999999" customHeight="1">
      <c r="A18" s="24" t="str">
        <f>'Page 9'!$A$24</f>
        <v>Zug</v>
      </c>
      <c r="B18" s="193">
        <v>0</v>
      </c>
      <c r="C18" s="193">
        <v>0</v>
      </c>
      <c r="D18" s="193">
        <v>0</v>
      </c>
      <c r="E18" s="193">
        <v>0</v>
      </c>
      <c r="F18" s="193">
        <v>0</v>
      </c>
      <c r="G18" s="193">
        <v>0</v>
      </c>
      <c r="H18" s="193">
        <v>0</v>
      </c>
      <c r="I18" s="193">
        <v>0</v>
      </c>
      <c r="J18" s="193">
        <v>0</v>
      </c>
      <c r="K18" s="193">
        <v>0</v>
      </c>
      <c r="L18" s="193">
        <v>0</v>
      </c>
      <c r="M18" s="193">
        <v>61.050000000000004</v>
      </c>
      <c r="N18" s="193">
        <v>278.65000000000003</v>
      </c>
      <c r="O18" s="193">
        <v>617.25</v>
      </c>
      <c r="P18" s="193">
        <v>980.39999999999986</v>
      </c>
      <c r="Q18" s="193">
        <v>2080.8000000000002</v>
      </c>
      <c r="R18" s="193">
        <v>3550.65</v>
      </c>
      <c r="S18" s="193">
        <v>5386.35</v>
      </c>
      <c r="T18" s="193">
        <v>7243.6500000000005</v>
      </c>
      <c r="U18" s="193">
        <v>14149</v>
      </c>
      <c r="V18" s="193">
        <v>21893.7</v>
      </c>
      <c r="W18" s="193">
        <v>35393.5</v>
      </c>
      <c r="X18" s="193">
        <v>46038.000000000007</v>
      </c>
      <c r="Y18" s="193">
        <v>99296.599999999991</v>
      </c>
      <c r="Z18" s="208" t="str">
        <f t="shared" si="0"/>
        <v>Zug</v>
      </c>
    </row>
    <row r="19" spans="1:26" ht="18.899999999999999" customHeight="1">
      <c r="A19" s="24" t="str">
        <f>'Page 9'!$A$25</f>
        <v>Fribourg</v>
      </c>
      <c r="B19" s="193">
        <v>50</v>
      </c>
      <c r="C19" s="193">
        <v>50</v>
      </c>
      <c r="D19" s="193">
        <v>50</v>
      </c>
      <c r="E19" s="193">
        <v>50</v>
      </c>
      <c r="F19" s="193">
        <v>50</v>
      </c>
      <c r="G19" s="193">
        <v>50</v>
      </c>
      <c r="H19" s="193">
        <v>50</v>
      </c>
      <c r="I19" s="193">
        <v>50</v>
      </c>
      <c r="J19" s="193">
        <v>50</v>
      </c>
      <c r="K19" s="193">
        <v>50</v>
      </c>
      <c r="L19" s="193">
        <v>370.3</v>
      </c>
      <c r="M19" s="193">
        <v>1033.5</v>
      </c>
      <c r="N19" s="193">
        <v>2230.6000000000004</v>
      </c>
      <c r="O19" s="193">
        <v>3683.1499999999996</v>
      </c>
      <c r="P19" s="193">
        <v>5199.2</v>
      </c>
      <c r="Q19" s="193">
        <v>9629.9</v>
      </c>
      <c r="R19" s="193">
        <v>14572.65</v>
      </c>
      <c r="S19" s="193">
        <v>19684.099999999999</v>
      </c>
      <c r="T19" s="193">
        <v>25349.799999999996</v>
      </c>
      <c r="U19" s="193">
        <v>36879.850000000006</v>
      </c>
      <c r="V19" s="193">
        <v>49078.65</v>
      </c>
      <c r="W19" s="193">
        <v>76203.75</v>
      </c>
      <c r="X19" s="193">
        <v>104033.65</v>
      </c>
      <c r="Y19" s="193">
        <v>217767.95</v>
      </c>
      <c r="Z19" s="208" t="str">
        <f t="shared" si="0"/>
        <v>Fribourg</v>
      </c>
    </row>
    <row r="20" spans="1:26" ht="18.899999999999999" customHeight="1">
      <c r="A20" s="24" t="str">
        <f>'Page 9'!$A$26</f>
        <v>Solothurn</v>
      </c>
      <c r="B20" s="193">
        <v>40</v>
      </c>
      <c r="C20" s="193">
        <v>40</v>
      </c>
      <c r="D20" s="193">
        <v>40</v>
      </c>
      <c r="E20" s="193">
        <v>40</v>
      </c>
      <c r="F20" s="193">
        <v>40</v>
      </c>
      <c r="G20" s="193">
        <v>40</v>
      </c>
      <c r="H20" s="193">
        <v>40</v>
      </c>
      <c r="I20" s="193">
        <v>40</v>
      </c>
      <c r="J20" s="193">
        <v>40</v>
      </c>
      <c r="K20" s="193">
        <v>40</v>
      </c>
      <c r="L20" s="193">
        <v>1079</v>
      </c>
      <c r="M20" s="193">
        <v>2202.6</v>
      </c>
      <c r="N20" s="193">
        <v>3452.9500000000003</v>
      </c>
      <c r="O20" s="193">
        <v>5020.2</v>
      </c>
      <c r="P20" s="193">
        <v>6727</v>
      </c>
      <c r="Q20" s="193">
        <v>11305.25</v>
      </c>
      <c r="R20" s="193">
        <v>16321.9</v>
      </c>
      <c r="S20" s="193">
        <v>21682.45</v>
      </c>
      <c r="T20" s="193">
        <v>27201.199999999997</v>
      </c>
      <c r="U20" s="193">
        <v>38569.9</v>
      </c>
      <c r="V20" s="193">
        <v>50900.399999999994</v>
      </c>
      <c r="W20" s="193">
        <v>75560.900000000009</v>
      </c>
      <c r="X20" s="193">
        <v>100221.65</v>
      </c>
      <c r="Y20" s="193">
        <v>216997.90000000002</v>
      </c>
      <c r="Z20" s="208" t="str">
        <f t="shared" si="0"/>
        <v>Solothurn</v>
      </c>
    </row>
    <row r="21" spans="1:26" ht="18.899999999999999" customHeight="1">
      <c r="A21" s="24" t="str">
        <f>'Page 9'!$A$27</f>
        <v>Basel</v>
      </c>
      <c r="B21" s="193">
        <v>0</v>
      </c>
      <c r="C21" s="193">
        <v>0</v>
      </c>
      <c r="D21" s="193">
        <v>0</v>
      </c>
      <c r="E21" s="193">
        <v>0</v>
      </c>
      <c r="F21" s="193">
        <v>0</v>
      </c>
      <c r="G21" s="193">
        <v>0</v>
      </c>
      <c r="H21" s="193">
        <v>0</v>
      </c>
      <c r="I21" s="193">
        <v>0</v>
      </c>
      <c r="J21" s="193">
        <v>0</v>
      </c>
      <c r="K21" s="193">
        <v>0</v>
      </c>
      <c r="L21" s="193">
        <v>0</v>
      </c>
      <c r="M21" s="193">
        <v>0</v>
      </c>
      <c r="N21" s="193">
        <v>0</v>
      </c>
      <c r="O21" s="193">
        <v>2008.1</v>
      </c>
      <c r="P21" s="193">
        <v>4148.55</v>
      </c>
      <c r="Q21" s="193">
        <v>9487.65</v>
      </c>
      <c r="R21" s="193">
        <v>14850.8</v>
      </c>
      <c r="S21" s="193">
        <v>20238</v>
      </c>
      <c r="T21" s="193">
        <v>25601.15</v>
      </c>
      <c r="U21" s="193">
        <v>36351.5</v>
      </c>
      <c r="V21" s="193">
        <v>47077.8</v>
      </c>
      <c r="W21" s="193">
        <v>68585.7</v>
      </c>
      <c r="X21" s="193">
        <v>90073.15</v>
      </c>
      <c r="Y21" s="193">
        <v>214557.2</v>
      </c>
      <c r="Z21" s="208" t="str">
        <f t="shared" si="0"/>
        <v>Basel</v>
      </c>
    </row>
    <row r="22" spans="1:26" ht="18.899999999999999" customHeight="1">
      <c r="A22" s="24" t="str">
        <f>'Page 9'!$A$28</f>
        <v>Liestal</v>
      </c>
      <c r="B22" s="193">
        <v>0</v>
      </c>
      <c r="C22" s="193">
        <v>0</v>
      </c>
      <c r="D22" s="193">
        <v>0</v>
      </c>
      <c r="E22" s="193">
        <v>0</v>
      </c>
      <c r="F22" s="193">
        <v>0</v>
      </c>
      <c r="G22" s="193">
        <v>0</v>
      </c>
      <c r="H22" s="193">
        <v>0</v>
      </c>
      <c r="I22" s="193">
        <v>0</v>
      </c>
      <c r="J22" s="193">
        <v>0</v>
      </c>
      <c r="K22" s="193">
        <v>0</v>
      </c>
      <c r="L22" s="193">
        <v>0</v>
      </c>
      <c r="M22" s="193">
        <v>0</v>
      </c>
      <c r="N22" s="193">
        <v>946.34999999999991</v>
      </c>
      <c r="O22" s="193">
        <v>2510.1</v>
      </c>
      <c r="P22" s="193">
        <v>4252.6000000000004</v>
      </c>
      <c r="Q22" s="193">
        <v>9200.0500000000011</v>
      </c>
      <c r="R22" s="193">
        <v>14601.25</v>
      </c>
      <c r="S22" s="193">
        <v>20303.800000000003</v>
      </c>
      <c r="T22" s="193">
        <v>26259</v>
      </c>
      <c r="U22" s="193">
        <v>38795.899999999994</v>
      </c>
      <c r="V22" s="193">
        <v>51819.200000000004</v>
      </c>
      <c r="W22" s="193">
        <v>78258.55</v>
      </c>
      <c r="X22" s="193">
        <v>105104.4</v>
      </c>
      <c r="Y22" s="193">
        <v>243247.65</v>
      </c>
      <c r="Z22" s="208" t="str">
        <f t="shared" si="0"/>
        <v>Liestal</v>
      </c>
    </row>
    <row r="23" spans="1:26" ht="18.899999999999999" customHeight="1">
      <c r="A23" s="24" t="str">
        <f>'Page 9'!$A$29</f>
        <v>Schaffhausen</v>
      </c>
      <c r="B23" s="193">
        <v>60</v>
      </c>
      <c r="C23" s="193">
        <v>60</v>
      </c>
      <c r="D23" s="193">
        <v>60</v>
      </c>
      <c r="E23" s="193">
        <v>60</v>
      </c>
      <c r="F23" s="193">
        <v>60</v>
      </c>
      <c r="G23" s="193">
        <v>60</v>
      </c>
      <c r="H23" s="193">
        <v>60</v>
      </c>
      <c r="I23" s="193">
        <v>60</v>
      </c>
      <c r="J23" s="193">
        <v>60</v>
      </c>
      <c r="K23" s="193">
        <v>60</v>
      </c>
      <c r="L23" s="193">
        <v>208.5</v>
      </c>
      <c r="M23" s="193">
        <v>900.84999999999991</v>
      </c>
      <c r="N23" s="193">
        <v>1876.8500000000001</v>
      </c>
      <c r="O23" s="193">
        <v>2903.05</v>
      </c>
      <c r="P23" s="193">
        <v>3901.4999999999995</v>
      </c>
      <c r="Q23" s="193">
        <v>7017.1</v>
      </c>
      <c r="R23" s="193">
        <v>11038.55</v>
      </c>
      <c r="S23" s="193">
        <v>15664.550000000001</v>
      </c>
      <c r="T23" s="193">
        <v>20722.7</v>
      </c>
      <c r="U23" s="193">
        <v>31701.200000000001</v>
      </c>
      <c r="V23" s="193">
        <v>42633.9</v>
      </c>
      <c r="W23" s="193">
        <v>65616.75</v>
      </c>
      <c r="X23" s="193">
        <v>89288.8</v>
      </c>
      <c r="Y23" s="193">
        <v>187928.85000000003</v>
      </c>
      <c r="Z23" s="208" t="str">
        <f t="shared" si="0"/>
        <v>Schaffhausen</v>
      </c>
    </row>
    <row r="24" spans="1:26" ht="18.899999999999999" customHeight="1">
      <c r="A24" s="24" t="str">
        <f>'Page 9'!$A$30</f>
        <v>Herisau</v>
      </c>
      <c r="B24" s="193">
        <v>0</v>
      </c>
      <c r="C24" s="193">
        <v>0</v>
      </c>
      <c r="D24" s="193">
        <v>0</v>
      </c>
      <c r="E24" s="193">
        <v>0</v>
      </c>
      <c r="F24" s="193">
        <v>0</v>
      </c>
      <c r="G24" s="193">
        <v>0</v>
      </c>
      <c r="H24" s="193">
        <v>0</v>
      </c>
      <c r="I24" s="193">
        <v>0</v>
      </c>
      <c r="J24" s="193">
        <v>0</v>
      </c>
      <c r="K24" s="193">
        <v>0</v>
      </c>
      <c r="L24" s="193">
        <v>203.05</v>
      </c>
      <c r="M24" s="193">
        <v>1185</v>
      </c>
      <c r="N24" s="193">
        <v>2088.65</v>
      </c>
      <c r="O24" s="193">
        <v>3104.6000000000004</v>
      </c>
      <c r="P24" s="193">
        <v>4445.3500000000004</v>
      </c>
      <c r="Q24" s="193">
        <v>8428.15</v>
      </c>
      <c r="R24" s="193">
        <v>12916.100000000002</v>
      </c>
      <c r="S24" s="193">
        <v>17666.850000000002</v>
      </c>
      <c r="T24" s="193">
        <v>22506.000000000004</v>
      </c>
      <c r="U24" s="193">
        <v>32323.699999999997</v>
      </c>
      <c r="V24" s="193">
        <v>42347.55</v>
      </c>
      <c r="W24" s="193">
        <v>62440.200000000004</v>
      </c>
      <c r="X24" s="193">
        <v>82312.750000000015</v>
      </c>
      <c r="Y24" s="193">
        <v>172342.95</v>
      </c>
      <c r="Z24" s="208" t="str">
        <f t="shared" si="0"/>
        <v>Herisau</v>
      </c>
    </row>
    <row r="25" spans="1:26" ht="18.899999999999999" customHeight="1">
      <c r="A25" s="24" t="str">
        <f>'Page 9'!$A$31</f>
        <v>Appenzell</v>
      </c>
      <c r="B25" s="193">
        <v>0</v>
      </c>
      <c r="C25" s="193">
        <v>0</v>
      </c>
      <c r="D25" s="193">
        <v>0</v>
      </c>
      <c r="E25" s="193">
        <v>0</v>
      </c>
      <c r="F25" s="193">
        <v>0</v>
      </c>
      <c r="G25" s="193">
        <v>0</v>
      </c>
      <c r="H25" s="193">
        <v>0</v>
      </c>
      <c r="I25" s="193">
        <v>44.2</v>
      </c>
      <c r="J25" s="193">
        <v>110.5</v>
      </c>
      <c r="K25" s="193">
        <v>235.1</v>
      </c>
      <c r="L25" s="193">
        <v>574.19999999999993</v>
      </c>
      <c r="M25" s="193">
        <v>1136.4499999999998</v>
      </c>
      <c r="N25" s="193">
        <v>1897</v>
      </c>
      <c r="O25" s="193">
        <v>2869.6</v>
      </c>
      <c r="P25" s="193">
        <v>4047.95</v>
      </c>
      <c r="Q25" s="193">
        <v>7257.6</v>
      </c>
      <c r="R25" s="193">
        <v>10705.25</v>
      </c>
      <c r="S25" s="193">
        <v>14183.850000000002</v>
      </c>
      <c r="T25" s="193">
        <v>17661.199999999997</v>
      </c>
      <c r="U25" s="193">
        <v>24987.850000000002</v>
      </c>
      <c r="V25" s="193">
        <v>32344.550000000003</v>
      </c>
      <c r="W25" s="193">
        <v>46665.7</v>
      </c>
      <c r="X25" s="193">
        <v>60447.650000000009</v>
      </c>
      <c r="Y25" s="193">
        <v>125851.84999999998</v>
      </c>
      <c r="Z25" s="208" t="str">
        <f t="shared" si="0"/>
        <v>Appenzell</v>
      </c>
    </row>
    <row r="26" spans="1:26" ht="18.899999999999999" customHeight="1">
      <c r="A26" s="24" t="str">
        <f>'Page 9'!$A$32</f>
        <v>St. Gall</v>
      </c>
      <c r="B26" s="193">
        <v>0</v>
      </c>
      <c r="C26" s="193">
        <v>0</v>
      </c>
      <c r="D26" s="193">
        <v>0</v>
      </c>
      <c r="E26" s="193">
        <v>0</v>
      </c>
      <c r="F26" s="193">
        <v>0</v>
      </c>
      <c r="G26" s="375">
        <v>0</v>
      </c>
      <c r="H26" s="193">
        <v>0</v>
      </c>
      <c r="I26" s="193">
        <v>0</v>
      </c>
      <c r="J26" s="193">
        <v>0</v>
      </c>
      <c r="K26" s="193">
        <v>0</v>
      </c>
      <c r="L26" s="193">
        <v>0</v>
      </c>
      <c r="M26" s="193">
        <v>183.09999999999997</v>
      </c>
      <c r="N26" s="193">
        <v>1356.6</v>
      </c>
      <c r="O26" s="193">
        <v>2861.4</v>
      </c>
      <c r="P26" s="193">
        <v>4374.8500000000004</v>
      </c>
      <c r="Q26" s="193">
        <v>8653.1999999999989</v>
      </c>
      <c r="R26" s="193">
        <v>13748.4</v>
      </c>
      <c r="S26" s="193">
        <v>18965.050000000003</v>
      </c>
      <c r="T26" s="193">
        <v>24803.7</v>
      </c>
      <c r="U26" s="193">
        <v>36532.450000000004</v>
      </c>
      <c r="V26" s="193">
        <v>48470.499999999993</v>
      </c>
      <c r="W26" s="193">
        <v>72420.75</v>
      </c>
      <c r="X26" s="193">
        <v>96341.1</v>
      </c>
      <c r="Y26" s="193">
        <v>206954.2</v>
      </c>
      <c r="Z26" s="208" t="str">
        <f t="shared" si="0"/>
        <v>St. Gall</v>
      </c>
    </row>
    <row r="27" spans="1:26" ht="18.899999999999999" customHeight="1">
      <c r="A27" s="24" t="str">
        <f>'Page 9'!$A$33</f>
        <v>Chur</v>
      </c>
      <c r="B27" s="193">
        <v>0</v>
      </c>
      <c r="C27" s="193">
        <v>0</v>
      </c>
      <c r="D27" s="193">
        <v>0</v>
      </c>
      <c r="E27" s="193">
        <v>0</v>
      </c>
      <c r="F27" s="193">
        <v>0</v>
      </c>
      <c r="G27" s="193">
        <v>0</v>
      </c>
      <c r="H27" s="193">
        <v>0</v>
      </c>
      <c r="I27" s="193">
        <v>0</v>
      </c>
      <c r="J27" s="193">
        <v>0</v>
      </c>
      <c r="K27" s="193">
        <v>0</v>
      </c>
      <c r="L27" s="193">
        <v>0</v>
      </c>
      <c r="M27" s="193">
        <v>0</v>
      </c>
      <c r="N27" s="193">
        <v>58</v>
      </c>
      <c r="O27" s="193">
        <v>822</v>
      </c>
      <c r="P27" s="193">
        <v>1871</v>
      </c>
      <c r="Q27" s="193">
        <v>5204</v>
      </c>
      <c r="R27" s="193">
        <v>9561</v>
      </c>
      <c r="S27" s="193">
        <v>14199</v>
      </c>
      <c r="T27" s="193">
        <v>18905</v>
      </c>
      <c r="U27" s="193">
        <v>28470</v>
      </c>
      <c r="V27" s="193">
        <v>38322</v>
      </c>
      <c r="W27" s="193">
        <v>58447</v>
      </c>
      <c r="X27" s="193">
        <v>78569</v>
      </c>
      <c r="Y27" s="193">
        <v>180831</v>
      </c>
      <c r="Z27" s="208" t="str">
        <f t="shared" si="0"/>
        <v>Chur</v>
      </c>
    </row>
    <row r="28" spans="1:26" ht="18.899999999999999" customHeight="1">
      <c r="A28" s="24" t="str">
        <f>'Page 9'!$A$34</f>
        <v>Aarau</v>
      </c>
      <c r="B28" s="193">
        <v>0</v>
      </c>
      <c r="C28" s="193">
        <v>0</v>
      </c>
      <c r="D28" s="193">
        <v>0</v>
      </c>
      <c r="E28" s="193">
        <v>0</v>
      </c>
      <c r="F28" s="193">
        <v>0</v>
      </c>
      <c r="G28" s="193">
        <v>0</v>
      </c>
      <c r="H28" s="193">
        <v>0</v>
      </c>
      <c r="I28" s="193">
        <v>0</v>
      </c>
      <c r="J28" s="193">
        <v>0</v>
      </c>
      <c r="K28" s="193">
        <v>0</v>
      </c>
      <c r="L28" s="193">
        <v>159.14999999999998</v>
      </c>
      <c r="M28" s="193">
        <v>590.09999999999991</v>
      </c>
      <c r="N28" s="193">
        <v>1219.9499999999998</v>
      </c>
      <c r="O28" s="193">
        <v>2046.5000000000002</v>
      </c>
      <c r="P28" s="193">
        <v>3041</v>
      </c>
      <c r="Q28" s="193">
        <v>6117.25</v>
      </c>
      <c r="R28" s="193">
        <v>9794.75</v>
      </c>
      <c r="S28" s="193">
        <v>13971.650000000001</v>
      </c>
      <c r="T28" s="193">
        <v>18380.599999999999</v>
      </c>
      <c r="U28" s="193">
        <v>27742.1</v>
      </c>
      <c r="V28" s="193">
        <v>37340.200000000004</v>
      </c>
      <c r="W28" s="193">
        <v>57097.599999999999</v>
      </c>
      <c r="X28" s="193">
        <v>77671.55</v>
      </c>
      <c r="Y28" s="193">
        <v>183480.8</v>
      </c>
      <c r="Z28" s="208" t="str">
        <f t="shared" si="0"/>
        <v>Aarau</v>
      </c>
    </row>
    <row r="29" spans="1:26" ht="18.899999999999999" customHeight="1">
      <c r="A29" s="24" t="str">
        <f>'Page 9'!$A$35</f>
        <v>Frauenfeld</v>
      </c>
      <c r="B29" s="193">
        <v>0</v>
      </c>
      <c r="C29" s="193">
        <v>0</v>
      </c>
      <c r="D29" s="193">
        <v>0</v>
      </c>
      <c r="E29" s="193">
        <v>0</v>
      </c>
      <c r="F29" s="193">
        <v>0</v>
      </c>
      <c r="G29" s="193">
        <v>0</v>
      </c>
      <c r="H29" s="193">
        <v>0</v>
      </c>
      <c r="I29" s="193">
        <v>0</v>
      </c>
      <c r="J29" s="193">
        <v>0</v>
      </c>
      <c r="K29" s="193">
        <v>0</v>
      </c>
      <c r="L29" s="193">
        <v>145.6</v>
      </c>
      <c r="M29" s="193">
        <v>861.80000000000007</v>
      </c>
      <c r="N29" s="193">
        <v>2035.9</v>
      </c>
      <c r="O29" s="193">
        <v>3403.8</v>
      </c>
      <c r="P29" s="193">
        <v>4818.0999999999995</v>
      </c>
      <c r="Q29" s="193">
        <v>8737.9</v>
      </c>
      <c r="R29" s="193">
        <v>12958.249999999998</v>
      </c>
      <c r="S29" s="193">
        <v>17334.25</v>
      </c>
      <c r="T29" s="193">
        <v>21695</v>
      </c>
      <c r="U29" s="193">
        <v>30865.149999999998</v>
      </c>
      <c r="V29" s="193">
        <v>40198.550000000003</v>
      </c>
      <c r="W29" s="193">
        <v>59266.600000000006</v>
      </c>
      <c r="X29" s="193">
        <v>79202.55</v>
      </c>
      <c r="Y29" s="193">
        <v>178928.25</v>
      </c>
      <c r="Z29" s="208" t="str">
        <f t="shared" si="0"/>
        <v>Frauenfeld</v>
      </c>
    </row>
    <row r="30" spans="1:26" ht="18.899999999999999" customHeight="1">
      <c r="A30" s="24" t="str">
        <f>'Page 9'!$A$36</f>
        <v>Bellinzona</v>
      </c>
      <c r="B30" s="193">
        <v>20</v>
      </c>
      <c r="C30" s="193">
        <v>20</v>
      </c>
      <c r="D30" s="193">
        <v>20</v>
      </c>
      <c r="E30" s="193">
        <v>20</v>
      </c>
      <c r="F30" s="193">
        <v>20</v>
      </c>
      <c r="G30" s="193">
        <v>20</v>
      </c>
      <c r="H30" s="193">
        <v>20</v>
      </c>
      <c r="I30" s="193">
        <v>20</v>
      </c>
      <c r="J30" s="193">
        <v>20</v>
      </c>
      <c r="K30" s="193">
        <v>20</v>
      </c>
      <c r="L30" s="193">
        <v>20</v>
      </c>
      <c r="M30" s="193">
        <v>550.29999999999995</v>
      </c>
      <c r="N30" s="193">
        <v>1061.3</v>
      </c>
      <c r="O30" s="193">
        <v>1717.4</v>
      </c>
      <c r="P30" s="193">
        <v>2814.55</v>
      </c>
      <c r="Q30" s="193">
        <v>7690.1</v>
      </c>
      <c r="R30" s="193">
        <v>12912.150000000001</v>
      </c>
      <c r="S30" s="193">
        <v>18498.7</v>
      </c>
      <c r="T30" s="193">
        <v>23944.95</v>
      </c>
      <c r="U30" s="193">
        <v>35582.35</v>
      </c>
      <c r="V30" s="193">
        <v>47904.9</v>
      </c>
      <c r="W30" s="193">
        <v>73463.75</v>
      </c>
      <c r="X30" s="193">
        <v>99406.35</v>
      </c>
      <c r="Y30" s="193">
        <v>229646.05</v>
      </c>
      <c r="Z30" s="208" t="str">
        <f t="shared" si="0"/>
        <v>Bellinzona</v>
      </c>
    </row>
    <row r="31" spans="1:26" ht="18.899999999999999" customHeight="1">
      <c r="A31" s="24" t="str">
        <f>'Page 9'!$A$37</f>
        <v>Lausanne</v>
      </c>
      <c r="B31" s="193">
        <v>0</v>
      </c>
      <c r="C31" s="193">
        <v>0</v>
      </c>
      <c r="D31" s="193">
        <v>0</v>
      </c>
      <c r="E31" s="193">
        <v>0</v>
      </c>
      <c r="F31" s="193">
        <v>0</v>
      </c>
      <c r="G31" s="193">
        <v>0</v>
      </c>
      <c r="H31" s="193">
        <v>0</v>
      </c>
      <c r="I31" s="193">
        <v>0</v>
      </c>
      <c r="J31" s="193">
        <v>0</v>
      </c>
      <c r="K31" s="193">
        <v>0</v>
      </c>
      <c r="L31" s="193">
        <v>0</v>
      </c>
      <c r="M31" s="193">
        <v>439.95000000000005</v>
      </c>
      <c r="N31" s="193">
        <v>1923.6999999999998</v>
      </c>
      <c r="O31" s="193">
        <v>4081.95</v>
      </c>
      <c r="P31" s="193">
        <v>7454.95</v>
      </c>
      <c r="Q31" s="193">
        <v>11882.8</v>
      </c>
      <c r="R31" s="193">
        <v>16266.8</v>
      </c>
      <c r="S31" s="193">
        <v>21204.85</v>
      </c>
      <c r="T31" s="193">
        <v>26807.200000000004</v>
      </c>
      <c r="U31" s="193">
        <v>38521.9</v>
      </c>
      <c r="V31" s="193">
        <v>56457.600000000006</v>
      </c>
      <c r="W31" s="193">
        <v>86526.5</v>
      </c>
      <c r="X31" s="193">
        <v>118604.45</v>
      </c>
      <c r="Y31" s="193">
        <v>260310</v>
      </c>
      <c r="Z31" s="208" t="str">
        <f t="shared" si="0"/>
        <v>Lausanne</v>
      </c>
    </row>
    <row r="32" spans="1:26" ht="18.899999999999999" customHeight="1">
      <c r="A32" s="24" t="str">
        <f>'Page 9'!$A$38</f>
        <v>Sion</v>
      </c>
      <c r="B32" s="193">
        <v>34</v>
      </c>
      <c r="C32" s="193">
        <v>34</v>
      </c>
      <c r="D32" s="193">
        <v>34</v>
      </c>
      <c r="E32" s="193">
        <v>34</v>
      </c>
      <c r="F32" s="193">
        <v>34</v>
      </c>
      <c r="G32" s="193">
        <v>34</v>
      </c>
      <c r="H32" s="193">
        <v>34</v>
      </c>
      <c r="I32" s="193">
        <v>34</v>
      </c>
      <c r="J32" s="193">
        <v>34</v>
      </c>
      <c r="K32" s="193">
        <v>34</v>
      </c>
      <c r="L32" s="193">
        <v>324.10000000000008</v>
      </c>
      <c r="M32" s="193">
        <v>822.79999999999973</v>
      </c>
      <c r="N32" s="193">
        <v>2107.85</v>
      </c>
      <c r="O32" s="193">
        <v>3164.6000000000004</v>
      </c>
      <c r="P32" s="193">
        <v>4362.95</v>
      </c>
      <c r="Q32" s="193">
        <v>7711.3499999999995</v>
      </c>
      <c r="R32" s="193">
        <v>11649.8</v>
      </c>
      <c r="S32" s="193">
        <v>16612.05</v>
      </c>
      <c r="T32" s="193">
        <v>23115.1</v>
      </c>
      <c r="U32" s="193">
        <v>35254.549999999996</v>
      </c>
      <c r="V32" s="193">
        <v>46783.6</v>
      </c>
      <c r="W32" s="193">
        <v>70927.7</v>
      </c>
      <c r="X32" s="193">
        <v>94688.5</v>
      </c>
      <c r="Y32" s="193">
        <v>207862.9</v>
      </c>
      <c r="Z32" s="208" t="str">
        <f t="shared" si="0"/>
        <v>Sion</v>
      </c>
    </row>
    <row r="33" spans="1:26" ht="18.899999999999999" customHeight="1">
      <c r="A33" s="24" t="str">
        <f>'Page 9'!$A$39</f>
        <v>Neuchâtel</v>
      </c>
      <c r="B33" s="193">
        <v>0</v>
      </c>
      <c r="C33" s="193">
        <v>0</v>
      </c>
      <c r="D33" s="193">
        <v>0</v>
      </c>
      <c r="E33" s="193">
        <v>0</v>
      </c>
      <c r="F33" s="193">
        <v>0</v>
      </c>
      <c r="G33" s="193">
        <v>0</v>
      </c>
      <c r="H33" s="193">
        <v>0</v>
      </c>
      <c r="I33" s="193">
        <v>0</v>
      </c>
      <c r="J33" s="193">
        <v>0</v>
      </c>
      <c r="K33" s="193">
        <v>0</v>
      </c>
      <c r="L33" s="193">
        <v>0</v>
      </c>
      <c r="M33" s="193">
        <v>0</v>
      </c>
      <c r="N33" s="193">
        <v>76.413499999999999</v>
      </c>
      <c r="O33" s="193">
        <v>180.59849999999997</v>
      </c>
      <c r="P33" s="193">
        <v>889.15</v>
      </c>
      <c r="Q33" s="193">
        <v>5225.33</v>
      </c>
      <c r="R33" s="193">
        <v>10354.950000000001</v>
      </c>
      <c r="S33" s="193">
        <v>15882.334999999999</v>
      </c>
      <c r="T33" s="193">
        <v>21681.420000000002</v>
      </c>
      <c r="U33" s="193">
        <v>34051.560000000005</v>
      </c>
      <c r="V33" s="193">
        <v>47487.695000000007</v>
      </c>
      <c r="W33" s="193">
        <v>75611.684999999998</v>
      </c>
      <c r="X33" s="193">
        <v>103047.875</v>
      </c>
      <c r="Y33" s="193">
        <v>226114.48500000004</v>
      </c>
      <c r="Z33" s="208" t="str">
        <f t="shared" si="0"/>
        <v>Neuchâtel</v>
      </c>
    </row>
    <row r="34" spans="1:26" ht="18.899999999999999" customHeight="1">
      <c r="A34" s="24" t="str">
        <f>'Page 9'!$A$40</f>
        <v>Geneva</v>
      </c>
      <c r="B34" s="193">
        <v>25</v>
      </c>
      <c r="C34" s="193">
        <v>25</v>
      </c>
      <c r="D34" s="193">
        <v>25</v>
      </c>
      <c r="E34" s="193">
        <v>25</v>
      </c>
      <c r="F34" s="193">
        <v>25</v>
      </c>
      <c r="G34" s="193">
        <v>25</v>
      </c>
      <c r="H34" s="193">
        <v>25</v>
      </c>
      <c r="I34" s="193">
        <v>25</v>
      </c>
      <c r="J34" s="193">
        <v>25</v>
      </c>
      <c r="K34" s="193">
        <v>25</v>
      </c>
      <c r="L34" s="193">
        <v>25</v>
      </c>
      <c r="M34" s="193">
        <v>25</v>
      </c>
      <c r="N34" s="193">
        <v>25</v>
      </c>
      <c r="O34" s="193">
        <v>1033.95</v>
      </c>
      <c r="P34" s="193">
        <v>2499.5500000000002</v>
      </c>
      <c r="Q34" s="193">
        <v>6625.2999999999993</v>
      </c>
      <c r="R34" s="193">
        <v>12082.75</v>
      </c>
      <c r="S34" s="193">
        <v>17901.2</v>
      </c>
      <c r="T34" s="193">
        <v>23719.599999999999</v>
      </c>
      <c r="U34" s="193">
        <v>35654.699999999997</v>
      </c>
      <c r="V34" s="193">
        <v>47788.799999999996</v>
      </c>
      <c r="W34" s="193">
        <v>72845.100000000006</v>
      </c>
      <c r="X34" s="193">
        <v>99076.3</v>
      </c>
      <c r="Y34" s="193">
        <v>238941.44999999998</v>
      </c>
      <c r="Z34" s="208" t="str">
        <f t="shared" si="0"/>
        <v>Geneva</v>
      </c>
    </row>
    <row r="35" spans="1:26" ht="18.899999999999999" customHeight="1">
      <c r="A35" s="24" t="str">
        <f>'Page 9'!$A$41</f>
        <v>Delémont</v>
      </c>
      <c r="B35" s="193">
        <v>0</v>
      </c>
      <c r="C35" s="193">
        <v>0</v>
      </c>
      <c r="D35" s="193">
        <v>0</v>
      </c>
      <c r="E35" s="193">
        <v>0</v>
      </c>
      <c r="F35" s="193">
        <v>0</v>
      </c>
      <c r="G35" s="193">
        <v>0</v>
      </c>
      <c r="H35" s="193">
        <v>0</v>
      </c>
      <c r="I35" s="193">
        <v>0</v>
      </c>
      <c r="J35" s="193">
        <v>31.6</v>
      </c>
      <c r="K35" s="193">
        <v>238.89999999999998</v>
      </c>
      <c r="L35" s="193">
        <v>1261.95</v>
      </c>
      <c r="M35" s="193">
        <v>2771.7</v>
      </c>
      <c r="N35" s="193">
        <v>4290.1000000000004</v>
      </c>
      <c r="O35" s="193">
        <v>6158.2</v>
      </c>
      <c r="P35" s="193">
        <v>8110.5999999999995</v>
      </c>
      <c r="Q35" s="193">
        <v>12980.75</v>
      </c>
      <c r="R35" s="193">
        <v>18597.899999999998</v>
      </c>
      <c r="S35" s="193">
        <v>24259.95</v>
      </c>
      <c r="T35" s="193">
        <v>29947.399999999998</v>
      </c>
      <c r="U35" s="193">
        <v>41517.800000000003</v>
      </c>
      <c r="V35" s="193">
        <v>55069.950000000004</v>
      </c>
      <c r="W35" s="193">
        <v>82174.2</v>
      </c>
      <c r="X35" s="193">
        <v>109292.40000000001</v>
      </c>
      <c r="Y35" s="193">
        <v>246956.69999999995</v>
      </c>
      <c r="Z35" s="208"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208"/>
    </row>
    <row r="37" spans="1:26" ht="18.899999999999999" customHeight="1">
      <c r="A37" s="24" t="str">
        <f>'Page 9'!$A$43</f>
        <v>Direct federal tax</v>
      </c>
      <c r="B37" s="193">
        <v>0</v>
      </c>
      <c r="C37" s="193">
        <v>0</v>
      </c>
      <c r="D37" s="193">
        <v>0</v>
      </c>
      <c r="E37" s="193">
        <v>0</v>
      </c>
      <c r="F37" s="193">
        <v>0</v>
      </c>
      <c r="G37" s="193">
        <v>0</v>
      </c>
      <c r="H37" s="193">
        <v>0</v>
      </c>
      <c r="I37" s="193">
        <v>0</v>
      </c>
      <c r="J37" s="193">
        <v>0</v>
      </c>
      <c r="K37" s="193">
        <v>0</v>
      </c>
      <c r="L37" s="193">
        <v>0</v>
      </c>
      <c r="M37" s="193">
        <v>0</v>
      </c>
      <c r="N37" s="193">
        <v>0</v>
      </c>
      <c r="O37" s="193">
        <v>0</v>
      </c>
      <c r="P37" s="193">
        <v>0</v>
      </c>
      <c r="Q37" s="193">
        <v>261</v>
      </c>
      <c r="R37" s="193">
        <v>1111</v>
      </c>
      <c r="S37" s="193">
        <v>2356</v>
      </c>
      <c r="T37" s="193">
        <v>4113</v>
      </c>
      <c r="U37" s="193">
        <v>9759</v>
      </c>
      <c r="V37" s="193">
        <v>15557</v>
      </c>
      <c r="W37" s="193">
        <v>27179</v>
      </c>
      <c r="X37" s="193">
        <v>38788</v>
      </c>
      <c r="Y37" s="193">
        <v>96872</v>
      </c>
      <c r="Z37" s="208" t="str">
        <f t="shared" si="0"/>
        <v>Direct federal tax</v>
      </c>
    </row>
    <row r="38" spans="1:26" ht="18.899999999999999" customHeight="1">
      <c r="A38" s="209"/>
      <c r="B38" s="210"/>
      <c r="C38" s="210"/>
      <c r="D38" s="210"/>
      <c r="E38" s="210"/>
      <c r="F38" s="210"/>
      <c r="G38" s="210"/>
      <c r="H38" s="210"/>
      <c r="I38" s="210"/>
      <c r="J38" s="210"/>
      <c r="K38" s="211"/>
      <c r="L38" s="210"/>
      <c r="M38" s="210"/>
      <c r="X38" s="208"/>
      <c r="Z38" s="208"/>
    </row>
    <row r="39" spans="1:26" ht="18.899999999999999" customHeight="1">
      <c r="A39" s="207"/>
      <c r="B39" s="843" t="str">
        <f>'Pages 10-11'!$B$39:$M$39</f>
        <v>Tax burden in percent of gross earned income</v>
      </c>
      <c r="C39" s="844"/>
      <c r="D39" s="844"/>
      <c r="E39" s="844"/>
      <c r="F39" s="844"/>
      <c r="G39" s="844"/>
      <c r="H39" s="844"/>
      <c r="I39" s="844"/>
      <c r="J39" s="844"/>
      <c r="K39" s="844"/>
      <c r="L39" s="844"/>
      <c r="M39" s="845"/>
      <c r="N39" s="843" t="str">
        <f>B39</f>
        <v>Tax burden in percent of gross earned income</v>
      </c>
      <c r="O39" s="844"/>
      <c r="P39" s="844"/>
      <c r="Q39" s="844"/>
      <c r="R39" s="844"/>
      <c r="S39" s="844"/>
      <c r="T39" s="844"/>
      <c r="U39" s="844"/>
      <c r="V39" s="844"/>
      <c r="W39" s="844"/>
      <c r="X39" s="844"/>
      <c r="Y39" s="845"/>
      <c r="Z39" s="208"/>
    </row>
    <row r="40" spans="1:26" ht="18.899999999999999" customHeight="1">
      <c r="A40" s="24" t="str">
        <f>'Page 9'!$A$16</f>
        <v>Zurich</v>
      </c>
      <c r="B40" s="10">
        <v>0.192</v>
      </c>
      <c r="C40" s="10">
        <v>0.16</v>
      </c>
      <c r="D40" s="10">
        <v>0.13714285714285715</v>
      </c>
      <c r="E40" s="10">
        <v>0.12</v>
      </c>
      <c r="F40" s="10">
        <v>9.6000000000000002E-2</v>
      </c>
      <c r="G40" s="10">
        <v>0.08</v>
      </c>
      <c r="H40" s="10">
        <v>6.8571428571428575E-2</v>
      </c>
      <c r="I40" s="10">
        <v>0.06</v>
      </c>
      <c r="J40" s="10">
        <v>5.3333333333333337E-2</v>
      </c>
      <c r="K40" s="10">
        <v>4.8000000000000001E-2</v>
      </c>
      <c r="L40" s="10">
        <v>0.04</v>
      </c>
      <c r="M40" s="10">
        <v>0.53807142857142853</v>
      </c>
      <c r="N40" s="10">
        <v>1.2093750000000001</v>
      </c>
      <c r="O40" s="10">
        <v>1.9298888888888885</v>
      </c>
      <c r="P40" s="10">
        <v>2.6643500000000002</v>
      </c>
      <c r="Q40" s="10">
        <v>4.2328000000000001</v>
      </c>
      <c r="R40" s="10">
        <v>5.8356666666666666</v>
      </c>
      <c r="S40" s="10">
        <v>7.2645142857142853</v>
      </c>
      <c r="T40" s="10">
        <v>8.4861499999999985</v>
      </c>
      <c r="U40" s="10">
        <v>10.52712</v>
      </c>
      <c r="V40" s="10">
        <v>12.177066666666665</v>
      </c>
      <c r="W40" s="10">
        <v>14.874399999999998</v>
      </c>
      <c r="X40" s="10">
        <v>17.0108</v>
      </c>
      <c r="Y40" s="10">
        <v>21.806635</v>
      </c>
      <c r="Z40" s="208" t="str">
        <f t="shared" ref="Z40:Z65" si="1">A40</f>
        <v>Zurich</v>
      </c>
    </row>
    <row r="41" spans="1:26" ht="18.899999999999999" customHeight="1">
      <c r="A41" s="24" t="str">
        <f>'Page 9'!$A$17</f>
        <v>Berne</v>
      </c>
      <c r="B41" s="215">
        <v>0</v>
      </c>
      <c r="C41" s="215">
        <v>0</v>
      </c>
      <c r="D41" s="215">
        <v>0</v>
      </c>
      <c r="E41" s="215">
        <v>0</v>
      </c>
      <c r="F41" s="215">
        <v>0</v>
      </c>
      <c r="G41" s="215">
        <v>0</v>
      </c>
      <c r="H41" s="215">
        <v>0</v>
      </c>
      <c r="I41" s="215">
        <v>0</v>
      </c>
      <c r="J41" s="215">
        <v>0</v>
      </c>
      <c r="K41" s="215">
        <v>0.6492</v>
      </c>
      <c r="L41" s="215">
        <v>2.427083333333333</v>
      </c>
      <c r="M41" s="215">
        <v>4.3049285714285723</v>
      </c>
      <c r="N41" s="215">
        <v>5.8293125000000012</v>
      </c>
      <c r="O41" s="215">
        <v>7.0399444444444441</v>
      </c>
      <c r="P41" s="215">
        <v>7.8993000000000011</v>
      </c>
      <c r="Q41" s="215">
        <v>9.7459600000000002</v>
      </c>
      <c r="R41" s="215">
        <v>11.27336666666667</v>
      </c>
      <c r="S41" s="215">
        <v>12.704514285714286</v>
      </c>
      <c r="T41" s="215">
        <v>13.939249999999999</v>
      </c>
      <c r="U41" s="215">
        <v>16.0532</v>
      </c>
      <c r="V41" s="215">
        <v>17.541333333333334</v>
      </c>
      <c r="W41" s="215">
        <v>19.635987499999999</v>
      </c>
      <c r="X41" s="215">
        <v>21.153549999999999</v>
      </c>
      <c r="Y41" s="215">
        <v>24.442870000000006</v>
      </c>
      <c r="Z41" s="208" t="str">
        <f t="shared" si="1"/>
        <v>Berne</v>
      </c>
    </row>
    <row r="42" spans="1:26" ht="18.899999999999999" customHeight="1">
      <c r="A42" s="24" t="str">
        <f>'Page 9'!$A$18</f>
        <v>Lucerne</v>
      </c>
      <c r="B42" s="10">
        <v>0.4</v>
      </c>
      <c r="C42" s="10">
        <v>0.33333333333333337</v>
      </c>
      <c r="D42" s="10">
        <v>0.2857142857142857</v>
      </c>
      <c r="E42" s="10">
        <v>0.25</v>
      </c>
      <c r="F42" s="10">
        <v>0.2</v>
      </c>
      <c r="G42" s="10">
        <v>0.16666666666666669</v>
      </c>
      <c r="H42" s="10">
        <v>0.14285714285714285</v>
      </c>
      <c r="I42" s="10">
        <v>0.125</v>
      </c>
      <c r="J42" s="10">
        <v>0.1111111111111111</v>
      </c>
      <c r="K42" s="10">
        <v>0.1038</v>
      </c>
      <c r="L42" s="10">
        <v>0.70616666666666672</v>
      </c>
      <c r="M42" s="10">
        <v>2.2412857142857145</v>
      </c>
      <c r="N42" s="10">
        <v>3.709375000000001</v>
      </c>
      <c r="O42" s="10">
        <v>4.8882222222222227</v>
      </c>
      <c r="P42" s="10">
        <v>5.8312999999999988</v>
      </c>
      <c r="Q42" s="10">
        <v>7.4222400000000004</v>
      </c>
      <c r="R42" s="10">
        <v>8.6839333333333339</v>
      </c>
      <c r="S42" s="10">
        <v>9.8113714285714284</v>
      </c>
      <c r="T42" s="10">
        <v>10.796650000000001</v>
      </c>
      <c r="U42" s="10">
        <v>12.457039999999999</v>
      </c>
      <c r="V42" s="10">
        <v>13.571233333333335</v>
      </c>
      <c r="W42" s="10">
        <v>14.97475</v>
      </c>
      <c r="X42" s="10">
        <v>15.812560000000001</v>
      </c>
      <c r="Y42" s="10">
        <v>17.494599999999998</v>
      </c>
      <c r="Z42" s="208" t="str">
        <f t="shared" si="1"/>
        <v>Lucerne</v>
      </c>
    </row>
    <row r="43" spans="1:26" ht="18.899999999999999" customHeight="1">
      <c r="A43" s="24" t="str">
        <f>'Page 9'!$A$19</f>
        <v>Altdorf</v>
      </c>
      <c r="B43" s="10"/>
      <c r="C43" s="10">
        <v>0.66666666666666674</v>
      </c>
      <c r="D43" s="10">
        <v>0.5714285714285714</v>
      </c>
      <c r="E43" s="10">
        <v>0.5</v>
      </c>
      <c r="F43" s="10">
        <v>0.4</v>
      </c>
      <c r="G43" s="10">
        <v>0.33333333333333337</v>
      </c>
      <c r="H43" s="10">
        <v>0.2857142857142857</v>
      </c>
      <c r="I43" s="10">
        <v>0.25</v>
      </c>
      <c r="J43" s="10">
        <v>0.22222222222222221</v>
      </c>
      <c r="K43" s="10">
        <v>0.2</v>
      </c>
      <c r="L43" s="10">
        <v>0.16666666666666669</v>
      </c>
      <c r="M43" s="10">
        <v>0.95980285714285729</v>
      </c>
      <c r="N43" s="10">
        <v>2.4764062500000001</v>
      </c>
      <c r="O43" s="10">
        <v>3.6392655555555558</v>
      </c>
      <c r="P43" s="10">
        <v>4.4642099999999996</v>
      </c>
      <c r="Q43" s="10">
        <v>6.0032863999999995</v>
      </c>
      <c r="R43" s="10">
        <v>7.1697946666666681</v>
      </c>
      <c r="S43" s="10">
        <v>7.985815999999998</v>
      </c>
      <c r="T43" s="10">
        <v>8.6655525000000004</v>
      </c>
      <c r="U43" s="10">
        <v>9.6232032000000007</v>
      </c>
      <c r="V43" s="10">
        <v>10.256620666666667</v>
      </c>
      <c r="W43" s="10">
        <v>11.055917000000001</v>
      </c>
      <c r="X43" s="10">
        <v>11.532485000000001</v>
      </c>
      <c r="Y43" s="10">
        <v>12.4901357</v>
      </c>
      <c r="Z43" s="208" t="str">
        <f t="shared" si="1"/>
        <v>Altdorf</v>
      </c>
    </row>
    <row r="44" spans="1:26" ht="18.899999999999999" customHeight="1">
      <c r="A44" s="24" t="str">
        <f>'Page 9'!$A$20</f>
        <v>Schwyz</v>
      </c>
      <c r="B44" s="215">
        <v>0</v>
      </c>
      <c r="C44" s="215">
        <v>0</v>
      </c>
      <c r="D44" s="215">
        <v>0</v>
      </c>
      <c r="E44" s="215">
        <v>0</v>
      </c>
      <c r="F44" s="215">
        <v>0</v>
      </c>
      <c r="G44" s="215">
        <v>0</v>
      </c>
      <c r="H44" s="215">
        <v>0</v>
      </c>
      <c r="I44" s="215">
        <v>0</v>
      </c>
      <c r="J44" s="215">
        <v>0</v>
      </c>
      <c r="K44" s="215">
        <v>0</v>
      </c>
      <c r="L44" s="215">
        <v>0.20058333333333334</v>
      </c>
      <c r="M44" s="215">
        <v>1.1514285714285715</v>
      </c>
      <c r="N44" s="215">
        <v>2.1678750000000004</v>
      </c>
      <c r="O44" s="215">
        <v>3.0026666666666668</v>
      </c>
      <c r="P44" s="215">
        <v>3.8725500000000004</v>
      </c>
      <c r="Q44" s="215">
        <v>5.6783600000000005</v>
      </c>
      <c r="R44" s="215">
        <v>7.0395666666666674</v>
      </c>
      <c r="S44" s="215">
        <v>8.0207428571428565</v>
      </c>
      <c r="T44" s="215">
        <v>8.7488499999999991</v>
      </c>
      <c r="U44" s="215">
        <v>9.7743999999999982</v>
      </c>
      <c r="V44" s="215">
        <v>10.452950000000001</v>
      </c>
      <c r="W44" s="215">
        <v>12.040825</v>
      </c>
      <c r="X44" s="215">
        <v>13.03905</v>
      </c>
      <c r="Y44" s="215">
        <v>13.884799999999997</v>
      </c>
      <c r="Z44" s="208" t="str">
        <f t="shared" si="1"/>
        <v>Schwyz</v>
      </c>
    </row>
    <row r="45" spans="1:26" ht="18.899999999999999" customHeight="1">
      <c r="A45" s="24" t="str">
        <f>'Page 9'!$A$21</f>
        <v>Sarnen</v>
      </c>
      <c r="B45" s="215">
        <v>0</v>
      </c>
      <c r="C45" s="215">
        <v>0</v>
      </c>
      <c r="D45" s="215">
        <v>0</v>
      </c>
      <c r="E45" s="215">
        <v>0</v>
      </c>
      <c r="F45" s="215">
        <v>0</v>
      </c>
      <c r="G45" s="215">
        <v>0</v>
      </c>
      <c r="H45" s="215">
        <v>0</v>
      </c>
      <c r="I45" s="215">
        <v>0</v>
      </c>
      <c r="J45" s="215">
        <v>0</v>
      </c>
      <c r="K45" s="215">
        <v>1.0602</v>
      </c>
      <c r="L45" s="215">
        <v>2.6737500000000001</v>
      </c>
      <c r="M45" s="215">
        <v>3.9857142857142853</v>
      </c>
      <c r="N45" s="215">
        <v>5.0220000000000011</v>
      </c>
      <c r="O45" s="215">
        <v>5.8125</v>
      </c>
      <c r="P45" s="215">
        <v>6.5983000000000001</v>
      </c>
      <c r="Q45" s="215">
        <v>7.9570799999999986</v>
      </c>
      <c r="R45" s="215">
        <v>8.7141000000000002</v>
      </c>
      <c r="S45" s="215">
        <v>9.2468571428571433</v>
      </c>
      <c r="T45" s="215">
        <v>9.6464249999999989</v>
      </c>
      <c r="U45" s="215">
        <v>10.211399999999999</v>
      </c>
      <c r="V45" s="215">
        <v>10.588066666666666</v>
      </c>
      <c r="W45" s="215">
        <v>11.055375000000002</v>
      </c>
      <c r="X45" s="215">
        <v>11.338560000000001</v>
      </c>
      <c r="Y45" s="215">
        <v>11.90075</v>
      </c>
      <c r="Z45" s="208" t="str">
        <f t="shared" si="1"/>
        <v>Sarnen</v>
      </c>
    </row>
    <row r="46" spans="1:26" ht="18.899999999999999" customHeight="1">
      <c r="A46" s="24" t="str">
        <f>'Page 9'!$A$22</f>
        <v>Stans</v>
      </c>
      <c r="B46" s="10">
        <v>0.4</v>
      </c>
      <c r="C46" s="10">
        <v>0.33333333333333337</v>
      </c>
      <c r="D46" s="10">
        <v>0.2857142857142857</v>
      </c>
      <c r="E46" s="10">
        <v>0.25</v>
      </c>
      <c r="F46" s="10">
        <v>0.2</v>
      </c>
      <c r="G46" s="10">
        <v>0.16666666666666669</v>
      </c>
      <c r="H46" s="10">
        <v>0.14285714285714285</v>
      </c>
      <c r="I46" s="10">
        <v>0.125</v>
      </c>
      <c r="J46" s="10">
        <v>0.1111111111111111</v>
      </c>
      <c r="K46" s="10">
        <v>0.1</v>
      </c>
      <c r="L46" s="10">
        <v>0.151</v>
      </c>
      <c r="M46" s="10">
        <v>0.76528571428571435</v>
      </c>
      <c r="N46" s="10">
        <v>1.7612499999999995</v>
      </c>
      <c r="O46" s="10">
        <v>2.9343888888888889</v>
      </c>
      <c r="P46" s="10">
        <v>3.9213499999999999</v>
      </c>
      <c r="Q46" s="10">
        <v>5.8045200000000001</v>
      </c>
      <c r="R46" s="10">
        <v>7.0253333333333332</v>
      </c>
      <c r="S46" s="10">
        <v>8.0822571428571433</v>
      </c>
      <c r="T46" s="10">
        <v>8.9033000000000015</v>
      </c>
      <c r="U46" s="10">
        <v>10.146499999999998</v>
      </c>
      <c r="V46" s="10">
        <v>11.030433333333335</v>
      </c>
      <c r="W46" s="10">
        <v>12.022399999999998</v>
      </c>
      <c r="X46" s="10">
        <v>12.3011</v>
      </c>
      <c r="Y46" s="10">
        <v>12.858495</v>
      </c>
      <c r="Z46" s="208" t="str">
        <f t="shared" si="1"/>
        <v>Stans</v>
      </c>
    </row>
    <row r="47" spans="1:26" ht="18.899999999999999" customHeight="1">
      <c r="A47" s="24" t="str">
        <f>'Page 9'!$A$23</f>
        <v>Glarus</v>
      </c>
      <c r="B47" s="215">
        <v>0</v>
      </c>
      <c r="C47" s="215">
        <v>0</v>
      </c>
      <c r="D47" s="215">
        <v>0</v>
      </c>
      <c r="E47" s="215">
        <v>0</v>
      </c>
      <c r="F47" s="215">
        <v>0</v>
      </c>
      <c r="G47" s="215">
        <v>0</v>
      </c>
      <c r="H47" s="215">
        <v>0</v>
      </c>
      <c r="I47" s="215">
        <v>0</v>
      </c>
      <c r="J47" s="215">
        <v>0</v>
      </c>
      <c r="K47" s="215">
        <v>0</v>
      </c>
      <c r="L47" s="215">
        <v>0</v>
      </c>
      <c r="M47" s="215">
        <v>0.94628571428571406</v>
      </c>
      <c r="N47" s="215">
        <v>1.8851875</v>
      </c>
      <c r="O47" s="215">
        <v>2.9637222222222217</v>
      </c>
      <c r="P47" s="215">
        <v>3.8723999999999994</v>
      </c>
      <c r="Q47" s="215">
        <v>5.9594000000000005</v>
      </c>
      <c r="R47" s="215">
        <v>7.5409333333333342</v>
      </c>
      <c r="S47" s="215">
        <v>8.9093714285714292</v>
      </c>
      <c r="T47" s="215">
        <v>9.9261499999999998</v>
      </c>
      <c r="U47" s="215">
        <v>11.46224</v>
      </c>
      <c r="V47" s="215">
        <v>12.581816666666665</v>
      </c>
      <c r="W47" s="215">
        <v>14.347850000000001</v>
      </c>
      <c r="X47" s="215">
        <v>15.474479999999998</v>
      </c>
      <c r="Y47" s="215">
        <v>18.421680000000002</v>
      </c>
      <c r="Z47" s="208" t="str">
        <f t="shared" si="1"/>
        <v>Glarus</v>
      </c>
    </row>
    <row r="48" spans="1:26" ht="18.899999999999999" customHeight="1">
      <c r="A48" s="24" t="str">
        <f>'Page 9'!$A$24</f>
        <v>Zug</v>
      </c>
      <c r="B48" s="215">
        <v>0</v>
      </c>
      <c r="C48" s="215">
        <v>0</v>
      </c>
      <c r="D48" s="215">
        <v>0</v>
      </c>
      <c r="E48" s="215">
        <v>0</v>
      </c>
      <c r="F48" s="215">
        <v>0</v>
      </c>
      <c r="G48" s="215">
        <v>0</v>
      </c>
      <c r="H48" s="215">
        <v>0</v>
      </c>
      <c r="I48" s="215">
        <v>0</v>
      </c>
      <c r="J48" s="215">
        <v>0</v>
      </c>
      <c r="K48" s="215">
        <v>0</v>
      </c>
      <c r="L48" s="215">
        <v>0</v>
      </c>
      <c r="M48" s="215">
        <v>8.721428571428573E-2</v>
      </c>
      <c r="N48" s="215">
        <v>0.34831250000000008</v>
      </c>
      <c r="O48" s="215">
        <v>0.68583333333333329</v>
      </c>
      <c r="P48" s="215">
        <v>0.98039999999999983</v>
      </c>
      <c r="Q48" s="215">
        <v>1.6646400000000001</v>
      </c>
      <c r="R48" s="215">
        <v>2.3671000000000002</v>
      </c>
      <c r="S48" s="215">
        <v>3.0779142857142858</v>
      </c>
      <c r="T48" s="215">
        <v>3.6218249999999999</v>
      </c>
      <c r="U48" s="215">
        <v>5.6596000000000002</v>
      </c>
      <c r="V48" s="215">
        <v>7.2979000000000003</v>
      </c>
      <c r="W48" s="215">
        <v>8.8483750000000008</v>
      </c>
      <c r="X48" s="215">
        <v>9.2076000000000011</v>
      </c>
      <c r="Y48" s="215">
        <v>9.9296599999999984</v>
      </c>
      <c r="Z48" s="208" t="str">
        <f t="shared" si="1"/>
        <v>Zug</v>
      </c>
    </row>
    <row r="49" spans="1:26" ht="18.899999999999999" customHeight="1">
      <c r="A49" s="24" t="str">
        <f>'Page 9'!$A$25</f>
        <v>Fribourg</v>
      </c>
      <c r="B49" s="10">
        <v>0.4</v>
      </c>
      <c r="C49" s="10">
        <v>0.33333333333333337</v>
      </c>
      <c r="D49" s="10">
        <v>0.2857142857142857</v>
      </c>
      <c r="E49" s="10">
        <v>0.25</v>
      </c>
      <c r="F49" s="10">
        <v>0.2</v>
      </c>
      <c r="G49" s="10">
        <v>0.16666666666666669</v>
      </c>
      <c r="H49" s="10">
        <v>0.14285714285714285</v>
      </c>
      <c r="I49" s="10">
        <v>0.125</v>
      </c>
      <c r="J49" s="10">
        <v>0.1111111111111111</v>
      </c>
      <c r="K49" s="10">
        <v>0.1</v>
      </c>
      <c r="L49" s="10">
        <v>0.61716666666666664</v>
      </c>
      <c r="M49" s="10">
        <v>1.4764285714285714</v>
      </c>
      <c r="N49" s="10">
        <v>2.7882500000000006</v>
      </c>
      <c r="O49" s="10">
        <v>4.0923888888888884</v>
      </c>
      <c r="P49" s="10">
        <v>5.1991999999999994</v>
      </c>
      <c r="Q49" s="10">
        <v>7.7039200000000001</v>
      </c>
      <c r="R49" s="10">
        <v>9.7150999999999996</v>
      </c>
      <c r="S49" s="10">
        <v>11.248057142857142</v>
      </c>
      <c r="T49" s="10">
        <v>12.674899999999997</v>
      </c>
      <c r="U49" s="10">
        <v>14.751940000000003</v>
      </c>
      <c r="V49" s="10">
        <v>16.359549999999999</v>
      </c>
      <c r="W49" s="10">
        <v>19.0509375</v>
      </c>
      <c r="X49" s="10">
        <v>20.806729999999998</v>
      </c>
      <c r="Y49" s="10">
        <v>21.776795</v>
      </c>
      <c r="Z49" s="208" t="str">
        <f t="shared" si="1"/>
        <v>Fribourg</v>
      </c>
    </row>
    <row r="50" spans="1:26" ht="18.899999999999999" customHeight="1">
      <c r="A50" s="24" t="str">
        <f>'Page 9'!$A$26</f>
        <v>Solothurn</v>
      </c>
      <c r="B50" s="10">
        <v>0.32</v>
      </c>
      <c r="C50" s="10">
        <v>0.26666666666666666</v>
      </c>
      <c r="D50" s="10">
        <v>0.22857142857142859</v>
      </c>
      <c r="E50" s="10">
        <v>0.2</v>
      </c>
      <c r="F50" s="10">
        <v>0.16</v>
      </c>
      <c r="G50" s="10">
        <v>0.13333333333333333</v>
      </c>
      <c r="H50" s="10">
        <v>0.1142857142857143</v>
      </c>
      <c r="I50" s="10">
        <v>0.1</v>
      </c>
      <c r="J50" s="10">
        <v>8.8888888888888892E-2</v>
      </c>
      <c r="K50" s="10">
        <v>0.08</v>
      </c>
      <c r="L50" s="10">
        <v>1.7983333333333333</v>
      </c>
      <c r="M50" s="10">
        <v>3.1465714285714284</v>
      </c>
      <c r="N50" s="10">
        <v>4.3161874999999998</v>
      </c>
      <c r="O50" s="10">
        <v>5.5779999999999994</v>
      </c>
      <c r="P50" s="10">
        <v>6.7269999999999994</v>
      </c>
      <c r="Q50" s="10">
        <v>9.0442</v>
      </c>
      <c r="R50" s="10">
        <v>10.881266666666667</v>
      </c>
      <c r="S50" s="10">
        <v>12.38997142857143</v>
      </c>
      <c r="T50" s="10">
        <v>13.600599999999998</v>
      </c>
      <c r="U50" s="10">
        <v>15.427960000000002</v>
      </c>
      <c r="V50" s="10">
        <v>16.966799999999999</v>
      </c>
      <c r="W50" s="10">
        <v>18.890225000000001</v>
      </c>
      <c r="X50" s="10">
        <v>20.044329999999999</v>
      </c>
      <c r="Y50" s="10">
        <v>21.699790000000004</v>
      </c>
      <c r="Z50" s="208" t="str">
        <f t="shared" si="1"/>
        <v>Solothurn</v>
      </c>
    </row>
    <row r="51" spans="1:26" ht="18.899999999999999" customHeight="1">
      <c r="A51" s="24" t="str">
        <f>'Page 9'!$A$27</f>
        <v>Basel</v>
      </c>
      <c r="B51" s="215">
        <v>0</v>
      </c>
      <c r="C51" s="215">
        <v>0</v>
      </c>
      <c r="D51" s="215">
        <v>0</v>
      </c>
      <c r="E51" s="215">
        <v>0</v>
      </c>
      <c r="F51" s="215">
        <v>0</v>
      </c>
      <c r="G51" s="215">
        <v>0</v>
      </c>
      <c r="H51" s="215">
        <v>0</v>
      </c>
      <c r="I51" s="215">
        <v>0</v>
      </c>
      <c r="J51" s="215">
        <v>0</v>
      </c>
      <c r="K51" s="215">
        <v>0</v>
      </c>
      <c r="L51" s="215">
        <v>0</v>
      </c>
      <c r="M51" s="215">
        <v>0</v>
      </c>
      <c r="N51" s="215">
        <v>0</v>
      </c>
      <c r="O51" s="215">
        <v>2.2312222222222222</v>
      </c>
      <c r="P51" s="215">
        <v>4.1485500000000002</v>
      </c>
      <c r="Q51" s="215">
        <v>7.5901200000000006</v>
      </c>
      <c r="R51" s="215">
        <v>9.9005333333333336</v>
      </c>
      <c r="S51" s="215">
        <v>11.564571428571428</v>
      </c>
      <c r="T51" s="215">
        <v>12.800575</v>
      </c>
      <c r="U51" s="215">
        <v>14.540600000000001</v>
      </c>
      <c r="V51" s="215">
        <v>15.692600000000001</v>
      </c>
      <c r="W51" s="215">
        <v>17.146424999999997</v>
      </c>
      <c r="X51" s="215">
        <v>18.014629999999997</v>
      </c>
      <c r="Y51" s="215">
        <v>21.455719999999999</v>
      </c>
      <c r="Z51" s="208" t="str">
        <f t="shared" si="1"/>
        <v>Basel</v>
      </c>
    </row>
    <row r="52" spans="1:26" ht="18.899999999999999" customHeight="1">
      <c r="A52" s="24" t="str">
        <f>'Page 9'!$A$28</f>
        <v>Liestal</v>
      </c>
      <c r="B52" s="215">
        <v>0</v>
      </c>
      <c r="C52" s="215">
        <v>0</v>
      </c>
      <c r="D52" s="215">
        <v>0</v>
      </c>
      <c r="E52" s="215">
        <v>0</v>
      </c>
      <c r="F52" s="215">
        <v>0</v>
      </c>
      <c r="G52" s="215">
        <v>0</v>
      </c>
      <c r="H52" s="215">
        <v>0</v>
      </c>
      <c r="I52" s="215">
        <v>0</v>
      </c>
      <c r="J52" s="215">
        <v>0</v>
      </c>
      <c r="K52" s="215">
        <v>0</v>
      </c>
      <c r="L52" s="215">
        <v>0</v>
      </c>
      <c r="M52" s="215">
        <v>0</v>
      </c>
      <c r="N52" s="215">
        <v>1.1829375</v>
      </c>
      <c r="O52" s="215">
        <v>2.7889999999999997</v>
      </c>
      <c r="P52" s="215">
        <v>4.2526000000000002</v>
      </c>
      <c r="Q52" s="215">
        <v>7.3600400000000015</v>
      </c>
      <c r="R52" s="215">
        <v>9.7341666666666669</v>
      </c>
      <c r="S52" s="215">
        <v>11.602171428571429</v>
      </c>
      <c r="T52" s="215">
        <v>13.1295</v>
      </c>
      <c r="U52" s="215">
        <v>15.518359999999998</v>
      </c>
      <c r="V52" s="215">
        <v>17.273066666666669</v>
      </c>
      <c r="W52" s="215">
        <v>19.5646375</v>
      </c>
      <c r="X52" s="215">
        <v>21.020880000000002</v>
      </c>
      <c r="Y52" s="215">
        <v>24.324764999999999</v>
      </c>
      <c r="Z52" s="208" t="str">
        <f t="shared" si="1"/>
        <v>Liestal</v>
      </c>
    </row>
    <row r="53" spans="1:26" ht="18.899999999999999" customHeight="1">
      <c r="A53" s="24" t="str">
        <f>'Page 9'!$A$29</f>
        <v>Schaffhausen</v>
      </c>
      <c r="B53" s="10">
        <v>0.48</v>
      </c>
      <c r="C53" s="10">
        <v>0.4</v>
      </c>
      <c r="D53" s="10">
        <v>0.34285714285714286</v>
      </c>
      <c r="E53" s="10">
        <v>0.3</v>
      </c>
      <c r="F53" s="10">
        <v>0.24</v>
      </c>
      <c r="G53" s="10">
        <v>0.2</v>
      </c>
      <c r="H53" s="10">
        <v>0.17142857142857143</v>
      </c>
      <c r="I53" s="10">
        <v>0.15</v>
      </c>
      <c r="J53" s="10">
        <v>0.13333333333333333</v>
      </c>
      <c r="K53" s="10">
        <v>0.12</v>
      </c>
      <c r="L53" s="10">
        <v>0.34749999999999998</v>
      </c>
      <c r="M53" s="10">
        <v>1.2869285714285714</v>
      </c>
      <c r="N53" s="10">
        <v>2.3460625000000004</v>
      </c>
      <c r="O53" s="10">
        <v>3.2256111111111112</v>
      </c>
      <c r="P53" s="10">
        <v>3.9014999999999995</v>
      </c>
      <c r="Q53" s="10">
        <v>5.6136800000000004</v>
      </c>
      <c r="R53" s="10">
        <v>7.3590333333333326</v>
      </c>
      <c r="S53" s="10">
        <v>8.9511714285714294</v>
      </c>
      <c r="T53" s="10">
        <v>10.36135</v>
      </c>
      <c r="U53" s="10">
        <v>12.680479999999999</v>
      </c>
      <c r="V53" s="10">
        <v>14.211300000000001</v>
      </c>
      <c r="W53" s="10">
        <v>16.404187499999999</v>
      </c>
      <c r="X53" s="10">
        <v>17.857759999999999</v>
      </c>
      <c r="Y53" s="10">
        <v>18.792885000000005</v>
      </c>
      <c r="Z53" s="208" t="str">
        <f t="shared" si="1"/>
        <v>Schaffhausen</v>
      </c>
    </row>
    <row r="54" spans="1:26" ht="18.899999999999999" customHeight="1">
      <c r="A54" s="24" t="str">
        <f>'Page 9'!$A$30</f>
        <v>Herisau</v>
      </c>
      <c r="B54" s="215">
        <v>0</v>
      </c>
      <c r="C54" s="215">
        <v>0</v>
      </c>
      <c r="D54" s="215">
        <v>0</v>
      </c>
      <c r="E54" s="215">
        <v>0</v>
      </c>
      <c r="F54" s="215">
        <v>0</v>
      </c>
      <c r="G54" s="215">
        <v>0</v>
      </c>
      <c r="H54" s="215">
        <v>0</v>
      </c>
      <c r="I54" s="215">
        <v>0</v>
      </c>
      <c r="J54" s="215">
        <v>0</v>
      </c>
      <c r="K54" s="215">
        <v>0</v>
      </c>
      <c r="L54" s="215">
        <v>0.3384166666666667</v>
      </c>
      <c r="M54" s="215">
        <v>1.6928571428571428</v>
      </c>
      <c r="N54" s="215">
        <v>2.6108125000000002</v>
      </c>
      <c r="O54" s="215">
        <v>3.4495555555555555</v>
      </c>
      <c r="P54" s="215">
        <v>4.4453500000000004</v>
      </c>
      <c r="Q54" s="215">
        <v>6.742519999999999</v>
      </c>
      <c r="R54" s="215">
        <v>8.610733333333334</v>
      </c>
      <c r="S54" s="215">
        <v>10.095342857142859</v>
      </c>
      <c r="T54" s="215">
        <v>11.253000000000002</v>
      </c>
      <c r="U54" s="215">
        <v>12.929479999999998</v>
      </c>
      <c r="V54" s="215">
        <v>14.115850000000002</v>
      </c>
      <c r="W54" s="215">
        <v>15.610050000000001</v>
      </c>
      <c r="X54" s="215">
        <v>16.462550000000004</v>
      </c>
      <c r="Y54" s="215">
        <v>17.234295000000003</v>
      </c>
      <c r="Z54" s="208" t="str">
        <f t="shared" si="1"/>
        <v>Herisau</v>
      </c>
    </row>
    <row r="55" spans="1:26" ht="18.899999999999999" customHeight="1">
      <c r="A55" s="24" t="str">
        <f>'Page 9'!$A$31</f>
        <v>Appenzell</v>
      </c>
      <c r="B55" s="215">
        <v>0</v>
      </c>
      <c r="C55" s="215">
        <v>0</v>
      </c>
      <c r="D55" s="215">
        <v>0</v>
      </c>
      <c r="E55" s="215">
        <v>0</v>
      </c>
      <c r="F55" s="215">
        <v>0</v>
      </c>
      <c r="G55" s="215">
        <v>0</v>
      </c>
      <c r="H55" s="215">
        <v>0</v>
      </c>
      <c r="I55" s="215">
        <v>0.11050000000000001</v>
      </c>
      <c r="J55" s="215">
        <v>0.24555555555555555</v>
      </c>
      <c r="K55" s="215">
        <v>0.47019999999999995</v>
      </c>
      <c r="L55" s="215">
        <v>0.95699999999999985</v>
      </c>
      <c r="M55" s="215">
        <v>1.6234999999999995</v>
      </c>
      <c r="N55" s="215">
        <v>2.3712500000000003</v>
      </c>
      <c r="O55" s="215">
        <v>3.1884444444444444</v>
      </c>
      <c r="P55" s="215">
        <v>4.0479500000000002</v>
      </c>
      <c r="Q55" s="215">
        <v>5.8060800000000006</v>
      </c>
      <c r="R55" s="215">
        <v>7.1368333333333336</v>
      </c>
      <c r="S55" s="215">
        <v>8.1050571428571452</v>
      </c>
      <c r="T55" s="215">
        <v>8.8305999999999987</v>
      </c>
      <c r="U55" s="215">
        <v>9.995140000000001</v>
      </c>
      <c r="V55" s="215">
        <v>10.781516666666667</v>
      </c>
      <c r="W55" s="215">
        <v>11.666425</v>
      </c>
      <c r="X55" s="215">
        <v>12.089530000000002</v>
      </c>
      <c r="Y55" s="215">
        <v>12.585184999999999</v>
      </c>
      <c r="Z55" s="208" t="str">
        <f t="shared" si="1"/>
        <v>Appenzell</v>
      </c>
    </row>
    <row r="56" spans="1:26" ht="18.899999999999999" customHeight="1">
      <c r="A56" s="24" t="str">
        <f>'Page 9'!$A$32</f>
        <v>St. Gall</v>
      </c>
      <c r="B56" s="215">
        <v>0</v>
      </c>
      <c r="C56" s="215">
        <v>0</v>
      </c>
      <c r="D56" s="215">
        <v>0</v>
      </c>
      <c r="E56" s="215">
        <v>0</v>
      </c>
      <c r="F56" s="215">
        <v>0</v>
      </c>
      <c r="G56" s="376">
        <v>0</v>
      </c>
      <c r="H56" s="215">
        <v>0</v>
      </c>
      <c r="I56" s="215">
        <v>0</v>
      </c>
      <c r="J56" s="215">
        <v>0</v>
      </c>
      <c r="K56" s="215">
        <v>0</v>
      </c>
      <c r="L56" s="215">
        <v>0</v>
      </c>
      <c r="M56" s="215">
        <v>0.26157142857142851</v>
      </c>
      <c r="N56" s="215">
        <v>1.6957500000000001</v>
      </c>
      <c r="O56" s="215">
        <v>3.1793333333333331</v>
      </c>
      <c r="P56" s="215">
        <v>4.3748500000000003</v>
      </c>
      <c r="Q56" s="215">
        <v>6.922559999999998</v>
      </c>
      <c r="R56" s="215">
        <v>9.1655999999999995</v>
      </c>
      <c r="S56" s="215">
        <v>10.83717142857143</v>
      </c>
      <c r="T56" s="215">
        <v>12.40185</v>
      </c>
      <c r="U56" s="215">
        <v>14.61298</v>
      </c>
      <c r="V56" s="215">
        <v>16.156833333333331</v>
      </c>
      <c r="W56" s="215">
        <v>18.1051875</v>
      </c>
      <c r="X56" s="215">
        <v>19.268219999999999</v>
      </c>
      <c r="Y56" s="215">
        <v>20.695420000000002</v>
      </c>
      <c r="Z56" s="208" t="str">
        <f t="shared" si="1"/>
        <v>St. Gall</v>
      </c>
    </row>
    <row r="57" spans="1:26" ht="18.899999999999999" customHeight="1">
      <c r="A57" s="24" t="str">
        <f>'Page 9'!$A$33</f>
        <v>Chur</v>
      </c>
      <c r="B57" s="215">
        <v>0</v>
      </c>
      <c r="C57" s="215">
        <v>0</v>
      </c>
      <c r="D57" s="215">
        <v>0</v>
      </c>
      <c r="E57" s="215">
        <v>0</v>
      </c>
      <c r="F57" s="215">
        <v>0</v>
      </c>
      <c r="G57" s="215">
        <v>0</v>
      </c>
      <c r="H57" s="215">
        <v>0</v>
      </c>
      <c r="I57" s="215">
        <v>0</v>
      </c>
      <c r="J57" s="215">
        <v>0</v>
      </c>
      <c r="K57" s="215">
        <v>0</v>
      </c>
      <c r="L57" s="215">
        <v>0</v>
      </c>
      <c r="M57" s="215">
        <v>0</v>
      </c>
      <c r="N57" s="215">
        <v>7.2499999999999995E-2</v>
      </c>
      <c r="O57" s="215">
        <v>0.91333333333333333</v>
      </c>
      <c r="P57" s="215">
        <v>1.871</v>
      </c>
      <c r="Q57" s="215">
        <v>4.1631999999999998</v>
      </c>
      <c r="R57" s="215">
        <v>6.3740000000000006</v>
      </c>
      <c r="S57" s="215">
        <v>8.1137142857142859</v>
      </c>
      <c r="T57" s="215">
        <v>9.4525000000000006</v>
      </c>
      <c r="U57" s="215">
        <v>11.388</v>
      </c>
      <c r="V57" s="215">
        <v>12.773999999999999</v>
      </c>
      <c r="W57" s="215">
        <v>14.611750000000001</v>
      </c>
      <c r="X57" s="215">
        <v>15.713799999999999</v>
      </c>
      <c r="Y57" s="215">
        <v>18.083099999999998</v>
      </c>
      <c r="Z57" s="208" t="str">
        <f t="shared" si="1"/>
        <v>Chur</v>
      </c>
    </row>
    <row r="58" spans="1:26" ht="18.899999999999999" customHeight="1">
      <c r="A58" s="24" t="str">
        <f>'Page 9'!$A$34</f>
        <v>Aarau</v>
      </c>
      <c r="B58" s="215">
        <v>0</v>
      </c>
      <c r="C58" s="215">
        <v>0</v>
      </c>
      <c r="D58" s="215">
        <v>0</v>
      </c>
      <c r="E58" s="215">
        <v>0</v>
      </c>
      <c r="F58" s="215">
        <v>0</v>
      </c>
      <c r="G58" s="215">
        <v>0</v>
      </c>
      <c r="H58" s="215">
        <v>0</v>
      </c>
      <c r="I58" s="215">
        <v>0</v>
      </c>
      <c r="J58" s="215">
        <v>0</v>
      </c>
      <c r="K58" s="215">
        <v>0</v>
      </c>
      <c r="L58" s="215">
        <v>0.26524999999999993</v>
      </c>
      <c r="M58" s="215">
        <v>0.84299999999999986</v>
      </c>
      <c r="N58" s="215">
        <v>1.5249374999999998</v>
      </c>
      <c r="O58" s="215">
        <v>2.2738888888888891</v>
      </c>
      <c r="P58" s="215">
        <v>3.0409999999999999</v>
      </c>
      <c r="Q58" s="215">
        <v>4.8938000000000006</v>
      </c>
      <c r="R58" s="215">
        <v>6.5298333333333334</v>
      </c>
      <c r="S58" s="215">
        <v>7.9838000000000005</v>
      </c>
      <c r="T58" s="215">
        <v>9.1903000000000006</v>
      </c>
      <c r="U58" s="215">
        <v>11.09684</v>
      </c>
      <c r="V58" s="215">
        <v>12.446733333333334</v>
      </c>
      <c r="W58" s="215">
        <v>14.274400000000002</v>
      </c>
      <c r="X58" s="215">
        <v>15.534310000000001</v>
      </c>
      <c r="Y58" s="215">
        <v>18.34808</v>
      </c>
      <c r="Z58" s="208" t="str">
        <f t="shared" si="1"/>
        <v>Aarau</v>
      </c>
    </row>
    <row r="59" spans="1:26" ht="18.899999999999999" customHeight="1">
      <c r="A59" s="24" t="str">
        <f>'Page 9'!$A$35</f>
        <v>Frauenfeld</v>
      </c>
      <c r="B59" s="215">
        <v>0</v>
      </c>
      <c r="C59" s="215">
        <v>0</v>
      </c>
      <c r="D59" s="215">
        <v>0</v>
      </c>
      <c r="E59" s="215">
        <v>0</v>
      </c>
      <c r="F59" s="215">
        <v>0</v>
      </c>
      <c r="G59" s="215">
        <v>0</v>
      </c>
      <c r="H59" s="215">
        <v>0</v>
      </c>
      <c r="I59" s="215">
        <v>0</v>
      </c>
      <c r="J59" s="215">
        <v>0</v>
      </c>
      <c r="K59" s="215">
        <v>0</v>
      </c>
      <c r="L59" s="215">
        <v>0.24266666666666664</v>
      </c>
      <c r="M59" s="215">
        <v>1.2311428571428573</v>
      </c>
      <c r="N59" s="215">
        <v>2.5448750000000002</v>
      </c>
      <c r="O59" s="215">
        <v>3.782</v>
      </c>
      <c r="P59" s="215">
        <v>4.8180999999999994</v>
      </c>
      <c r="Q59" s="215">
        <v>6.9903199999999996</v>
      </c>
      <c r="R59" s="215">
        <v>8.6388333333333325</v>
      </c>
      <c r="S59" s="215">
        <v>9.9052857142857142</v>
      </c>
      <c r="T59" s="215">
        <v>10.8475</v>
      </c>
      <c r="U59" s="215">
        <v>12.34606</v>
      </c>
      <c r="V59" s="215">
        <v>13.399516666666667</v>
      </c>
      <c r="W59" s="215">
        <v>14.816650000000001</v>
      </c>
      <c r="X59" s="215">
        <v>15.84051</v>
      </c>
      <c r="Y59" s="215">
        <v>17.892825000000002</v>
      </c>
      <c r="Z59" s="208" t="str">
        <f t="shared" si="1"/>
        <v>Frauenfeld</v>
      </c>
    </row>
    <row r="60" spans="1:26" ht="18.899999999999999" customHeight="1">
      <c r="A60" s="24" t="str">
        <f>'Page 9'!$A$36</f>
        <v>Bellinzona</v>
      </c>
      <c r="B60" s="10">
        <v>0.16</v>
      </c>
      <c r="C60" s="10">
        <v>0.13333333333333333</v>
      </c>
      <c r="D60" s="10">
        <v>0.1142857142857143</v>
      </c>
      <c r="E60" s="10">
        <v>0.1</v>
      </c>
      <c r="F60" s="10">
        <v>0.08</v>
      </c>
      <c r="G60" s="10">
        <v>6.6666666666666666E-2</v>
      </c>
      <c r="H60" s="10">
        <v>5.7142857142857148E-2</v>
      </c>
      <c r="I60" s="10">
        <v>0.05</v>
      </c>
      <c r="J60" s="10">
        <v>4.4444444444444446E-2</v>
      </c>
      <c r="K60" s="10">
        <v>0.04</v>
      </c>
      <c r="L60" s="10">
        <v>3.3333333333333333E-2</v>
      </c>
      <c r="M60" s="10">
        <v>0.78614285714285714</v>
      </c>
      <c r="N60" s="10">
        <v>1.3266249999999999</v>
      </c>
      <c r="O60" s="10">
        <v>1.9082222222222223</v>
      </c>
      <c r="P60" s="10">
        <v>2.8145500000000001</v>
      </c>
      <c r="Q60" s="10">
        <v>6.1520799999999998</v>
      </c>
      <c r="R60" s="10">
        <v>8.6081000000000003</v>
      </c>
      <c r="S60" s="10">
        <v>10.570685714285714</v>
      </c>
      <c r="T60" s="10">
        <v>11.972475000000001</v>
      </c>
      <c r="U60" s="10">
        <v>14.232939999999999</v>
      </c>
      <c r="V60" s="10">
        <v>15.968299999999999</v>
      </c>
      <c r="W60" s="10">
        <v>18.365937500000001</v>
      </c>
      <c r="X60" s="10">
        <v>19.881270000000001</v>
      </c>
      <c r="Y60" s="10">
        <v>22.964604999999999</v>
      </c>
      <c r="Z60" s="208" t="str">
        <f t="shared" si="1"/>
        <v>Bellinzona</v>
      </c>
    </row>
    <row r="61" spans="1:26" ht="18.899999999999999" customHeight="1">
      <c r="A61" s="24" t="str">
        <f>'Page 9'!$A$37</f>
        <v>Lausanne</v>
      </c>
      <c r="B61" s="215">
        <v>0</v>
      </c>
      <c r="C61" s="215">
        <v>0</v>
      </c>
      <c r="D61" s="215">
        <v>0</v>
      </c>
      <c r="E61" s="215">
        <v>0</v>
      </c>
      <c r="F61" s="215">
        <v>0</v>
      </c>
      <c r="G61" s="215">
        <v>0</v>
      </c>
      <c r="H61" s="215">
        <v>0</v>
      </c>
      <c r="I61" s="215">
        <v>0</v>
      </c>
      <c r="J61" s="215">
        <v>0</v>
      </c>
      <c r="K61" s="215">
        <v>0</v>
      </c>
      <c r="L61" s="215">
        <v>0</v>
      </c>
      <c r="M61" s="215">
        <v>0.62850000000000006</v>
      </c>
      <c r="N61" s="215">
        <v>2.4046249999999998</v>
      </c>
      <c r="O61" s="215">
        <v>4.5354999999999999</v>
      </c>
      <c r="P61" s="215">
        <v>7.4549500000000002</v>
      </c>
      <c r="Q61" s="215">
        <v>9.5062399999999982</v>
      </c>
      <c r="R61" s="215">
        <v>10.844533333333333</v>
      </c>
      <c r="S61" s="215">
        <v>12.117057142857142</v>
      </c>
      <c r="T61" s="215">
        <v>13.403600000000001</v>
      </c>
      <c r="U61" s="215">
        <v>15.408760000000003</v>
      </c>
      <c r="V61" s="215">
        <v>18.819200000000002</v>
      </c>
      <c r="W61" s="215">
        <v>21.631625</v>
      </c>
      <c r="X61" s="215">
        <v>23.720890000000001</v>
      </c>
      <c r="Y61" s="215">
        <v>26.030999999999999</v>
      </c>
      <c r="Z61" s="208" t="str">
        <f t="shared" si="1"/>
        <v>Lausanne</v>
      </c>
    </row>
    <row r="62" spans="1:26" ht="18.899999999999999" customHeight="1">
      <c r="A62" s="24" t="str">
        <f>'Page 9'!$A$38</f>
        <v>Sion</v>
      </c>
      <c r="B62" s="10">
        <v>0.27200000000000002</v>
      </c>
      <c r="C62" s="10">
        <v>0.22666666666666668</v>
      </c>
      <c r="D62" s="10">
        <v>0.19428571428571428</v>
      </c>
      <c r="E62" s="10">
        <v>0.16999999999999998</v>
      </c>
      <c r="F62" s="10">
        <v>0.13600000000000001</v>
      </c>
      <c r="G62" s="10">
        <v>0.11333333333333334</v>
      </c>
      <c r="H62" s="10">
        <v>9.7142857142857142E-2</v>
      </c>
      <c r="I62" s="10">
        <v>8.4999999999999992E-2</v>
      </c>
      <c r="J62" s="10">
        <v>7.5555555555555556E-2</v>
      </c>
      <c r="K62" s="10">
        <v>6.8000000000000005E-2</v>
      </c>
      <c r="L62" s="10">
        <v>0.54016666666666679</v>
      </c>
      <c r="M62" s="10">
        <v>1.175428571428571</v>
      </c>
      <c r="N62" s="10">
        <v>2.6348124999999998</v>
      </c>
      <c r="O62" s="10">
        <v>3.5162222222222228</v>
      </c>
      <c r="P62" s="10">
        <v>4.3629500000000005</v>
      </c>
      <c r="Q62" s="10">
        <v>6.1690800000000001</v>
      </c>
      <c r="R62" s="10">
        <v>7.7665333333333324</v>
      </c>
      <c r="S62" s="10">
        <v>9.4925999999999995</v>
      </c>
      <c r="T62" s="10">
        <v>11.557549999999999</v>
      </c>
      <c r="U62" s="10">
        <v>14.101819999999998</v>
      </c>
      <c r="V62" s="10">
        <v>15.594533333333333</v>
      </c>
      <c r="W62" s="10">
        <v>17.731924999999997</v>
      </c>
      <c r="X62" s="10">
        <v>18.9377</v>
      </c>
      <c r="Y62" s="10">
        <v>20.786289999999997</v>
      </c>
      <c r="Z62" s="208" t="str">
        <f t="shared" si="1"/>
        <v>Sion</v>
      </c>
    </row>
    <row r="63" spans="1:26" ht="18.899999999999999" customHeight="1">
      <c r="A63" s="24" t="str">
        <f>'Page 9'!$A$39</f>
        <v>Neuchâtel</v>
      </c>
      <c r="B63" s="215">
        <v>0</v>
      </c>
      <c r="C63" s="215">
        <v>0</v>
      </c>
      <c r="D63" s="215">
        <v>0</v>
      </c>
      <c r="E63" s="215">
        <v>0</v>
      </c>
      <c r="F63" s="215">
        <v>0</v>
      </c>
      <c r="G63" s="215">
        <v>0</v>
      </c>
      <c r="H63" s="215">
        <v>0</v>
      </c>
      <c r="I63" s="215">
        <v>0</v>
      </c>
      <c r="J63" s="215">
        <v>0</v>
      </c>
      <c r="K63" s="215">
        <v>0</v>
      </c>
      <c r="L63" s="215">
        <v>0</v>
      </c>
      <c r="M63" s="215">
        <v>0</v>
      </c>
      <c r="N63" s="215">
        <v>9.5516875000000001E-2</v>
      </c>
      <c r="O63" s="215">
        <v>0.20066499999999995</v>
      </c>
      <c r="P63" s="215">
        <v>0.88915</v>
      </c>
      <c r="Q63" s="215">
        <v>4.1802640000000002</v>
      </c>
      <c r="R63" s="215">
        <v>6.9033000000000015</v>
      </c>
      <c r="S63" s="215">
        <v>9.0756199999999989</v>
      </c>
      <c r="T63" s="215">
        <v>10.840710000000001</v>
      </c>
      <c r="U63" s="215">
        <v>13.620624000000001</v>
      </c>
      <c r="V63" s="215">
        <v>15.829231666666669</v>
      </c>
      <c r="W63" s="215">
        <v>18.902921249999999</v>
      </c>
      <c r="X63" s="215">
        <v>20.609575</v>
      </c>
      <c r="Y63" s="215">
        <v>22.611448500000002</v>
      </c>
      <c r="Z63" s="208" t="str">
        <f t="shared" si="1"/>
        <v>Neuchâtel</v>
      </c>
    </row>
    <row r="64" spans="1:26" ht="18.899999999999999" customHeight="1">
      <c r="A64" s="24" t="str">
        <f>'Page 9'!$A$40</f>
        <v>Geneva</v>
      </c>
      <c r="B64" s="10">
        <v>0.2</v>
      </c>
      <c r="C64" s="10">
        <v>0.16666666666666669</v>
      </c>
      <c r="D64" s="10">
        <v>0.14285714285714285</v>
      </c>
      <c r="E64" s="10">
        <v>0.125</v>
      </c>
      <c r="F64" s="10">
        <v>0.1</v>
      </c>
      <c r="G64" s="10">
        <v>8.3333333333333343E-2</v>
      </c>
      <c r="H64" s="10">
        <v>7.1428571428571425E-2</v>
      </c>
      <c r="I64" s="10">
        <v>6.25E-2</v>
      </c>
      <c r="J64" s="10">
        <v>5.5555555555555552E-2</v>
      </c>
      <c r="K64" s="10">
        <v>0.05</v>
      </c>
      <c r="L64" s="10">
        <v>4.1666666666666671E-2</v>
      </c>
      <c r="M64" s="10">
        <v>3.5714285714285712E-2</v>
      </c>
      <c r="N64" s="10">
        <v>3.125E-2</v>
      </c>
      <c r="O64" s="10">
        <v>1.1488333333333334</v>
      </c>
      <c r="P64" s="10">
        <v>2.4995500000000002</v>
      </c>
      <c r="Q64" s="10">
        <v>5.3002399999999987</v>
      </c>
      <c r="R64" s="10">
        <v>8.0551666666666666</v>
      </c>
      <c r="S64" s="10">
        <v>10.229257142857143</v>
      </c>
      <c r="T64" s="10">
        <v>11.8598</v>
      </c>
      <c r="U64" s="10">
        <v>14.26188</v>
      </c>
      <c r="V64" s="10">
        <v>15.929599999999999</v>
      </c>
      <c r="W64" s="10">
        <v>18.211275000000001</v>
      </c>
      <c r="X64" s="10">
        <v>19.815260000000002</v>
      </c>
      <c r="Y64" s="10">
        <v>23.894144999999998</v>
      </c>
      <c r="Z64" s="208" t="str">
        <f t="shared" si="1"/>
        <v>Geneva</v>
      </c>
    </row>
    <row r="65" spans="1:26" ht="18.899999999999999" customHeight="1">
      <c r="A65" s="24" t="str">
        <f>'Page 9'!$A$41</f>
        <v>Delémont</v>
      </c>
      <c r="B65" s="215">
        <v>0</v>
      </c>
      <c r="C65" s="215">
        <v>0</v>
      </c>
      <c r="D65" s="215">
        <v>0</v>
      </c>
      <c r="E65" s="215">
        <v>0</v>
      </c>
      <c r="F65" s="215">
        <v>0</v>
      </c>
      <c r="G65" s="215">
        <v>0</v>
      </c>
      <c r="H65" s="215">
        <v>0</v>
      </c>
      <c r="I65" s="215">
        <v>0</v>
      </c>
      <c r="J65" s="215">
        <v>7.0222222222222228E-2</v>
      </c>
      <c r="K65" s="215">
        <v>0.47779999999999995</v>
      </c>
      <c r="L65" s="215">
        <v>2.1032500000000001</v>
      </c>
      <c r="M65" s="215">
        <v>3.9595714285714281</v>
      </c>
      <c r="N65" s="215">
        <v>5.3626250000000004</v>
      </c>
      <c r="O65" s="215">
        <v>6.8424444444444443</v>
      </c>
      <c r="P65" s="215">
        <v>8.1105999999999998</v>
      </c>
      <c r="Q65" s="215">
        <v>10.384599999999999</v>
      </c>
      <c r="R65" s="215">
        <v>12.398599999999998</v>
      </c>
      <c r="S65" s="215">
        <v>13.862828571428572</v>
      </c>
      <c r="T65" s="215">
        <v>14.973699999999997</v>
      </c>
      <c r="U65" s="215">
        <v>16.607120000000002</v>
      </c>
      <c r="V65" s="215">
        <v>18.356650000000002</v>
      </c>
      <c r="W65" s="215">
        <v>20.54355</v>
      </c>
      <c r="X65" s="215">
        <v>21.858480000000004</v>
      </c>
      <c r="Y65" s="215">
        <v>24.695669999999996</v>
      </c>
      <c r="Z65" s="208" t="str">
        <f t="shared" si="1"/>
        <v>Delémont</v>
      </c>
    </row>
    <row r="66" spans="1:26" ht="18.899999999999999" customHeight="1">
      <c r="A66" s="24"/>
      <c r="B66" s="212"/>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08"/>
    </row>
    <row r="67" spans="1:26" ht="18.899999999999999" customHeight="1">
      <c r="A67" s="24" t="str">
        <f>'Page 9'!$A$43</f>
        <v>Direct federal tax</v>
      </c>
      <c r="B67" s="215">
        <v>0</v>
      </c>
      <c r="C67" s="215">
        <v>0</v>
      </c>
      <c r="D67" s="215">
        <v>0</v>
      </c>
      <c r="E67" s="215">
        <v>0</v>
      </c>
      <c r="F67" s="215">
        <v>0</v>
      </c>
      <c r="G67" s="215">
        <v>0</v>
      </c>
      <c r="H67" s="215">
        <v>0</v>
      </c>
      <c r="I67" s="215">
        <v>0</v>
      </c>
      <c r="J67" s="215">
        <v>0</v>
      </c>
      <c r="K67" s="215">
        <v>0</v>
      </c>
      <c r="L67" s="215">
        <v>0</v>
      </c>
      <c r="M67" s="215">
        <v>0</v>
      </c>
      <c r="N67" s="215">
        <v>0</v>
      </c>
      <c r="O67" s="215">
        <v>0</v>
      </c>
      <c r="P67" s="215">
        <v>0</v>
      </c>
      <c r="Q67" s="215">
        <v>0.20880000000000001</v>
      </c>
      <c r="R67" s="215">
        <v>0.7406666666666667</v>
      </c>
      <c r="S67" s="215">
        <v>1.3462857142857143</v>
      </c>
      <c r="T67" s="215">
        <v>2.0564999999999998</v>
      </c>
      <c r="U67" s="215">
        <v>3.9036</v>
      </c>
      <c r="V67" s="215">
        <v>5.1856666666666671</v>
      </c>
      <c r="W67" s="215">
        <v>6.7947499999999996</v>
      </c>
      <c r="X67" s="215">
        <v>7.7576000000000009</v>
      </c>
      <c r="Y67" s="215">
        <v>9.6872000000000007</v>
      </c>
      <c r="Z67" s="208" t="str">
        <f>A67</f>
        <v>Direct federal tax</v>
      </c>
    </row>
    <row r="68" spans="1:26" ht="18.899999999999999" customHeight="1">
      <c r="B68" s="213"/>
      <c r="C68" s="213"/>
      <c r="D68" s="213"/>
      <c r="E68" s="213"/>
      <c r="F68" s="213"/>
      <c r="G68" s="213"/>
      <c r="H68" s="213"/>
      <c r="I68" s="213"/>
      <c r="J68" s="213"/>
      <c r="K68" s="213"/>
      <c r="L68" s="213"/>
      <c r="M68" s="213"/>
    </row>
    <row r="69" spans="1:26" ht="18.899999999999999" customHeight="1">
      <c r="B69" s="213"/>
      <c r="C69" s="213"/>
      <c r="D69" s="213"/>
      <c r="E69" s="213"/>
      <c r="F69" s="213"/>
      <c r="G69" s="213"/>
      <c r="H69" s="213"/>
      <c r="I69" s="213"/>
      <c r="J69" s="213"/>
      <c r="K69" s="213"/>
      <c r="L69" s="213"/>
      <c r="M69" s="213"/>
    </row>
    <row r="70" spans="1:26" ht="18.899999999999999" customHeight="1">
      <c r="B70" s="213"/>
      <c r="C70" s="213"/>
      <c r="D70" s="213"/>
      <c r="E70" s="213"/>
      <c r="F70" s="213"/>
      <c r="G70" s="213"/>
      <c r="H70" s="213"/>
      <c r="I70" s="213"/>
      <c r="J70" s="213"/>
      <c r="K70" s="213"/>
      <c r="L70" s="213"/>
      <c r="M70" s="213"/>
    </row>
    <row r="71" spans="1:26" ht="18.899999999999999" customHeight="1">
      <c r="B71" s="213"/>
      <c r="C71" s="213"/>
      <c r="D71" s="213"/>
      <c r="E71" s="213"/>
      <c r="F71" s="213"/>
      <c r="G71" s="213"/>
      <c r="H71" s="213"/>
      <c r="I71" s="213"/>
      <c r="J71" s="213"/>
      <c r="K71" s="213"/>
      <c r="L71" s="213"/>
      <c r="M71" s="213"/>
    </row>
    <row r="72" spans="1:26">
      <c r="B72" s="213"/>
      <c r="C72" s="213"/>
      <c r="D72" s="213"/>
      <c r="E72" s="213"/>
      <c r="F72" s="213"/>
      <c r="G72" s="213"/>
      <c r="H72" s="213"/>
      <c r="I72" s="213"/>
      <c r="J72" s="213"/>
      <c r="K72" s="213"/>
      <c r="L72" s="213"/>
      <c r="M72" s="213"/>
    </row>
    <row r="73" spans="1:26">
      <c r="B73" s="213"/>
      <c r="C73" s="213"/>
      <c r="D73" s="213"/>
      <c r="E73" s="213"/>
      <c r="F73" s="213"/>
      <c r="G73" s="213"/>
      <c r="H73" s="213"/>
      <c r="I73" s="213"/>
      <c r="J73" s="213"/>
      <c r="K73" s="213"/>
      <c r="L73" s="213"/>
      <c r="M73" s="213"/>
    </row>
    <row r="74" spans="1:26">
      <c r="B74" s="213"/>
      <c r="C74" s="213"/>
      <c r="D74" s="213"/>
      <c r="E74" s="213"/>
      <c r="F74" s="213"/>
      <c r="G74" s="213"/>
      <c r="H74" s="213"/>
      <c r="I74" s="213"/>
      <c r="J74" s="213"/>
      <c r="K74" s="213"/>
      <c r="L74" s="213"/>
      <c r="M74" s="213"/>
    </row>
    <row r="75" spans="1:26">
      <c r="B75" s="213"/>
      <c r="C75" s="213"/>
      <c r="D75" s="213"/>
      <c r="E75" s="213"/>
      <c r="F75" s="213"/>
      <c r="G75" s="213"/>
      <c r="H75" s="213"/>
      <c r="I75" s="213"/>
      <c r="J75" s="213"/>
      <c r="K75" s="213"/>
      <c r="L75" s="213"/>
      <c r="M75" s="213"/>
    </row>
    <row r="76" spans="1:26">
      <c r="B76" s="213"/>
      <c r="C76" s="213"/>
      <c r="D76" s="213"/>
      <c r="E76" s="213"/>
      <c r="F76" s="213"/>
      <c r="G76" s="213"/>
      <c r="H76" s="213"/>
      <c r="I76" s="213"/>
      <c r="J76" s="213"/>
      <c r="K76" s="213"/>
      <c r="L76" s="213"/>
      <c r="M76" s="213"/>
    </row>
    <row r="77" spans="1:26">
      <c r="B77" s="213"/>
      <c r="C77" s="213"/>
      <c r="D77" s="213"/>
      <c r="E77" s="213"/>
      <c r="F77" s="213"/>
      <c r="G77" s="213"/>
      <c r="H77" s="213"/>
      <c r="I77" s="213"/>
      <c r="J77" s="213"/>
      <c r="K77" s="213"/>
      <c r="L77" s="213"/>
      <c r="M77" s="213"/>
    </row>
    <row r="78" spans="1:26">
      <c r="B78" s="213"/>
      <c r="C78" s="213"/>
      <c r="D78" s="213"/>
      <c r="E78" s="213"/>
      <c r="F78" s="213"/>
      <c r="G78" s="213"/>
      <c r="H78" s="213"/>
      <c r="I78" s="213"/>
      <c r="J78" s="213"/>
      <c r="K78" s="213"/>
      <c r="L78" s="213"/>
      <c r="M78" s="213"/>
    </row>
    <row r="79" spans="1:26">
      <c r="B79" s="213"/>
      <c r="C79" s="213"/>
      <c r="D79" s="213"/>
      <c r="E79" s="213"/>
      <c r="F79" s="213"/>
      <c r="G79" s="213"/>
      <c r="H79" s="213"/>
      <c r="I79" s="213"/>
      <c r="J79" s="213"/>
      <c r="K79" s="213"/>
      <c r="L79" s="213"/>
      <c r="M79" s="213"/>
    </row>
    <row r="80" spans="1:26">
      <c r="B80" s="213"/>
      <c r="C80" s="213"/>
      <c r="D80" s="213"/>
      <c r="E80" s="213"/>
      <c r="F80" s="213"/>
      <c r="G80" s="213"/>
      <c r="H80" s="213"/>
      <c r="I80" s="213"/>
      <c r="J80" s="213"/>
      <c r="K80" s="213"/>
      <c r="L80" s="213"/>
      <c r="M80" s="213"/>
    </row>
    <row r="81" spans="2:13">
      <c r="B81" s="213"/>
      <c r="C81" s="213"/>
      <c r="D81" s="213"/>
      <c r="E81" s="213"/>
      <c r="F81" s="213"/>
      <c r="G81" s="213"/>
      <c r="H81" s="213"/>
      <c r="I81" s="213"/>
      <c r="J81" s="213"/>
      <c r="K81" s="213"/>
      <c r="L81" s="213"/>
      <c r="M81" s="213"/>
    </row>
    <row r="82" spans="2:13">
      <c r="B82" s="213"/>
      <c r="C82" s="213"/>
      <c r="D82" s="213"/>
      <c r="E82" s="213"/>
      <c r="F82" s="213"/>
      <c r="G82" s="213"/>
      <c r="H82" s="213"/>
      <c r="I82" s="213"/>
      <c r="J82" s="213"/>
      <c r="K82" s="213"/>
      <c r="L82" s="213"/>
      <c r="M82" s="213"/>
    </row>
    <row r="83" spans="2:13">
      <c r="B83" s="213"/>
      <c r="C83" s="213"/>
      <c r="D83" s="213"/>
      <c r="E83" s="213"/>
      <c r="F83" s="213"/>
      <c r="G83" s="213"/>
      <c r="H83" s="213"/>
      <c r="I83" s="213"/>
      <c r="J83" s="213"/>
      <c r="K83" s="213"/>
      <c r="L83" s="213"/>
      <c r="M83" s="213"/>
    </row>
    <row r="84" spans="2:13">
      <c r="B84" s="213"/>
      <c r="C84" s="213"/>
      <c r="D84" s="213"/>
      <c r="E84" s="213"/>
      <c r="F84" s="213"/>
      <c r="G84" s="213"/>
      <c r="H84" s="213"/>
      <c r="I84" s="213"/>
      <c r="J84" s="213"/>
      <c r="K84" s="213"/>
      <c r="L84" s="213"/>
      <c r="M84" s="213"/>
    </row>
    <row r="85" spans="2:13">
      <c r="B85" s="213"/>
      <c r="C85" s="213"/>
      <c r="D85" s="213"/>
      <c r="E85" s="213"/>
      <c r="F85" s="213"/>
      <c r="G85" s="213"/>
      <c r="H85" s="213"/>
      <c r="I85" s="213"/>
      <c r="J85" s="213"/>
      <c r="K85" s="213"/>
      <c r="L85" s="213"/>
      <c r="M85" s="213"/>
    </row>
    <row r="86" spans="2:13">
      <c r="B86" s="213"/>
      <c r="C86" s="213"/>
      <c r="D86" s="213"/>
      <c r="E86" s="213"/>
      <c r="F86" s="213"/>
      <c r="G86" s="213"/>
      <c r="H86" s="213"/>
      <c r="I86" s="213"/>
      <c r="J86" s="213"/>
      <c r="K86" s="213"/>
      <c r="L86" s="213"/>
      <c r="M86" s="213"/>
    </row>
    <row r="87" spans="2:13">
      <c r="B87" s="213"/>
      <c r="C87" s="213"/>
      <c r="D87" s="213"/>
      <c r="E87" s="213"/>
      <c r="F87" s="213"/>
      <c r="G87" s="213"/>
      <c r="H87" s="213"/>
      <c r="I87" s="213"/>
      <c r="J87" s="213"/>
      <c r="K87" s="213"/>
      <c r="L87" s="213"/>
      <c r="M87" s="213"/>
    </row>
    <row r="88" spans="2:13">
      <c r="B88" s="213"/>
      <c r="C88" s="213"/>
      <c r="D88" s="213"/>
      <c r="E88" s="213"/>
      <c r="F88" s="213"/>
      <c r="G88" s="213"/>
      <c r="H88" s="213"/>
      <c r="I88" s="213"/>
      <c r="J88" s="213"/>
      <c r="K88" s="213"/>
      <c r="L88" s="213"/>
      <c r="M88" s="213"/>
    </row>
    <row r="89" spans="2:13">
      <c r="B89" s="213"/>
      <c r="C89" s="213"/>
      <c r="D89" s="213"/>
      <c r="E89" s="213"/>
      <c r="F89" s="213"/>
      <c r="G89" s="213"/>
      <c r="H89" s="213"/>
      <c r="I89" s="213"/>
      <c r="J89" s="213"/>
      <c r="K89" s="213"/>
      <c r="L89" s="213"/>
      <c r="M89" s="213"/>
    </row>
    <row r="90" spans="2:13">
      <c r="B90" s="213"/>
      <c r="C90" s="213"/>
      <c r="D90" s="213"/>
      <c r="E90" s="213"/>
      <c r="F90" s="213"/>
      <c r="G90" s="213"/>
      <c r="H90" s="213"/>
      <c r="I90" s="213"/>
      <c r="J90" s="213"/>
      <c r="K90" s="213"/>
      <c r="L90" s="213"/>
      <c r="M90" s="213"/>
    </row>
    <row r="91" spans="2:13">
      <c r="B91" s="213"/>
      <c r="C91" s="213"/>
      <c r="D91" s="213"/>
      <c r="E91" s="213"/>
      <c r="F91" s="213"/>
      <c r="G91" s="213"/>
      <c r="H91" s="213"/>
      <c r="I91" s="213"/>
      <c r="J91" s="213"/>
      <c r="K91" s="213"/>
      <c r="L91" s="213"/>
      <c r="M91" s="213"/>
    </row>
    <row r="92" spans="2:13">
      <c r="B92" s="213"/>
      <c r="C92" s="213"/>
      <c r="D92" s="213"/>
      <c r="E92" s="213"/>
      <c r="F92" s="213"/>
      <c r="G92" s="213"/>
      <c r="H92" s="213"/>
      <c r="I92" s="213"/>
      <c r="J92" s="213"/>
      <c r="K92" s="213"/>
      <c r="L92" s="213"/>
      <c r="M92" s="213"/>
    </row>
    <row r="93" spans="2:13">
      <c r="B93" s="213"/>
      <c r="C93" s="213"/>
      <c r="D93" s="213"/>
      <c r="E93" s="213"/>
      <c r="F93" s="213"/>
      <c r="G93" s="213"/>
      <c r="H93" s="213"/>
      <c r="I93" s="213"/>
      <c r="J93" s="213"/>
      <c r="K93" s="213"/>
      <c r="L93" s="213"/>
      <c r="M93" s="213"/>
    </row>
    <row r="94" spans="2:13">
      <c r="B94" s="213"/>
      <c r="C94" s="213"/>
      <c r="D94" s="213"/>
      <c r="E94" s="213"/>
      <c r="F94" s="213"/>
      <c r="G94" s="213"/>
      <c r="H94" s="213"/>
      <c r="I94" s="213"/>
      <c r="J94" s="213"/>
      <c r="K94" s="213"/>
      <c r="L94" s="213"/>
      <c r="M94" s="213"/>
    </row>
    <row r="95" spans="2:13">
      <c r="B95" s="213"/>
      <c r="C95" s="213"/>
      <c r="D95" s="213"/>
      <c r="E95" s="213"/>
      <c r="F95" s="213"/>
      <c r="G95" s="213"/>
      <c r="H95" s="213"/>
      <c r="I95" s="213"/>
      <c r="J95" s="213"/>
      <c r="K95" s="213"/>
      <c r="L95" s="213"/>
      <c r="M95" s="213"/>
    </row>
    <row r="96" spans="2:13">
      <c r="B96" s="213"/>
      <c r="C96" s="213"/>
      <c r="D96" s="213"/>
      <c r="E96" s="213"/>
      <c r="F96" s="213"/>
      <c r="G96" s="213"/>
      <c r="H96" s="213"/>
      <c r="I96" s="213"/>
      <c r="J96" s="213"/>
      <c r="K96" s="213"/>
      <c r="L96" s="213"/>
      <c r="M96" s="213"/>
    </row>
    <row r="97" spans="2:13">
      <c r="B97" s="213"/>
      <c r="C97" s="213"/>
      <c r="D97" s="213"/>
      <c r="E97" s="213"/>
      <c r="F97" s="213"/>
      <c r="G97" s="213"/>
      <c r="H97" s="213"/>
      <c r="I97" s="213"/>
      <c r="J97" s="213"/>
      <c r="K97" s="213"/>
      <c r="L97" s="213"/>
      <c r="M97" s="213"/>
    </row>
    <row r="98" spans="2:13">
      <c r="B98" s="213"/>
      <c r="C98" s="213"/>
      <c r="D98" s="213"/>
      <c r="E98" s="213"/>
      <c r="F98" s="213"/>
      <c r="G98" s="213"/>
      <c r="H98" s="213"/>
      <c r="I98" s="213"/>
      <c r="J98" s="213"/>
      <c r="K98" s="213"/>
      <c r="L98" s="213"/>
      <c r="M98" s="213"/>
    </row>
    <row r="99" spans="2:13">
      <c r="B99" s="213"/>
      <c r="C99" s="213"/>
      <c r="D99" s="213"/>
      <c r="E99" s="213"/>
      <c r="F99" s="213"/>
      <c r="G99" s="213"/>
      <c r="H99" s="213"/>
      <c r="I99" s="213"/>
      <c r="J99" s="213"/>
      <c r="K99" s="213"/>
      <c r="L99" s="213"/>
      <c r="M99" s="213"/>
    </row>
    <row r="100" spans="2:13">
      <c r="B100" s="213"/>
      <c r="C100" s="213"/>
      <c r="D100" s="213"/>
      <c r="E100" s="213"/>
      <c r="F100" s="213"/>
      <c r="G100" s="213"/>
      <c r="H100" s="213"/>
      <c r="I100" s="213"/>
      <c r="J100" s="213"/>
      <c r="K100" s="213"/>
      <c r="L100" s="213"/>
      <c r="M100" s="213"/>
    </row>
    <row r="101" spans="2:13">
      <c r="B101" s="213"/>
      <c r="C101" s="213"/>
      <c r="D101" s="213"/>
      <c r="E101" s="213"/>
      <c r="F101" s="213"/>
      <c r="G101" s="213"/>
      <c r="H101" s="213"/>
      <c r="I101" s="213"/>
      <c r="J101" s="213"/>
      <c r="K101" s="213"/>
      <c r="L101" s="213"/>
      <c r="M101" s="213"/>
    </row>
    <row r="102" spans="2:13">
      <c r="B102" s="213"/>
      <c r="C102" s="213"/>
      <c r="D102" s="213"/>
      <c r="E102" s="213"/>
      <c r="F102" s="213"/>
      <c r="G102" s="213"/>
      <c r="H102" s="213"/>
      <c r="I102" s="213"/>
      <c r="J102" s="213"/>
      <c r="K102" s="213"/>
      <c r="L102" s="213"/>
      <c r="M102" s="213"/>
    </row>
    <row r="103" spans="2:13">
      <c r="B103" s="213"/>
      <c r="C103" s="213"/>
      <c r="D103" s="213"/>
      <c r="E103" s="213"/>
      <c r="F103" s="213"/>
      <c r="G103" s="213"/>
      <c r="H103" s="213"/>
      <c r="I103" s="213"/>
      <c r="J103" s="213"/>
      <c r="K103" s="213"/>
      <c r="L103" s="213"/>
      <c r="M103" s="213"/>
    </row>
    <row r="104" spans="2:13">
      <c r="B104" s="213"/>
      <c r="C104" s="213"/>
      <c r="D104" s="213"/>
      <c r="E104" s="213"/>
      <c r="F104" s="213"/>
      <c r="G104" s="213"/>
      <c r="H104" s="213"/>
      <c r="I104" s="213"/>
      <c r="J104" s="213"/>
      <c r="K104" s="213"/>
      <c r="L104" s="213"/>
      <c r="M104" s="213"/>
    </row>
    <row r="105" spans="2:13">
      <c r="B105" s="213"/>
      <c r="C105" s="213"/>
      <c r="D105" s="213"/>
      <c r="E105" s="213"/>
      <c r="F105" s="213"/>
      <c r="G105" s="213"/>
      <c r="H105" s="213"/>
      <c r="I105" s="213"/>
      <c r="J105" s="213"/>
      <c r="K105" s="213"/>
      <c r="L105" s="213"/>
      <c r="M105" s="213"/>
    </row>
    <row r="106" spans="2:13">
      <c r="B106" s="213"/>
      <c r="C106" s="213"/>
      <c r="D106" s="213"/>
      <c r="E106" s="213"/>
      <c r="F106" s="213"/>
      <c r="G106" s="213"/>
      <c r="H106" s="213"/>
      <c r="I106" s="213"/>
      <c r="J106" s="213"/>
      <c r="K106" s="213"/>
      <c r="L106" s="213"/>
      <c r="M106" s="213"/>
    </row>
    <row r="107" spans="2:13">
      <c r="B107" s="213"/>
      <c r="C107" s="213"/>
      <c r="D107" s="213"/>
      <c r="E107" s="213"/>
      <c r="F107" s="213"/>
      <c r="G107" s="213"/>
      <c r="H107" s="213"/>
      <c r="I107" s="213"/>
      <c r="J107" s="213"/>
      <c r="K107" s="213"/>
      <c r="L107" s="213"/>
      <c r="M107" s="213"/>
    </row>
    <row r="108" spans="2:13">
      <c r="B108" s="213"/>
      <c r="C108" s="213"/>
      <c r="D108" s="213"/>
      <c r="E108" s="213"/>
      <c r="F108" s="213"/>
      <c r="G108" s="213"/>
      <c r="H108" s="213"/>
      <c r="I108" s="213"/>
      <c r="J108" s="213"/>
      <c r="K108" s="213"/>
      <c r="L108" s="213"/>
      <c r="M108" s="213"/>
    </row>
    <row r="109" spans="2:13">
      <c r="B109" s="213"/>
      <c r="C109" s="213"/>
      <c r="D109" s="213"/>
      <c r="E109" s="213"/>
      <c r="F109" s="213"/>
      <c r="G109" s="213"/>
      <c r="H109" s="213"/>
      <c r="I109" s="213"/>
      <c r="J109" s="213"/>
      <c r="K109" s="213"/>
      <c r="L109" s="213"/>
      <c r="M109" s="213"/>
    </row>
    <row r="110" spans="2:13">
      <c r="B110" s="213"/>
      <c r="C110" s="213"/>
      <c r="D110" s="213"/>
      <c r="E110" s="213"/>
      <c r="F110" s="213"/>
      <c r="G110" s="213"/>
      <c r="H110" s="213"/>
      <c r="I110" s="213"/>
      <c r="J110" s="213"/>
      <c r="K110" s="213"/>
      <c r="L110" s="213"/>
      <c r="M110" s="213"/>
    </row>
    <row r="111" spans="2:13">
      <c r="B111" s="213"/>
      <c r="C111" s="213"/>
      <c r="D111" s="213"/>
      <c r="E111" s="213"/>
      <c r="F111" s="213"/>
      <c r="G111" s="213"/>
      <c r="H111" s="213"/>
      <c r="I111" s="213"/>
      <c r="J111" s="213"/>
      <c r="K111" s="213"/>
      <c r="L111" s="213"/>
      <c r="M111" s="213"/>
    </row>
    <row r="112" spans="2:13">
      <c r="B112" s="213"/>
      <c r="C112" s="213"/>
      <c r="D112" s="213"/>
      <c r="E112" s="213"/>
      <c r="F112" s="213"/>
      <c r="G112" s="213"/>
      <c r="H112" s="213"/>
      <c r="I112" s="213"/>
      <c r="J112" s="213"/>
      <c r="K112" s="213"/>
      <c r="L112" s="213"/>
      <c r="M112" s="213"/>
    </row>
    <row r="113" spans="2:13">
      <c r="B113" s="213"/>
      <c r="C113" s="213"/>
      <c r="D113" s="213"/>
      <c r="E113" s="213"/>
      <c r="F113" s="213"/>
      <c r="G113" s="213"/>
      <c r="H113" s="213"/>
      <c r="I113" s="213"/>
      <c r="J113" s="213"/>
      <c r="K113" s="213"/>
      <c r="L113" s="213"/>
      <c r="M113" s="213"/>
    </row>
    <row r="114" spans="2:13">
      <c r="B114" s="213"/>
      <c r="C114" s="213"/>
      <c r="D114" s="213"/>
      <c r="E114" s="213"/>
      <c r="F114" s="213"/>
      <c r="G114" s="213"/>
      <c r="H114" s="213"/>
      <c r="I114" s="213"/>
      <c r="J114" s="213"/>
      <c r="K114" s="213"/>
      <c r="L114" s="213"/>
      <c r="M114" s="213"/>
    </row>
    <row r="115" spans="2:13">
      <c r="B115" s="213"/>
      <c r="C115" s="213"/>
      <c r="D115" s="213"/>
      <c r="E115" s="213"/>
      <c r="F115" s="213"/>
      <c r="G115" s="213"/>
      <c r="H115" s="213"/>
      <c r="I115" s="213"/>
      <c r="J115" s="213"/>
      <c r="K115" s="213"/>
      <c r="L115" s="213"/>
      <c r="M115" s="213"/>
    </row>
    <row r="116" spans="2:13">
      <c r="B116" s="213"/>
      <c r="C116" s="213"/>
      <c r="D116" s="213"/>
      <c r="E116" s="213"/>
      <c r="F116" s="213"/>
      <c r="G116" s="213"/>
      <c r="H116" s="213"/>
      <c r="I116" s="213"/>
      <c r="J116" s="213"/>
      <c r="K116" s="213"/>
      <c r="L116" s="213"/>
      <c r="M116" s="213"/>
    </row>
    <row r="117" spans="2:13">
      <c r="B117" s="213"/>
      <c r="C117" s="213"/>
      <c r="D117" s="213"/>
      <c r="E117" s="213"/>
      <c r="F117" s="213"/>
      <c r="G117" s="213"/>
      <c r="H117" s="213"/>
      <c r="I117" s="213"/>
      <c r="J117" s="213"/>
      <c r="K117" s="213"/>
      <c r="L117" s="213"/>
      <c r="M117" s="213"/>
    </row>
    <row r="118" spans="2:13">
      <c r="B118" s="213"/>
      <c r="C118" s="213"/>
      <c r="D118" s="213"/>
      <c r="E118" s="213"/>
      <c r="F118" s="213"/>
      <c r="G118" s="213"/>
      <c r="H118" s="213"/>
      <c r="I118" s="213"/>
      <c r="J118" s="213"/>
      <c r="K118" s="213"/>
      <c r="L118" s="213"/>
      <c r="M118" s="213"/>
    </row>
    <row r="119" spans="2:13">
      <c r="B119" s="213"/>
      <c r="C119" s="213"/>
      <c r="D119" s="213"/>
      <c r="E119" s="213"/>
      <c r="F119" s="213"/>
      <c r="G119" s="213"/>
      <c r="H119" s="213"/>
      <c r="I119" s="213"/>
      <c r="J119" s="213"/>
      <c r="K119" s="213"/>
      <c r="L119" s="213"/>
      <c r="M119" s="213"/>
    </row>
    <row r="120" spans="2:13">
      <c r="B120" s="213"/>
      <c r="C120" s="213"/>
      <c r="D120" s="213"/>
      <c r="E120" s="213"/>
      <c r="F120" s="213"/>
      <c r="G120" s="213"/>
      <c r="H120" s="213"/>
      <c r="I120" s="213"/>
      <c r="J120" s="213"/>
      <c r="K120" s="213"/>
      <c r="L120" s="213"/>
      <c r="M120" s="213"/>
    </row>
  </sheetData>
  <mergeCells count="6">
    <mergeCell ref="N39:Y39"/>
    <mergeCell ref="B9:L9"/>
    <mergeCell ref="B6:M6"/>
    <mergeCell ref="N6:Y6"/>
    <mergeCell ref="N9:Y9"/>
    <mergeCell ref="B39:M39"/>
  </mergeCells>
  <phoneticPr fontId="7" type="noConversion"/>
  <printOptions horizontalCentered="1"/>
  <pageMargins left="0.39370078740157483" right="0.39370078740157483" top="0.59055118110236227" bottom="0.59055118110236227" header="0.39370078740157483" footer="0.39370078740157483"/>
  <pageSetup paperSize="9" scale="49" fitToWidth="2" orientation="portrait" r:id="rId1"/>
  <headerFooter alignWithMargins="0">
    <oddHeader>&amp;C&amp;"Helvetica,Fett"&amp;12 2010</oddHeader>
    <oddFooter>&amp;C&amp;"Helvetica,Standard" Eidg. Steuerverwaltung  -  Administration fédérale des contributions  -  Amministrazione federale delle contribuzioni&amp;R28 - 29</oddFooter>
  </headerFooter>
  <colBreaks count="1" manualBreakCount="1">
    <brk id="13" max="67"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4">
    <tabColor indexed="43"/>
  </sheetPr>
  <dimension ref="A1:E63"/>
  <sheetViews>
    <sheetView zoomScale="80" zoomScaleNormal="80" workbookViewId="0"/>
  </sheetViews>
  <sheetFormatPr baseColWidth="10" defaultColWidth="11.44140625" defaultRowHeight="13.2"/>
  <cols>
    <col min="1" max="1" width="50.6640625" style="617" customWidth="1"/>
    <col min="2" max="2" width="10.6640625" style="618" customWidth="1"/>
    <col min="3" max="3" width="6.6640625" style="618" customWidth="1"/>
    <col min="4" max="4" width="12" style="617" customWidth="1"/>
    <col min="5" max="5" width="18.109375" style="615" customWidth="1"/>
    <col min="6" max="12" width="11.44140625" style="615"/>
    <col min="13" max="13" width="61.5546875" style="615" customWidth="1"/>
    <col min="14" max="16384" width="11.44140625" style="615"/>
  </cols>
  <sheetData>
    <row r="1" spans="1:4" s="623" customFormat="1">
      <c r="A1" s="732" t="s">
        <v>367</v>
      </c>
      <c r="B1" s="697"/>
      <c r="C1" s="697"/>
      <c r="D1" s="696"/>
    </row>
    <row r="3" spans="1:4">
      <c r="A3" s="800" t="s">
        <v>280</v>
      </c>
      <c r="D3" s="698"/>
    </row>
    <row r="4" spans="1:4">
      <c r="A4" s="800" t="s">
        <v>281</v>
      </c>
      <c r="D4" s="698"/>
    </row>
    <row r="6" spans="1:4">
      <c r="A6" s="732" t="s">
        <v>220</v>
      </c>
    </row>
    <row r="7" spans="1:4">
      <c r="A7" s="777" t="s">
        <v>261</v>
      </c>
    </row>
    <row r="8" spans="1:4" ht="26.4">
      <c r="A8" s="699" t="s">
        <v>282</v>
      </c>
      <c r="D8" s="699"/>
    </row>
    <row r="9" spans="1:4">
      <c r="A9" s="699"/>
      <c r="D9" s="699"/>
    </row>
    <row r="10" spans="1:4" ht="26.4">
      <c r="A10" s="699" t="s">
        <v>283</v>
      </c>
      <c r="D10" s="699"/>
    </row>
    <row r="11" spans="1:4">
      <c r="A11" s="699"/>
      <c r="D11" s="699"/>
    </row>
    <row r="12" spans="1:4" ht="26.4">
      <c r="A12" s="699" t="s">
        <v>286</v>
      </c>
      <c r="D12" s="699"/>
    </row>
    <row r="13" spans="1:4">
      <c r="A13" s="699"/>
      <c r="D13" s="699"/>
    </row>
    <row r="14" spans="1:4">
      <c r="A14" s="780" t="s">
        <v>287</v>
      </c>
    </row>
    <row r="15" spans="1:4">
      <c r="A15" s="732" t="s">
        <v>244</v>
      </c>
    </row>
    <row r="17" spans="1:4">
      <c r="A17" s="777" t="s">
        <v>315</v>
      </c>
    </row>
    <row r="18" spans="1:4">
      <c r="A18" s="698" t="s">
        <v>2</v>
      </c>
      <c r="B18" s="618" t="s">
        <v>249</v>
      </c>
      <c r="D18" s="698"/>
    </row>
    <row r="19" spans="1:4">
      <c r="A19" s="698" t="s">
        <v>99</v>
      </c>
      <c r="B19" s="618" t="s">
        <v>249</v>
      </c>
      <c r="D19" s="698"/>
    </row>
    <row r="20" spans="1:4">
      <c r="A20" s="698"/>
      <c r="D20" s="698"/>
    </row>
    <row r="21" spans="1:4" ht="28.8">
      <c r="A21" s="617" t="s">
        <v>317</v>
      </c>
    </row>
    <row r="23" spans="1:4">
      <c r="A23" s="778" t="s">
        <v>263</v>
      </c>
      <c r="B23" s="700">
        <v>25000</v>
      </c>
      <c r="C23" s="618" t="s">
        <v>63</v>
      </c>
    </row>
    <row r="24" spans="1:4" ht="14.25" customHeight="1">
      <c r="A24" s="778" t="s">
        <v>264</v>
      </c>
      <c r="B24" s="701">
        <v>25000</v>
      </c>
      <c r="C24" s="702" t="s">
        <v>63</v>
      </c>
    </row>
    <row r="25" spans="1:4">
      <c r="A25" s="778" t="s">
        <v>265</v>
      </c>
      <c r="B25" s="700">
        <v>50000</v>
      </c>
      <c r="C25" s="618" t="s">
        <v>63</v>
      </c>
    </row>
    <row r="26" spans="1:4" ht="15" customHeight="1">
      <c r="B26" s="700"/>
    </row>
    <row r="27" spans="1:4">
      <c r="A27" s="779" t="s">
        <v>222</v>
      </c>
      <c r="D27" s="698"/>
    </row>
    <row r="28" spans="1:4">
      <c r="A28" s="778" t="s">
        <v>324</v>
      </c>
      <c r="B28" s="618" t="s">
        <v>217</v>
      </c>
    </row>
    <row r="29" spans="1:4">
      <c r="A29" s="778" t="s">
        <v>266</v>
      </c>
      <c r="B29" s="700">
        <v>1287.5000000000002</v>
      </c>
      <c r="C29" s="618" t="s">
        <v>63</v>
      </c>
      <c r="D29" s="704"/>
    </row>
    <row r="30" spans="1:4">
      <c r="A30" s="778" t="s">
        <v>267</v>
      </c>
      <c r="B30" s="700">
        <v>1287.5000000000002</v>
      </c>
      <c r="C30" s="618" t="s">
        <v>63</v>
      </c>
      <c r="D30" s="704"/>
    </row>
    <row r="31" spans="1:4">
      <c r="A31" s="778"/>
      <c r="B31" s="700"/>
      <c r="D31" s="704"/>
    </row>
    <row r="32" spans="1:4">
      <c r="A32" s="778" t="s">
        <v>325</v>
      </c>
    </row>
    <row r="33" spans="1:4">
      <c r="A33" s="778" t="s">
        <v>266</v>
      </c>
      <c r="B33" s="700">
        <v>275</v>
      </c>
      <c r="C33" s="618" t="s">
        <v>63</v>
      </c>
      <c r="D33" s="704"/>
    </row>
    <row r="34" spans="1:4">
      <c r="A34" s="778" t="s">
        <v>267</v>
      </c>
      <c r="B34" s="700">
        <v>275</v>
      </c>
      <c r="C34" s="618" t="s">
        <v>63</v>
      </c>
      <c r="D34" s="704"/>
    </row>
    <row r="35" spans="1:4">
      <c r="A35" s="778"/>
      <c r="D35" s="704"/>
    </row>
    <row r="36" spans="1:4">
      <c r="A36" s="778" t="s">
        <v>268</v>
      </c>
      <c r="B36" s="618" t="s">
        <v>217</v>
      </c>
    </row>
    <row r="37" spans="1:4">
      <c r="A37" s="778" t="s">
        <v>266</v>
      </c>
      <c r="B37" s="700">
        <v>1250</v>
      </c>
      <c r="C37" s="618" t="s">
        <v>63</v>
      </c>
      <c r="D37" s="704"/>
    </row>
    <row r="38" spans="1:4">
      <c r="A38" s="778" t="s">
        <v>267</v>
      </c>
      <c r="B38" s="700">
        <v>1250</v>
      </c>
      <c r="C38" s="618" t="s">
        <v>63</v>
      </c>
      <c r="D38" s="704"/>
    </row>
    <row r="39" spans="1:4">
      <c r="A39" s="703"/>
      <c r="B39" s="700"/>
      <c r="D39" s="704"/>
    </row>
    <row r="40" spans="1:4">
      <c r="A40" s="617" t="s">
        <v>284</v>
      </c>
      <c r="B40" s="705">
        <v>5200</v>
      </c>
      <c r="C40" s="706" t="s">
        <v>63</v>
      </c>
    </row>
    <row r="41" spans="1:4">
      <c r="B41" s="707"/>
      <c r="C41" s="708"/>
    </row>
    <row r="42" spans="1:4">
      <c r="A42" s="732" t="s">
        <v>269</v>
      </c>
      <c r="B42" s="709">
        <v>3240</v>
      </c>
      <c r="C42" s="710" t="s">
        <v>63</v>
      </c>
      <c r="D42" s="615"/>
    </row>
    <row r="43" spans="1:4">
      <c r="B43" s="700">
        <f>B40-B42</f>
        <v>1960</v>
      </c>
      <c r="C43" s="618" t="s">
        <v>63</v>
      </c>
    </row>
    <row r="44" spans="1:4" ht="26.4">
      <c r="A44" s="775" t="s">
        <v>285</v>
      </c>
      <c r="B44" s="618" t="s">
        <v>217</v>
      </c>
    </row>
    <row r="45" spans="1:4">
      <c r="A45" s="778" t="s">
        <v>266</v>
      </c>
      <c r="B45" s="700">
        <v>2000</v>
      </c>
      <c r="C45" s="618" t="s">
        <v>63</v>
      </c>
      <c r="D45" s="704"/>
    </row>
    <row r="46" spans="1:4">
      <c r="A46" s="778" t="s">
        <v>267</v>
      </c>
      <c r="B46" s="700">
        <v>2000</v>
      </c>
      <c r="C46" s="618" t="s">
        <v>63</v>
      </c>
      <c r="D46" s="704"/>
    </row>
    <row r="47" spans="1:4">
      <c r="A47" s="711"/>
      <c r="B47" s="700"/>
      <c r="D47" s="704"/>
    </row>
    <row r="48" spans="1:4">
      <c r="A48" s="778" t="s">
        <v>272</v>
      </c>
      <c r="B48" s="701">
        <v>5900</v>
      </c>
      <c r="C48" s="702" t="s">
        <v>63</v>
      </c>
    </row>
    <row r="49" spans="1:5">
      <c r="A49" s="781" t="s">
        <v>223</v>
      </c>
      <c r="B49" s="712">
        <v>31600</v>
      </c>
      <c r="C49" s="713" t="s">
        <v>63</v>
      </c>
    </row>
    <row r="50" spans="1:5">
      <c r="B50" s="712"/>
      <c r="C50" s="713"/>
    </row>
    <row r="51" spans="1:5">
      <c r="A51" s="782" t="s">
        <v>224</v>
      </c>
      <c r="B51" s="714">
        <v>524</v>
      </c>
      <c r="C51" s="713" t="s">
        <v>63</v>
      </c>
    </row>
    <row r="52" spans="1:5">
      <c r="A52" s="781" t="s">
        <v>330</v>
      </c>
      <c r="B52" s="715">
        <f>B51*1</f>
        <v>524</v>
      </c>
      <c r="C52" s="618" t="s">
        <v>63</v>
      </c>
      <c r="E52" s="716"/>
    </row>
    <row r="53" spans="1:5">
      <c r="A53" s="781" t="s">
        <v>331</v>
      </c>
      <c r="B53" s="811">
        <f>INT((B51*1.19+0.025)/0.05)*0.05</f>
        <v>623.55000000000007</v>
      </c>
      <c r="C53" s="618" t="s">
        <v>63</v>
      </c>
      <c r="E53" s="716"/>
    </row>
    <row r="54" spans="1:5" ht="15">
      <c r="A54" s="781" t="s">
        <v>352</v>
      </c>
      <c r="B54" s="715">
        <f>INT((B51*0.1+0.025)/0.05)*0.05</f>
        <v>52.400000000000006</v>
      </c>
      <c r="C54" s="618" t="s">
        <v>63</v>
      </c>
      <c r="D54" s="688"/>
      <c r="E54" s="716"/>
    </row>
    <row r="55" spans="1:5">
      <c r="A55" s="781" t="s">
        <v>227</v>
      </c>
      <c r="B55" s="715">
        <v>48</v>
      </c>
      <c r="C55" s="618" t="s">
        <v>63</v>
      </c>
    </row>
    <row r="56" spans="1:5" ht="3.75" customHeight="1">
      <c r="B56" s="702"/>
      <c r="C56" s="702"/>
    </row>
    <row r="57" spans="1:5">
      <c r="B57" s="715"/>
    </row>
    <row r="58" spans="1:5">
      <c r="A58" s="783" t="s">
        <v>294</v>
      </c>
      <c r="B58" s="717">
        <f>SUM(B52:B55)</f>
        <v>1247.9500000000003</v>
      </c>
      <c r="C58" s="718" t="s">
        <v>63</v>
      </c>
      <c r="D58" s="615"/>
    </row>
    <row r="59" spans="1:5" ht="6" customHeight="1">
      <c r="B59" s="702"/>
      <c r="C59" s="702"/>
    </row>
    <row r="61" spans="1:5">
      <c r="A61" s="865"/>
      <c r="B61" s="865"/>
      <c r="C61" s="865"/>
      <c r="D61" s="865"/>
      <c r="E61" s="865"/>
    </row>
    <row r="62" spans="1:5" ht="25.8" customHeight="1">
      <c r="A62" s="865" t="s">
        <v>313</v>
      </c>
      <c r="B62" s="865"/>
      <c r="C62" s="865"/>
      <c r="D62" s="865"/>
      <c r="E62" s="865"/>
    </row>
    <row r="63" spans="1:5">
      <c r="A63" s="865"/>
      <c r="B63" s="865"/>
      <c r="C63" s="865"/>
      <c r="D63" s="865"/>
      <c r="E63" s="865"/>
    </row>
  </sheetData>
  <mergeCells count="3">
    <mergeCell ref="A62:E62"/>
    <mergeCell ref="A63:E63"/>
    <mergeCell ref="A61:E61"/>
  </mergeCells>
  <phoneticPr fontId="44" type="noConversion"/>
  <printOptions horizontalCentered="1"/>
  <pageMargins left="0.39370078740157483" right="0.39370078740157483" top="0.59055118110236227" bottom="0.59055118110236227" header="0.39370078740157483" footer="0.39370078740157483"/>
  <pageSetup paperSize="9" scale="75" orientation="portrait" r:id="rId1"/>
  <headerFooter alignWithMargins="0">
    <oddHeader>&amp;C&amp;"Helvetica,Fett"&amp;12 2010</oddHeader>
    <oddFooter>&amp;L30&amp;C Eidg. Steuerverwaltung  -  Administration fédérale des contributions  -  Amministrazione federale delle contribuzioni</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Q129"/>
  <sheetViews>
    <sheetView zoomScale="60" zoomScaleNormal="60" workbookViewId="0"/>
  </sheetViews>
  <sheetFormatPr baseColWidth="10" defaultColWidth="10.33203125" defaultRowHeight="13.2"/>
  <cols>
    <col min="1" max="1" width="35" style="89" customWidth="1"/>
    <col min="2" max="2" width="9.6640625" style="89" customWidth="1"/>
    <col min="3" max="3" width="11.33203125" style="89" bestFit="1" customWidth="1"/>
    <col min="4" max="4" width="9.6640625" style="89" customWidth="1"/>
    <col min="5" max="6" width="9.88671875" style="89" customWidth="1"/>
    <col min="7" max="7" width="10" style="89" customWidth="1"/>
    <col min="8" max="8" width="11.6640625" style="89" customWidth="1"/>
    <col min="9" max="9" width="2.6640625" style="89" customWidth="1"/>
    <col min="10" max="10" width="9.5546875" style="89" customWidth="1"/>
    <col min="11" max="11" width="9.6640625" style="89" customWidth="1"/>
    <col min="12" max="12" width="9.5546875" style="89" customWidth="1"/>
    <col min="13" max="13" width="11.88671875" style="89" bestFit="1" customWidth="1"/>
    <col min="14" max="14" width="10" style="89" customWidth="1"/>
    <col min="15" max="15" width="10.109375" style="89" customWidth="1"/>
    <col min="16" max="16" width="11.44140625" style="89" customWidth="1"/>
    <col min="17" max="248" width="12.6640625" style="89" customWidth="1"/>
    <col min="249" max="16384" width="10.33203125" style="89"/>
  </cols>
  <sheetData>
    <row r="1" spans="1:17" ht="18.899999999999999" customHeight="1">
      <c r="A1" s="87" t="s">
        <v>90</v>
      </c>
      <c r="B1" s="445"/>
      <c r="C1" s="88"/>
      <c r="D1" s="88"/>
      <c r="E1" s="88"/>
      <c r="F1" s="88"/>
      <c r="G1" s="88"/>
      <c r="H1" s="88"/>
      <c r="I1" s="88"/>
      <c r="J1" s="88"/>
      <c r="K1" s="88"/>
      <c r="L1" s="88"/>
      <c r="M1" s="88"/>
      <c r="N1" s="88"/>
      <c r="O1" s="88"/>
      <c r="P1" s="88"/>
    </row>
    <row r="2" spans="1:17" ht="18.899999999999999" customHeight="1">
      <c r="B2" s="88"/>
      <c r="C2" s="88"/>
      <c r="D2" s="88"/>
      <c r="E2" s="88"/>
      <c r="F2" s="88"/>
      <c r="G2" s="88"/>
      <c r="H2" s="88"/>
      <c r="I2" s="88"/>
      <c r="J2" s="88"/>
      <c r="K2" s="88"/>
      <c r="L2" s="88"/>
      <c r="M2" s="88"/>
      <c r="N2" s="88"/>
      <c r="O2" s="88"/>
      <c r="P2" s="88"/>
    </row>
    <row r="3" spans="1:17" ht="18.899999999999999" customHeight="1">
      <c r="A3" s="339" t="str">
        <f>'Pages 10-11'!A3</f>
        <v>Cantonal, municipal and church tax burden on gross earned income</v>
      </c>
      <c r="B3" s="88"/>
      <c r="C3" s="88"/>
      <c r="D3" s="88"/>
      <c r="E3" s="88"/>
      <c r="F3" s="88"/>
      <c r="G3" s="88"/>
      <c r="H3" s="88"/>
      <c r="I3" s="88"/>
      <c r="J3" s="88"/>
      <c r="K3" s="88"/>
      <c r="L3" s="88"/>
      <c r="M3" s="88"/>
      <c r="N3" s="88"/>
      <c r="O3" s="88"/>
      <c r="P3" s="88"/>
    </row>
    <row r="4" spans="1:17" ht="18.899999999999999" customHeight="1">
      <c r="A4" s="339"/>
      <c r="B4" s="88"/>
      <c r="C4" s="88"/>
      <c r="D4" s="88"/>
      <c r="F4" s="88"/>
      <c r="G4" s="88"/>
      <c r="H4" s="88"/>
      <c r="I4" s="88"/>
      <c r="J4" s="88"/>
      <c r="K4" s="88"/>
      <c r="L4" s="88"/>
      <c r="M4" s="88"/>
      <c r="N4" s="88"/>
      <c r="O4" s="88"/>
      <c r="P4" s="88"/>
    </row>
    <row r="5" spans="1:17" ht="18.899999999999999" customHeight="1">
      <c r="A5" s="88"/>
      <c r="B5" s="88"/>
      <c r="C5" s="88"/>
      <c r="D5" s="88"/>
      <c r="E5" s="88"/>
      <c r="F5" s="88"/>
      <c r="G5" s="88"/>
      <c r="H5" s="88"/>
      <c r="I5" s="88"/>
      <c r="J5" s="88"/>
      <c r="K5" s="88"/>
      <c r="L5" s="88"/>
      <c r="M5" s="88"/>
      <c r="N5" s="88"/>
      <c r="O5" s="88"/>
      <c r="P5" s="88"/>
    </row>
    <row r="6" spans="1:17" ht="18.899999999999999" customHeight="1" thickBot="1">
      <c r="A6" s="91">
        <v>15</v>
      </c>
      <c r="B6" s="88"/>
      <c r="C6" s="92"/>
      <c r="D6" s="92"/>
      <c r="E6" s="92"/>
      <c r="F6" s="92"/>
      <c r="G6" s="92"/>
      <c r="H6" s="88"/>
      <c r="I6" s="88"/>
      <c r="J6" s="93"/>
      <c r="K6" s="92"/>
      <c r="L6" s="92"/>
      <c r="M6" s="92"/>
      <c r="N6" s="92"/>
      <c r="O6" s="92"/>
      <c r="P6" s="92"/>
    </row>
    <row r="7" spans="1:17" ht="18.899999999999999" customHeight="1">
      <c r="A7" s="90" t="str">
        <f>'Page 9'!$A$11</f>
        <v>Cantonal capitals</v>
      </c>
      <c r="B7" s="878"/>
      <c r="C7" s="879"/>
      <c r="D7" s="879"/>
      <c r="E7" s="879"/>
      <c r="F7" s="879"/>
      <c r="G7" s="879"/>
      <c r="H7" s="880"/>
      <c r="I7" s="91"/>
      <c r="J7" s="117"/>
      <c r="K7" s="110"/>
      <c r="L7" s="110"/>
      <c r="M7" s="110"/>
      <c r="N7" s="110"/>
      <c r="O7" s="110"/>
      <c r="P7" s="111"/>
    </row>
    <row r="8" spans="1:17" ht="18.899999999999999" customHeight="1">
      <c r="A8" s="94"/>
      <c r="B8" s="881" t="s">
        <v>95</v>
      </c>
      <c r="C8" s="882"/>
      <c r="D8" s="882"/>
      <c r="E8" s="882"/>
      <c r="F8" s="882"/>
      <c r="G8" s="882"/>
      <c r="H8" s="883"/>
      <c r="I8" s="91"/>
      <c r="J8" s="872" t="s">
        <v>96</v>
      </c>
      <c r="K8" s="873"/>
      <c r="L8" s="873"/>
      <c r="M8" s="873"/>
      <c r="N8" s="873"/>
      <c r="O8" s="873"/>
      <c r="P8" s="874"/>
    </row>
    <row r="9" spans="1:17" ht="18.899999999999999" customHeight="1">
      <c r="A9" s="90" t="str">
        <f>'Page 9'!$A$13</f>
        <v>Confederation</v>
      </c>
      <c r="B9" s="881" t="s">
        <v>94</v>
      </c>
      <c r="C9" s="882"/>
      <c r="D9" s="882"/>
      <c r="E9" s="882"/>
      <c r="F9" s="882"/>
      <c r="G9" s="882"/>
      <c r="H9" s="883"/>
      <c r="I9" s="96"/>
      <c r="J9" s="875" t="s">
        <v>93</v>
      </c>
      <c r="K9" s="876"/>
      <c r="L9" s="876"/>
      <c r="M9" s="876"/>
      <c r="N9" s="876"/>
      <c r="O9" s="876"/>
      <c r="P9" s="877"/>
    </row>
    <row r="10" spans="1:17" ht="18.899999999999999" customHeight="1" thickBot="1">
      <c r="A10" s="94"/>
      <c r="B10" s="112"/>
      <c r="C10" s="113"/>
      <c r="D10" s="113"/>
      <c r="E10" s="113"/>
      <c r="F10" s="113"/>
      <c r="G10" s="113"/>
      <c r="H10" s="116"/>
      <c r="I10" s="95"/>
      <c r="J10" s="118"/>
      <c r="K10" s="114"/>
      <c r="L10" s="114"/>
      <c r="M10" s="114"/>
      <c r="N10" s="114"/>
      <c r="O10" s="114"/>
      <c r="P10" s="115"/>
    </row>
    <row r="11" spans="1:17" ht="18.899999999999999" customHeight="1" thickBot="1">
      <c r="A11" s="90"/>
      <c r="B11" s="869" t="str">
        <f>'Pages 10-11'!$B$6:$M$6</f>
        <v xml:space="preserve">Gross earned income in Swiss francs </v>
      </c>
      <c r="C11" s="870"/>
      <c r="D11" s="870"/>
      <c r="E11" s="870"/>
      <c r="F11" s="870"/>
      <c r="G11" s="870"/>
      <c r="H11" s="871"/>
      <c r="I11" s="120"/>
      <c r="J11" s="869" t="str">
        <f>B11</f>
        <v xml:space="preserve">Gross earned income in Swiss francs </v>
      </c>
      <c r="K11" s="870"/>
      <c r="L11" s="870"/>
      <c r="M11" s="870"/>
      <c r="N11" s="870"/>
      <c r="O11" s="870"/>
      <c r="P11" s="871"/>
    </row>
    <row r="12" spans="1:17" ht="18.899999999999999" customHeight="1">
      <c r="A12" s="90"/>
      <c r="B12" s="119">
        <v>30000</v>
      </c>
      <c r="C12" s="119">
        <v>40000</v>
      </c>
      <c r="D12" s="119">
        <v>50000</v>
      </c>
      <c r="E12" s="119">
        <v>60000</v>
      </c>
      <c r="F12" s="119">
        <v>80000</v>
      </c>
      <c r="G12" s="119">
        <v>100000</v>
      </c>
      <c r="H12" s="119">
        <v>200000</v>
      </c>
      <c r="I12" s="119"/>
      <c r="J12" s="119">
        <v>30000</v>
      </c>
      <c r="K12" s="119">
        <v>40000</v>
      </c>
      <c r="L12" s="119">
        <v>50000</v>
      </c>
      <c r="M12" s="119">
        <v>60000</v>
      </c>
      <c r="N12" s="119">
        <v>80000</v>
      </c>
      <c r="O12" s="119">
        <v>100000</v>
      </c>
      <c r="P12" s="119">
        <v>200000</v>
      </c>
    </row>
    <row r="13" spans="1:17" ht="18.899999999999999" customHeight="1">
      <c r="A13" s="90"/>
      <c r="B13" s="866" t="s">
        <v>91</v>
      </c>
      <c r="C13" s="867"/>
      <c r="D13" s="867"/>
      <c r="E13" s="867"/>
      <c r="F13" s="867"/>
      <c r="G13" s="867"/>
      <c r="H13" s="868"/>
      <c r="I13" s="120"/>
      <c r="J13" s="866" t="str">
        <f>B13</f>
        <v>Income distribution 50 : 50</v>
      </c>
      <c r="K13" s="867"/>
      <c r="L13" s="867"/>
      <c r="M13" s="867"/>
      <c r="N13" s="867"/>
      <c r="O13" s="867"/>
      <c r="P13" s="868"/>
    </row>
    <row r="14" spans="1:17" ht="18.899999999999999" customHeight="1">
      <c r="A14" s="24" t="str">
        <f>'Page 9'!$A$16</f>
        <v>Zurich</v>
      </c>
      <c r="B14" s="26">
        <v>26.188557614826752</v>
      </c>
      <c r="C14" s="26">
        <v>48.425896028414584</v>
      </c>
      <c r="D14" s="26">
        <v>61.303237215699774</v>
      </c>
      <c r="E14" s="26">
        <v>71.404786680541108</v>
      </c>
      <c r="F14" s="98">
        <v>78.718287728979831</v>
      </c>
      <c r="G14" s="98">
        <v>85.529087261785349</v>
      </c>
      <c r="H14" s="98">
        <v>93.618839291817608</v>
      </c>
      <c r="I14" s="98"/>
      <c r="J14" s="26">
        <v>42.000516929439129</v>
      </c>
      <c r="K14" s="26">
        <v>62.829912023460409</v>
      </c>
      <c r="L14" s="26">
        <v>79.099321797553415</v>
      </c>
      <c r="M14" s="26">
        <v>85.700012489072037</v>
      </c>
      <c r="N14" s="98">
        <v>94.570672191528544</v>
      </c>
      <c r="O14" s="98">
        <v>105.2275987598143</v>
      </c>
      <c r="P14" s="98">
        <v>105.65309530508335</v>
      </c>
      <c r="Q14" s="99"/>
    </row>
    <row r="15" spans="1:17" ht="18.899999999999999" customHeight="1">
      <c r="A15" s="24" t="str">
        <f>'Page 9'!$A$17</f>
        <v>Berne</v>
      </c>
      <c r="B15" s="26">
        <v>57.043246631150105</v>
      </c>
      <c r="C15" s="26">
        <v>78.250685405520514</v>
      </c>
      <c r="D15" s="26">
        <v>84.583126413949131</v>
      </c>
      <c r="E15" s="26">
        <v>89.474716346827307</v>
      </c>
      <c r="F15" s="98">
        <v>92.986158198695321</v>
      </c>
      <c r="G15" s="98">
        <v>94.693354523858062</v>
      </c>
      <c r="H15" s="98">
        <v>95.692159121561687</v>
      </c>
      <c r="I15" s="98"/>
      <c r="J15" s="26">
        <v>72.260817784835254</v>
      </c>
      <c r="K15" s="26">
        <v>84.061534942239504</v>
      </c>
      <c r="L15" s="26">
        <v>93.927696078431381</v>
      </c>
      <c r="M15" s="26">
        <v>96.697818057041346</v>
      </c>
      <c r="N15" s="98">
        <v>91.146979281261451</v>
      </c>
      <c r="O15" s="98">
        <v>92.023676677502309</v>
      </c>
      <c r="P15" s="98">
        <v>99.969328973999666</v>
      </c>
    </row>
    <row r="16" spans="1:17" ht="18.899999999999999" customHeight="1">
      <c r="A16" s="24" t="str">
        <f>'Page 9'!$A$18</f>
        <v>Lucerne</v>
      </c>
      <c r="B16" s="26">
        <v>19.164430816404753</v>
      </c>
      <c r="C16" s="26">
        <v>34.52454726984783</v>
      </c>
      <c r="D16" s="26">
        <v>63.344088062250897</v>
      </c>
      <c r="E16" s="26">
        <v>74.485051559780771</v>
      </c>
      <c r="F16" s="98">
        <v>83.342933365670262</v>
      </c>
      <c r="G16" s="98">
        <v>89.366005279741117</v>
      </c>
      <c r="H16" s="98">
        <v>94.703347192952478</v>
      </c>
      <c r="I16" s="98"/>
      <c r="J16" s="26">
        <v>29.342723004694836</v>
      </c>
      <c r="K16" s="26">
        <v>90.309798270893367</v>
      </c>
      <c r="L16" s="26">
        <v>101.34823272197255</v>
      </c>
      <c r="M16" s="26">
        <v>98.47527472527473</v>
      </c>
      <c r="N16" s="98">
        <v>90.887000793440876</v>
      </c>
      <c r="O16" s="98">
        <v>91.307941617906167</v>
      </c>
      <c r="P16" s="98">
        <v>99.346733268006659</v>
      </c>
    </row>
    <row r="17" spans="1:16" ht="18.899999999999999" customHeight="1">
      <c r="A17" s="24" t="str">
        <f>'Page 9'!$A$19</f>
        <v>Altdorf</v>
      </c>
      <c r="B17" s="26">
        <v>100</v>
      </c>
      <c r="C17" s="26">
        <v>38.116615239228764</v>
      </c>
      <c r="D17" s="26">
        <v>68.326175396059142</v>
      </c>
      <c r="E17" s="26">
        <v>79.059183148878304</v>
      </c>
      <c r="F17" s="98">
        <v>88.801921286413616</v>
      </c>
      <c r="G17" s="98">
        <v>92.474064941019435</v>
      </c>
      <c r="H17" s="98">
        <v>96.361501844117896</v>
      </c>
      <c r="I17" s="98"/>
      <c r="J17" s="26">
        <v>50</v>
      </c>
      <c r="K17" s="26">
        <v>92.505055754521962</v>
      </c>
      <c r="L17" s="26">
        <v>96.232490204215821</v>
      </c>
      <c r="M17" s="26">
        <v>97.353386503832027</v>
      </c>
      <c r="N17" s="98">
        <v>97.779300371567487</v>
      </c>
      <c r="O17" s="98">
        <v>99.148166941828919</v>
      </c>
      <c r="P17" s="98">
        <v>99.74099439303599</v>
      </c>
    </row>
    <row r="18" spans="1:16" ht="18.899999999999999" customHeight="1">
      <c r="A18" s="24" t="str">
        <f>'Page 9'!$A$20</f>
        <v>Schwyz</v>
      </c>
      <c r="B18" s="26">
        <v>74.242178635111046</v>
      </c>
      <c r="C18" s="26">
        <v>82.669520072920378</v>
      </c>
      <c r="D18" s="26">
        <v>79.924668703061471</v>
      </c>
      <c r="E18" s="26">
        <v>80.020354939253238</v>
      </c>
      <c r="F18" s="98">
        <v>77.093802345058634</v>
      </c>
      <c r="G18" s="98">
        <v>83.126479247243552</v>
      </c>
      <c r="H18" s="98">
        <v>92.769265044433993</v>
      </c>
      <c r="I18" s="98"/>
      <c r="J18" s="26">
        <v>79.088240372992558</v>
      </c>
      <c r="K18" s="26">
        <v>87.353433835845905</v>
      </c>
      <c r="L18" s="26">
        <v>91.752794769036058</v>
      </c>
      <c r="M18" s="26">
        <v>93.723225926615754</v>
      </c>
      <c r="N18" s="98">
        <v>86.498931096859067</v>
      </c>
      <c r="O18" s="98">
        <v>93.188804400582413</v>
      </c>
      <c r="P18" s="98">
        <v>99.556358419892149</v>
      </c>
    </row>
    <row r="19" spans="1:16" ht="18.899999999999999" customHeight="1">
      <c r="A19" s="24" t="str">
        <f>'Page 9'!$A$21</f>
        <v>Sarnen</v>
      </c>
      <c r="B19" s="26">
        <v>20</v>
      </c>
      <c r="C19" s="26">
        <v>73.214285714285722</v>
      </c>
      <c r="D19" s="26">
        <v>82.352941176470594</v>
      </c>
      <c r="E19" s="26">
        <v>85.606060606060623</v>
      </c>
      <c r="F19" s="98">
        <v>83.49056603773586</v>
      </c>
      <c r="G19" s="98">
        <v>87.601957585644371</v>
      </c>
      <c r="H19" s="98">
        <v>94.750830564784067</v>
      </c>
      <c r="I19" s="98"/>
      <c r="J19" s="26">
        <v>0</v>
      </c>
      <c r="K19" s="26">
        <v>164.00000000000003</v>
      </c>
      <c r="L19" s="26">
        <v>111.60000000000001</v>
      </c>
      <c r="M19" s="26">
        <v>100.00000000000001</v>
      </c>
      <c r="N19" s="98">
        <v>93.15789473684211</v>
      </c>
      <c r="O19" s="98">
        <v>97.992700729927023</v>
      </c>
      <c r="P19" s="98">
        <v>97.805212620027433</v>
      </c>
    </row>
    <row r="20" spans="1:16" ht="18.899999999999999" customHeight="1">
      <c r="A20" s="24" t="str">
        <f>'Page 9'!$A$22</f>
        <v>Stans</v>
      </c>
      <c r="B20" s="26">
        <v>73.782066368557295</v>
      </c>
      <c r="C20" s="26">
        <v>87.434434261340698</v>
      </c>
      <c r="D20" s="26">
        <v>91.77189628712209</v>
      </c>
      <c r="E20" s="26">
        <v>95.034419144902046</v>
      </c>
      <c r="F20" s="98">
        <v>96.854834131294595</v>
      </c>
      <c r="G20" s="98">
        <v>97.795438359876727</v>
      </c>
      <c r="H20" s="98">
        <v>97.382262502022982</v>
      </c>
      <c r="I20" s="98"/>
      <c r="J20" s="26">
        <v>81.259720062208402</v>
      </c>
      <c r="K20" s="26">
        <v>104.99031007751937</v>
      </c>
      <c r="L20" s="26">
        <v>105.3371654614006</v>
      </c>
      <c r="M20" s="26">
        <v>100.15120967741935</v>
      </c>
      <c r="N20" s="98">
        <v>102.43165352439661</v>
      </c>
      <c r="O20" s="98">
        <v>102.1775776013064</v>
      </c>
      <c r="P20" s="98">
        <v>101.14441798571229</v>
      </c>
    </row>
    <row r="21" spans="1:16" ht="18.899999999999999" customHeight="1">
      <c r="A21" s="24" t="str">
        <f>'Page 9'!$A$23</f>
        <v>Glarus</v>
      </c>
      <c r="B21" s="26">
        <v>36.04518484710178</v>
      </c>
      <c r="C21" s="26">
        <v>66.435769972564046</v>
      </c>
      <c r="D21" s="26">
        <v>74.34288282589516</v>
      </c>
      <c r="E21" s="26">
        <v>80.194177211989413</v>
      </c>
      <c r="F21" s="98">
        <v>86.141016959469226</v>
      </c>
      <c r="G21" s="98">
        <v>89.634282553426885</v>
      </c>
      <c r="H21" s="98">
        <v>91.861826252859942</v>
      </c>
      <c r="I21" s="98"/>
      <c r="J21" s="26">
        <v>119.25254813137033</v>
      </c>
      <c r="K21" s="26">
        <v>105.25477707006368</v>
      </c>
      <c r="L21" s="26">
        <v>108.07279063014229</v>
      </c>
      <c r="M21" s="26">
        <v>96.138457807953444</v>
      </c>
      <c r="N21" s="98">
        <v>102.2543352601156</v>
      </c>
      <c r="O21" s="98">
        <v>101.30139456600143</v>
      </c>
      <c r="P21" s="98">
        <v>99.449480133145144</v>
      </c>
    </row>
    <row r="22" spans="1:16" ht="18.899999999999999" customHeight="1">
      <c r="A22" s="24" t="str">
        <f>'Page 9'!$A$24</f>
        <v>Zug</v>
      </c>
      <c r="B22" s="26">
        <v>0</v>
      </c>
      <c r="C22" s="26">
        <v>38.537397540983598</v>
      </c>
      <c r="D22" s="26">
        <v>62.115444617784711</v>
      </c>
      <c r="E22" s="26">
        <v>74.001123234916577</v>
      </c>
      <c r="F22" s="98">
        <v>83.620771344641341</v>
      </c>
      <c r="G22" s="98">
        <v>87.295361244536039</v>
      </c>
      <c r="H22" s="98">
        <v>90.984305589145052</v>
      </c>
      <c r="I22" s="98"/>
      <c r="J22" s="26">
        <v>0</v>
      </c>
      <c r="K22" s="26">
        <v>50.741989881956158</v>
      </c>
      <c r="L22" s="26">
        <v>71.140651801029151</v>
      </c>
      <c r="M22" s="26">
        <v>80.759127922248481</v>
      </c>
      <c r="N22" s="98">
        <v>84.094915900319251</v>
      </c>
      <c r="O22" s="98">
        <v>83.750039863507354</v>
      </c>
      <c r="P22" s="98">
        <v>93.570007330610551</v>
      </c>
    </row>
    <row r="23" spans="1:16" ht="18.899999999999999" customHeight="1">
      <c r="A23" s="24" t="str">
        <f>'Page 9'!$A$25</f>
        <v>Fribourg</v>
      </c>
      <c r="B23" s="26">
        <v>66.823915495846592</v>
      </c>
      <c r="C23" s="26">
        <v>76.133786848072575</v>
      </c>
      <c r="D23" s="26">
        <v>82.337211390712625</v>
      </c>
      <c r="E23" s="26">
        <v>87.944257388701828</v>
      </c>
      <c r="F23" s="98">
        <v>93.459218028576373</v>
      </c>
      <c r="G23" s="98">
        <v>96.112364055530492</v>
      </c>
      <c r="H23" s="98">
        <v>98.268166598507293</v>
      </c>
      <c r="I23" s="98"/>
      <c r="J23" s="26">
        <v>77.497621313035225</v>
      </c>
      <c r="K23" s="26">
        <v>92.748618784530379</v>
      </c>
      <c r="L23" s="26">
        <v>79.321747154721635</v>
      </c>
      <c r="M23" s="26">
        <v>80.765927162069303</v>
      </c>
      <c r="N23" s="98">
        <v>93.617872070739836</v>
      </c>
      <c r="O23" s="98">
        <v>97.882320515307114</v>
      </c>
      <c r="P23" s="98">
        <v>99.584432824464557</v>
      </c>
    </row>
    <row r="24" spans="1:16" ht="18.899999999999999" customHeight="1">
      <c r="A24" s="24" t="str">
        <f>'Page 9'!$A$26</f>
        <v>Solothurn</v>
      </c>
      <c r="B24" s="26">
        <v>51.027071146782752</v>
      </c>
      <c r="C24" s="26">
        <v>77.411764705882362</v>
      </c>
      <c r="D24" s="26">
        <v>87.326738409397038</v>
      </c>
      <c r="E24" s="26">
        <v>94.231217854008605</v>
      </c>
      <c r="F24" s="98">
        <v>92.091804198658267</v>
      </c>
      <c r="G24" s="98">
        <v>95.412247779078584</v>
      </c>
      <c r="H24" s="98">
        <v>97.883170163877224</v>
      </c>
      <c r="I24" s="98"/>
      <c r="J24" s="26">
        <v>94.91396761133602</v>
      </c>
      <c r="K24" s="26">
        <v>99.195979899497502</v>
      </c>
      <c r="L24" s="26">
        <v>99.720485594257539</v>
      </c>
      <c r="M24" s="26">
        <v>93.338468309859167</v>
      </c>
      <c r="N24" s="98">
        <v>96.300964269995603</v>
      </c>
      <c r="O24" s="98">
        <v>98.205362205840643</v>
      </c>
      <c r="P24" s="98">
        <v>100.73925843138602</v>
      </c>
    </row>
    <row r="25" spans="1:16" ht="18.899999999999999" customHeight="1">
      <c r="A25" s="24" t="str">
        <f>'Page 9'!$A$27</f>
        <v>Basel</v>
      </c>
      <c r="B25" s="26">
        <v>0</v>
      </c>
      <c r="C25" s="26">
        <v>0</v>
      </c>
      <c r="D25" s="26">
        <v>0</v>
      </c>
      <c r="E25" s="26">
        <v>50.980392156862742</v>
      </c>
      <c r="F25" s="98">
        <v>82.142857142857139</v>
      </c>
      <c r="G25" s="98">
        <v>89.059080962800877</v>
      </c>
      <c r="H25" s="98">
        <v>95.997034840622675</v>
      </c>
      <c r="I25" s="98"/>
      <c r="J25" s="26">
        <v>0</v>
      </c>
      <c r="K25" s="26">
        <v>0</v>
      </c>
      <c r="L25" s="26">
        <v>0</v>
      </c>
      <c r="M25" s="26">
        <v>100</v>
      </c>
      <c r="N25" s="98">
        <v>100</v>
      </c>
      <c r="O25" s="98">
        <v>100.24630541871923</v>
      </c>
      <c r="P25" s="98">
        <v>100.0772797527048</v>
      </c>
    </row>
    <row r="26" spans="1:16" ht="18.899999999999999" customHeight="1">
      <c r="A26" s="24" t="str">
        <f>'Page 9'!$A$28</f>
        <v>Liestal</v>
      </c>
      <c r="B26" s="26">
        <v>93.245716186990521</v>
      </c>
      <c r="C26" s="26">
        <v>95.179864656298236</v>
      </c>
      <c r="D26" s="26">
        <v>86.405454246755397</v>
      </c>
      <c r="E26" s="26">
        <v>91.055497870356632</v>
      </c>
      <c r="F26" s="98">
        <v>94.725777994669471</v>
      </c>
      <c r="G26" s="98">
        <v>96.289675159200314</v>
      </c>
      <c r="H26" s="98">
        <v>98.305406620118617</v>
      </c>
      <c r="I26" s="98"/>
      <c r="J26" s="26">
        <v>0</v>
      </c>
      <c r="K26" s="26">
        <v>0</v>
      </c>
      <c r="L26" s="26">
        <v>90.571723781642859</v>
      </c>
      <c r="M26" s="26">
        <v>93.882455757046088</v>
      </c>
      <c r="N26" s="98">
        <v>96.432597687971722</v>
      </c>
      <c r="O26" s="98">
        <v>97.500590278948948</v>
      </c>
      <c r="P26" s="98">
        <v>99.12141569196892</v>
      </c>
    </row>
    <row r="27" spans="1:16" ht="18.899999999999999" customHeight="1">
      <c r="A27" s="24" t="str">
        <f>'Page 9'!$A$29</f>
        <v>Schaffhausen</v>
      </c>
      <c r="B27" s="26">
        <v>134.99075405794125</v>
      </c>
      <c r="C27" s="26">
        <v>76.23392508843267</v>
      </c>
      <c r="D27" s="26">
        <v>85.871859726527589</v>
      </c>
      <c r="E27" s="26">
        <v>86.726833320746167</v>
      </c>
      <c r="F27" s="98">
        <v>87.129356906368074</v>
      </c>
      <c r="G27" s="98">
        <v>91.257924252275672</v>
      </c>
      <c r="H27" s="98">
        <v>97.803223693996998</v>
      </c>
      <c r="I27" s="98"/>
      <c r="J27" s="26">
        <v>179.85217629345743</v>
      </c>
      <c r="K27" s="26">
        <v>101.81914517838219</v>
      </c>
      <c r="L27" s="26">
        <v>101.46510269201384</v>
      </c>
      <c r="M27" s="26">
        <v>100.32762537130874</v>
      </c>
      <c r="N27" s="98">
        <v>99.743139223560902</v>
      </c>
      <c r="O27" s="98">
        <v>101.0609333513343</v>
      </c>
      <c r="P27" s="98">
        <v>101.51579149126479</v>
      </c>
    </row>
    <row r="28" spans="1:16" ht="18.899999999999999" customHeight="1">
      <c r="A28" s="24" t="str">
        <f>'Page 9'!$A$30</f>
        <v>Herisau</v>
      </c>
      <c r="B28" s="26">
        <v>35.334016878302705</v>
      </c>
      <c r="C28" s="26">
        <v>64.162865157396638</v>
      </c>
      <c r="D28" s="26">
        <v>82.96276211135212</v>
      </c>
      <c r="E28" s="26">
        <v>79.298853118450353</v>
      </c>
      <c r="F28" s="98">
        <v>83.745838329820288</v>
      </c>
      <c r="G28" s="98">
        <v>85.850895328698385</v>
      </c>
      <c r="H28" s="98">
        <v>94.172267406175138</v>
      </c>
      <c r="I28" s="98"/>
      <c r="J28" s="26">
        <v>53.524492234169649</v>
      </c>
      <c r="K28" s="26">
        <v>81.703709048924793</v>
      </c>
      <c r="L28" s="26">
        <v>87.81379151997551</v>
      </c>
      <c r="M28" s="26">
        <v>79.878048780487816</v>
      </c>
      <c r="N28" s="98">
        <v>89.512148520841961</v>
      </c>
      <c r="O28" s="98">
        <v>94.74096903825837</v>
      </c>
      <c r="P28" s="98">
        <v>102.63994484197973</v>
      </c>
    </row>
    <row r="29" spans="1:16" ht="18.899999999999999" customHeight="1">
      <c r="A29" s="24" t="str">
        <f>'Page 9'!$A$31</f>
        <v>Appenzell</v>
      </c>
      <c r="B29" s="26">
        <v>52.111530212262409</v>
      </c>
      <c r="C29" s="26">
        <v>68.155549755788385</v>
      </c>
      <c r="D29" s="26">
        <v>79.314348152700958</v>
      </c>
      <c r="E29" s="26">
        <v>93.747052085438995</v>
      </c>
      <c r="F29" s="98">
        <v>95.392262497712892</v>
      </c>
      <c r="G29" s="98">
        <v>96.060674666062923</v>
      </c>
      <c r="H29" s="98">
        <v>95.429376210316292</v>
      </c>
      <c r="I29" s="98"/>
      <c r="J29" s="26">
        <v>57.293868921775903</v>
      </c>
      <c r="K29" s="26">
        <v>73.449051751848273</v>
      </c>
      <c r="L29" s="26">
        <v>83.505895887259129</v>
      </c>
      <c r="M29" s="26">
        <v>90.080932340563294</v>
      </c>
      <c r="N29" s="98">
        <v>91.70461430218694</v>
      </c>
      <c r="O29" s="98">
        <v>94.977072932494011</v>
      </c>
      <c r="P29" s="98">
        <v>99.677102998504409</v>
      </c>
    </row>
    <row r="30" spans="1:16" ht="18.899999999999999" customHeight="1">
      <c r="A30" s="24" t="str">
        <f>'Page 9'!$A$32</f>
        <v>St. Gall</v>
      </c>
      <c r="B30" s="26">
        <v>0</v>
      </c>
      <c r="C30" s="26">
        <v>69.440487301665272</v>
      </c>
      <c r="D30" s="26">
        <v>91.901924622877956</v>
      </c>
      <c r="E30" s="26">
        <v>86.136239035087726</v>
      </c>
      <c r="F30" s="98">
        <v>92.485579365790954</v>
      </c>
      <c r="G30" s="98">
        <v>93.914797829315432</v>
      </c>
      <c r="H30" s="98">
        <v>97.397675976705187</v>
      </c>
      <c r="I30" s="98"/>
      <c r="J30" s="26">
        <v>0</v>
      </c>
      <c r="K30" s="26">
        <v>93.939393939393923</v>
      </c>
      <c r="L30" s="26">
        <v>98.542237095629261</v>
      </c>
      <c r="M30" s="26">
        <v>95.046884452510596</v>
      </c>
      <c r="N30" s="98">
        <v>98.528194351577682</v>
      </c>
      <c r="O30" s="98">
        <v>99.101123595505612</v>
      </c>
      <c r="P30" s="98">
        <v>99.674860310930342</v>
      </c>
    </row>
    <row r="31" spans="1:16" ht="18.899999999999999" customHeight="1">
      <c r="A31" s="24" t="str">
        <f>'Page 9'!$A$33</f>
        <v>Chur</v>
      </c>
      <c r="B31" s="26">
        <v>0</v>
      </c>
      <c r="C31" s="26">
        <v>52.972972972972968</v>
      </c>
      <c r="D31" s="26">
        <v>78.299595141700408</v>
      </c>
      <c r="E31" s="26">
        <v>83.809907370116804</v>
      </c>
      <c r="F31" s="98">
        <v>88.433207246665347</v>
      </c>
      <c r="G31" s="98">
        <v>90.810946522721565</v>
      </c>
      <c r="H31" s="98">
        <v>96.620225063155488</v>
      </c>
      <c r="I31" s="98"/>
      <c r="J31" s="26">
        <v>0</v>
      </c>
      <c r="K31" s="26">
        <v>222.72727272727272</v>
      </c>
      <c r="L31" s="26">
        <v>119.08866995073893</v>
      </c>
      <c r="M31" s="26">
        <v>105.42046605876394</v>
      </c>
      <c r="N31" s="98">
        <v>97.199124726477024</v>
      </c>
      <c r="O31" s="98">
        <v>97.493261455525598</v>
      </c>
      <c r="P31" s="98">
        <v>100.29002781088597</v>
      </c>
    </row>
    <row r="32" spans="1:16" ht="18.899999999999999" customHeight="1">
      <c r="A32" s="24" t="str">
        <f>'Page 9'!$A$34</f>
        <v>Aarau</v>
      </c>
      <c r="B32" s="26">
        <v>20.833333333333329</v>
      </c>
      <c r="C32" s="26">
        <v>78.870562266233378</v>
      </c>
      <c r="D32" s="26">
        <v>86.525217595170417</v>
      </c>
      <c r="E32" s="26">
        <v>89.309369650963745</v>
      </c>
      <c r="F32" s="98">
        <v>92.668818541660499</v>
      </c>
      <c r="G32" s="98">
        <v>95.700355744375912</v>
      </c>
      <c r="H32" s="98">
        <v>97.990688214709436</v>
      </c>
      <c r="I32" s="98"/>
      <c r="J32" s="26">
        <v>0</v>
      </c>
      <c r="K32" s="26">
        <v>0</v>
      </c>
      <c r="L32" s="26">
        <v>347.84401508011302</v>
      </c>
      <c r="M32" s="26">
        <v>133.09488160594464</v>
      </c>
      <c r="N32" s="98">
        <v>104.32270252250251</v>
      </c>
      <c r="O32" s="98">
        <v>98.830463453634806</v>
      </c>
      <c r="P32" s="98">
        <v>99.574904363612774</v>
      </c>
    </row>
    <row r="33" spans="1:16" ht="18.899999999999999" customHeight="1">
      <c r="A33" s="24" t="str">
        <f>'Page 9'!$A$35</f>
        <v>Frauenfeld</v>
      </c>
      <c r="B33" s="26">
        <v>0</v>
      </c>
      <c r="C33" s="26">
        <v>68.086931655704873</v>
      </c>
      <c r="D33" s="26">
        <v>81.557336499455829</v>
      </c>
      <c r="E33" s="26">
        <v>88.461538461538453</v>
      </c>
      <c r="F33" s="98">
        <v>94.516200327100705</v>
      </c>
      <c r="G33" s="98">
        <v>97.156826921403834</v>
      </c>
      <c r="H33" s="98">
        <v>98.539953605640193</v>
      </c>
      <c r="I33" s="98"/>
      <c r="J33" s="26">
        <v>0</v>
      </c>
      <c r="K33" s="26">
        <v>99.986002239641635</v>
      </c>
      <c r="L33" s="26">
        <v>91.949877296051184</v>
      </c>
      <c r="M33" s="26">
        <v>92.744616274028047</v>
      </c>
      <c r="N33" s="98">
        <v>95.229272811486794</v>
      </c>
      <c r="O33" s="98">
        <v>95.544769053512951</v>
      </c>
      <c r="P33" s="98">
        <v>100.06041285396618</v>
      </c>
    </row>
    <row r="34" spans="1:16" ht="18.899999999999999" customHeight="1">
      <c r="A34" s="24" t="str">
        <f>'Page 9'!$A$36</f>
        <v>Bellinzona</v>
      </c>
      <c r="B34" s="26">
        <v>12.726694241170854</v>
      </c>
      <c r="C34" s="26">
        <v>21.651235413356709</v>
      </c>
      <c r="D34" s="26">
        <v>50.910551687198705</v>
      </c>
      <c r="E34" s="26">
        <v>54.321373667891294</v>
      </c>
      <c r="F34" s="98">
        <v>63.135077920908024</v>
      </c>
      <c r="G34" s="98">
        <v>74.248368478629899</v>
      </c>
      <c r="H34" s="98">
        <v>90.864857675361421</v>
      </c>
      <c r="I34" s="98"/>
      <c r="J34" s="26">
        <v>100</v>
      </c>
      <c r="K34" s="26">
        <v>33.277197709666552</v>
      </c>
      <c r="L34" s="26">
        <v>41.917091917091916</v>
      </c>
      <c r="M34" s="26">
        <v>48.123355339088697</v>
      </c>
      <c r="N34" s="98">
        <v>73.612278122045993</v>
      </c>
      <c r="O34" s="98">
        <v>84.38009088570692</v>
      </c>
      <c r="P34" s="98">
        <v>102.70023405834333</v>
      </c>
    </row>
    <row r="35" spans="1:16" ht="18.899999999999999" customHeight="1">
      <c r="A35" s="24" t="str">
        <f>'Page 9'!$A$37</f>
        <v>Lausanne</v>
      </c>
      <c r="B35" s="26">
        <v>0</v>
      </c>
      <c r="C35" s="26">
        <v>0</v>
      </c>
      <c r="D35" s="26">
        <v>56.891030349325739</v>
      </c>
      <c r="E35" s="26">
        <v>75.037460666300376</v>
      </c>
      <c r="F35" s="98">
        <v>91.526453122188244</v>
      </c>
      <c r="G35" s="98">
        <v>94.84229980300168</v>
      </c>
      <c r="H35" s="98">
        <v>97.053668457052311</v>
      </c>
      <c r="I35" s="98"/>
      <c r="J35" s="26">
        <v>0</v>
      </c>
      <c r="K35" s="26">
        <v>0</v>
      </c>
      <c r="L35" s="26">
        <v>0</v>
      </c>
      <c r="M35" s="26">
        <v>1072.323340471092</v>
      </c>
      <c r="N35" s="98">
        <v>201.45063867709675</v>
      </c>
      <c r="O35" s="98">
        <v>123.33326290658242</v>
      </c>
      <c r="P35" s="98">
        <v>101.83279311431325</v>
      </c>
    </row>
    <row r="36" spans="1:16" ht="18.899999999999999" customHeight="1">
      <c r="A36" s="24" t="str">
        <f>'Page 9'!$A$38</f>
        <v>Sion</v>
      </c>
      <c r="B36" s="26">
        <v>7.5690115761353534</v>
      </c>
      <c r="C36" s="26">
        <v>22.223834046565599</v>
      </c>
      <c r="D36" s="26">
        <v>44.900523081842898</v>
      </c>
      <c r="E36" s="26">
        <v>69.598051530283982</v>
      </c>
      <c r="F36" s="98">
        <v>80.162153140728904</v>
      </c>
      <c r="G36" s="98">
        <v>85.717083128119</v>
      </c>
      <c r="H36" s="98">
        <v>92.932110446611532</v>
      </c>
      <c r="I36" s="98"/>
      <c r="J36" s="26">
        <v>49.999999999999993</v>
      </c>
      <c r="K36" s="26">
        <v>450.58823529411757</v>
      </c>
      <c r="L36" s="26">
        <v>78.46479323008144</v>
      </c>
      <c r="M36" s="26">
        <v>109.75698135085516</v>
      </c>
      <c r="N36" s="98">
        <v>94.523853914196351</v>
      </c>
      <c r="O36" s="98">
        <v>91.496598639455783</v>
      </c>
      <c r="P36" s="98">
        <v>101.57096780071795</v>
      </c>
    </row>
    <row r="37" spans="1:16" ht="18.899999999999999" customHeight="1">
      <c r="A37" s="24" t="str">
        <f>'Page 9'!$A$39</f>
        <v>Neuchâtel</v>
      </c>
      <c r="B37" s="26">
        <v>74.716267339218163</v>
      </c>
      <c r="C37" s="26">
        <v>71.670812458396114</v>
      </c>
      <c r="D37" s="26">
        <v>77.988248556690451</v>
      </c>
      <c r="E37" s="26">
        <v>82.350614756482003</v>
      </c>
      <c r="F37" s="98">
        <v>89.868040388331735</v>
      </c>
      <c r="G37" s="98">
        <v>95.203257989749346</v>
      </c>
      <c r="H37" s="98">
        <v>97.571035122164048</v>
      </c>
      <c r="I37" s="98"/>
      <c r="J37" s="26">
        <v>111.37218045112783</v>
      </c>
      <c r="K37" s="26">
        <v>105.14494243421055</v>
      </c>
      <c r="L37" s="26">
        <v>109.63071456012291</v>
      </c>
      <c r="M37" s="26">
        <v>92.048054919908466</v>
      </c>
      <c r="N37" s="98">
        <v>105.38451223600401</v>
      </c>
      <c r="O37" s="98">
        <v>106.06358754027927</v>
      </c>
      <c r="P37" s="98">
        <v>102.46048336292307</v>
      </c>
    </row>
    <row r="38" spans="1:16" ht="18.899999999999999" customHeight="1">
      <c r="A38" s="24" t="str">
        <f>'Page 9'!$A$40</f>
        <v>Geneva</v>
      </c>
      <c r="B38" s="26">
        <v>100</v>
      </c>
      <c r="C38" s="26">
        <v>100</v>
      </c>
      <c r="D38" s="26">
        <v>100</v>
      </c>
      <c r="E38" s="26">
        <v>90.53451374559009</v>
      </c>
      <c r="F38" s="98">
        <v>94.698992100245164</v>
      </c>
      <c r="G38" s="98">
        <v>95.438317584096822</v>
      </c>
      <c r="H38" s="98">
        <v>97.605886516650472</v>
      </c>
      <c r="I38" s="98"/>
      <c r="J38" s="26">
        <v>50</v>
      </c>
      <c r="K38" s="26">
        <v>50</v>
      </c>
      <c r="L38" s="26">
        <v>50</v>
      </c>
      <c r="M38" s="26">
        <v>83.095063538611925</v>
      </c>
      <c r="N38" s="98">
        <v>90.415875575437596</v>
      </c>
      <c r="O38" s="98">
        <v>93.61204462965452</v>
      </c>
      <c r="P38" s="98">
        <v>98.550690914892982</v>
      </c>
    </row>
    <row r="39" spans="1:16" ht="18.899999999999999" customHeight="1">
      <c r="A39" s="24" t="str">
        <f>'Page 9'!$A$41</f>
        <v>Delémont</v>
      </c>
      <c r="B39" s="26">
        <v>0</v>
      </c>
      <c r="C39" s="26">
        <v>29.704016913319236</v>
      </c>
      <c r="D39" s="26">
        <v>56.095830854423141</v>
      </c>
      <c r="E39" s="26">
        <v>73.103179509232135</v>
      </c>
      <c r="F39" s="98">
        <v>83.021826945924857</v>
      </c>
      <c r="G39" s="98">
        <v>88.709104945118341</v>
      </c>
      <c r="H39" s="98">
        <v>95.315382875644275</v>
      </c>
      <c r="I39" s="98"/>
      <c r="J39" s="26">
        <v>0</v>
      </c>
      <c r="K39" s="26">
        <v>26.38772954924875</v>
      </c>
      <c r="L39" s="26">
        <v>60.292670929660602</v>
      </c>
      <c r="M39" s="26">
        <v>76.800033882990732</v>
      </c>
      <c r="N39" s="98">
        <v>90.461008122383149</v>
      </c>
      <c r="O39" s="98">
        <v>94.910901616777252</v>
      </c>
      <c r="P39" s="98">
        <v>97.406203337357766</v>
      </c>
    </row>
    <row r="40" spans="1:16" ht="18.899999999999999" customHeight="1">
      <c r="A40" s="24"/>
      <c r="B40" s="26"/>
      <c r="C40" s="26"/>
      <c r="D40" s="26"/>
      <c r="E40" s="26"/>
      <c r="F40" s="98"/>
      <c r="G40" s="98"/>
      <c r="H40" s="98"/>
      <c r="I40" s="98"/>
      <c r="J40" s="26"/>
      <c r="K40" s="26"/>
      <c r="L40" s="26"/>
      <c r="M40" s="26"/>
      <c r="N40" s="98"/>
      <c r="O40" s="98"/>
      <c r="P40" s="98"/>
    </row>
    <row r="41" spans="1:16" ht="18.899999999999999" customHeight="1">
      <c r="B41" s="26"/>
      <c r="C41" s="26"/>
      <c r="D41" s="26"/>
      <c r="E41" s="26"/>
      <c r="F41" s="98"/>
      <c r="G41" s="98"/>
      <c r="H41" s="98"/>
      <c r="I41" s="98"/>
      <c r="J41" s="26"/>
      <c r="K41" s="26"/>
      <c r="L41" s="26"/>
      <c r="M41" s="26"/>
      <c r="N41" s="98"/>
      <c r="O41" s="98"/>
      <c r="P41" s="98"/>
    </row>
    <row r="42" spans="1:16" ht="18.899999999999999" customHeight="1">
      <c r="A42" s="100"/>
      <c r="B42" s="26"/>
      <c r="C42" s="26"/>
      <c r="D42" s="26"/>
      <c r="E42" s="26"/>
      <c r="F42" s="98"/>
      <c r="G42" s="98"/>
      <c r="H42" s="98"/>
      <c r="I42" s="98"/>
      <c r="J42" s="26"/>
      <c r="K42" s="26"/>
      <c r="L42" s="26"/>
      <c r="M42" s="26"/>
      <c r="N42" s="98"/>
      <c r="O42" s="98"/>
      <c r="P42" s="98"/>
    </row>
    <row r="43" spans="1:16" ht="18.899999999999999" customHeight="1">
      <c r="A43" s="24" t="str">
        <f>'Page 9'!$A$43</f>
        <v>Direct federal tax</v>
      </c>
      <c r="B43" s="26">
        <v>0</v>
      </c>
      <c r="C43" s="26">
        <v>0</v>
      </c>
      <c r="D43" s="26">
        <v>0</v>
      </c>
      <c r="E43" s="26">
        <v>14.836795252225519</v>
      </c>
      <c r="F43" s="98">
        <v>37.86235456517452</v>
      </c>
      <c r="G43" s="98">
        <v>54.180289584306401</v>
      </c>
      <c r="H43" s="98">
        <v>76.356824987770977</v>
      </c>
      <c r="I43" s="98"/>
      <c r="J43" s="26">
        <v>0</v>
      </c>
      <c r="K43" s="26">
        <v>0</v>
      </c>
      <c r="L43" s="26">
        <v>0</v>
      </c>
      <c r="M43" s="26">
        <v>19.319938176197837</v>
      </c>
      <c r="N43" s="98">
        <v>71.964017991004496</v>
      </c>
      <c r="O43" s="98">
        <v>137.50592697961119</v>
      </c>
      <c r="P43" s="98">
        <v>174.11175798465638</v>
      </c>
    </row>
    <row r="44" spans="1:16" ht="18.899999999999999" customHeight="1">
      <c r="A44" s="104"/>
      <c r="B44" s="102"/>
      <c r="C44" s="102"/>
      <c r="D44" s="102"/>
      <c r="E44" s="102"/>
      <c r="F44" s="102"/>
      <c r="G44" s="102"/>
      <c r="H44" s="102"/>
      <c r="I44" s="102"/>
      <c r="J44" s="102"/>
      <c r="K44" s="102"/>
      <c r="L44" s="102"/>
      <c r="M44" s="102"/>
      <c r="N44" s="102"/>
      <c r="O44" s="102"/>
      <c r="P44" s="102"/>
    </row>
    <row r="45" spans="1:16" ht="18.899999999999999" customHeight="1">
      <c r="A45" s="90"/>
      <c r="B45" s="866" t="s">
        <v>92</v>
      </c>
      <c r="C45" s="867"/>
      <c r="D45" s="867"/>
      <c r="E45" s="867"/>
      <c r="F45" s="867"/>
      <c r="G45" s="867"/>
      <c r="H45" s="868"/>
      <c r="I45" s="120"/>
      <c r="J45" s="866" t="str">
        <f>B45</f>
        <v>Income distribution 70 : 30</v>
      </c>
      <c r="K45" s="867"/>
      <c r="L45" s="867"/>
      <c r="M45" s="867"/>
      <c r="N45" s="867"/>
      <c r="O45" s="867"/>
      <c r="P45" s="868"/>
    </row>
    <row r="46" spans="1:16" ht="18.899999999999999" customHeight="1">
      <c r="A46" s="24" t="str">
        <f>'Page 9'!$A$16</f>
        <v>Zurich</v>
      </c>
      <c r="B46" s="26">
        <v>26.188557614826752</v>
      </c>
      <c r="C46" s="26">
        <v>48.425896028414584</v>
      </c>
      <c r="D46" s="26">
        <v>61.303237215699774</v>
      </c>
      <c r="E46" s="26">
        <v>71.404786680541108</v>
      </c>
      <c r="F46" s="98">
        <v>78.718287728979831</v>
      </c>
      <c r="G46" s="98">
        <v>85.529087261785349</v>
      </c>
      <c r="H46" s="98">
        <v>93.370139087147592</v>
      </c>
      <c r="I46" s="98"/>
      <c r="J46" s="26">
        <v>28.850421660008877</v>
      </c>
      <c r="K46" s="26">
        <v>54.015847289753275</v>
      </c>
      <c r="L46" s="26">
        <v>67.034619826498002</v>
      </c>
      <c r="M46" s="26">
        <v>76.185189297213256</v>
      </c>
      <c r="N46" s="98">
        <v>85.836815712494769</v>
      </c>
      <c r="O46" s="98">
        <v>94.27193455218827</v>
      </c>
      <c r="P46" s="98">
        <v>100.91569679006335</v>
      </c>
    </row>
    <row r="47" spans="1:16" ht="18.899999999999999" customHeight="1">
      <c r="A47" s="24" t="str">
        <f>'Page 9'!$A$17</f>
        <v>Berne</v>
      </c>
      <c r="B47" s="26">
        <v>57.043246631150105</v>
      </c>
      <c r="C47" s="26">
        <v>78.250685405520514</v>
      </c>
      <c r="D47" s="26">
        <v>84.583126413949131</v>
      </c>
      <c r="E47" s="26">
        <v>89.474716346827307</v>
      </c>
      <c r="F47" s="98">
        <v>92.986158198695321</v>
      </c>
      <c r="G47" s="98">
        <v>94.693354523858062</v>
      </c>
      <c r="H47" s="98">
        <v>95.448496219871856</v>
      </c>
      <c r="I47" s="98"/>
      <c r="J47" s="26">
        <v>35.368697172835908</v>
      </c>
      <c r="K47" s="26">
        <v>68.959208088011081</v>
      </c>
      <c r="L47" s="26">
        <v>83.715849978837568</v>
      </c>
      <c r="M47" s="26">
        <v>90.135465663217332</v>
      </c>
      <c r="N47" s="98">
        <v>90.106659567357511</v>
      </c>
      <c r="O47" s="98">
        <v>91.407963116169611</v>
      </c>
      <c r="P47" s="98">
        <v>96.093358499398349</v>
      </c>
    </row>
    <row r="48" spans="1:16" ht="18.899999999999999" customHeight="1">
      <c r="A48" s="24" t="str">
        <f>'Page 9'!$A$18</f>
        <v>Lucerne</v>
      </c>
      <c r="B48" s="26">
        <v>19.164430816404753</v>
      </c>
      <c r="C48" s="26">
        <v>34.52454726984783</v>
      </c>
      <c r="D48" s="26">
        <v>63.344088062250897</v>
      </c>
      <c r="E48" s="26">
        <v>74.485051559780771</v>
      </c>
      <c r="F48" s="98">
        <v>83.342933365670262</v>
      </c>
      <c r="G48" s="98">
        <v>89.366005279741117</v>
      </c>
      <c r="H48" s="98">
        <v>94.45919006664009</v>
      </c>
      <c r="I48" s="98"/>
      <c r="J48" s="26">
        <v>11.798017932987259</v>
      </c>
      <c r="K48" s="26">
        <v>40.448531784446594</v>
      </c>
      <c r="L48" s="26">
        <v>71.530218602657541</v>
      </c>
      <c r="M48" s="26">
        <v>81.621267753963508</v>
      </c>
      <c r="N48" s="98">
        <v>88.058745335447369</v>
      </c>
      <c r="O48" s="98">
        <v>91.08801319329919</v>
      </c>
      <c r="P48" s="98">
        <v>98.513367416847203</v>
      </c>
    </row>
    <row r="49" spans="1:16" ht="18.899999999999999" customHeight="1">
      <c r="A49" s="24" t="str">
        <f>'Page 9'!$A$19</f>
        <v>Altdorf</v>
      </c>
      <c r="B49" s="26">
        <v>100</v>
      </c>
      <c r="C49" s="26">
        <v>76.647779335558027</v>
      </c>
      <c r="D49" s="26">
        <v>88.482245598566934</v>
      </c>
      <c r="E49" s="26">
        <v>86.674025640195296</v>
      </c>
      <c r="F49" s="98">
        <v>88.801921286413616</v>
      </c>
      <c r="G49" s="98">
        <v>92.474064941019435</v>
      </c>
      <c r="H49" s="98">
        <v>96.155549118313218</v>
      </c>
      <c r="I49" s="98"/>
      <c r="J49" s="26">
        <v>19.960876681703859</v>
      </c>
      <c r="K49" s="26">
        <v>68.889721049526571</v>
      </c>
      <c r="L49" s="26">
        <v>97.682648826221239</v>
      </c>
      <c r="M49" s="26">
        <v>105.24991651169744</v>
      </c>
      <c r="N49" s="98">
        <v>101.69789242757764</v>
      </c>
      <c r="O49" s="98">
        <v>98.069081363614558</v>
      </c>
      <c r="P49" s="98">
        <v>99.669466084313157</v>
      </c>
    </row>
    <row r="50" spans="1:16" ht="18.899999999999999" customHeight="1">
      <c r="A50" s="24" t="str">
        <f>'Page 9'!$A$20</f>
        <v>Schwyz</v>
      </c>
      <c r="B50" s="26">
        <v>74.242178635111046</v>
      </c>
      <c r="C50" s="26">
        <v>82.669520072920378</v>
      </c>
      <c r="D50" s="26">
        <v>79.924668703061471</v>
      </c>
      <c r="E50" s="26">
        <v>81.801412123910708</v>
      </c>
      <c r="F50" s="98">
        <v>83.584589614740366</v>
      </c>
      <c r="G50" s="98">
        <v>86.099405414766494</v>
      </c>
      <c r="H50" s="98">
        <v>92.769265044433993</v>
      </c>
      <c r="I50" s="98"/>
      <c r="J50" s="26">
        <v>63.69958275382475</v>
      </c>
      <c r="K50" s="26">
        <v>78.548028768309663</v>
      </c>
      <c r="L50" s="26">
        <v>85.470085470085465</v>
      </c>
      <c r="M50" s="26">
        <v>92.542952235315283</v>
      </c>
      <c r="N50" s="98">
        <v>86.118931279595287</v>
      </c>
      <c r="O50" s="98">
        <v>87.858036963404743</v>
      </c>
      <c r="P50" s="98">
        <v>97.735262515517249</v>
      </c>
    </row>
    <row r="51" spans="1:16" ht="18.899999999999999" customHeight="1">
      <c r="A51" s="24" t="str">
        <f>'Page 9'!$A$21</f>
        <v>Sarnen</v>
      </c>
      <c r="B51" s="26">
        <v>20</v>
      </c>
      <c r="C51" s="26">
        <v>73.214285714285722</v>
      </c>
      <c r="D51" s="26">
        <v>82.352941176470594</v>
      </c>
      <c r="E51" s="26">
        <v>85.606060606060623</v>
      </c>
      <c r="F51" s="98">
        <v>85.84905660377359</v>
      </c>
      <c r="G51" s="98">
        <v>90.21148707514017</v>
      </c>
      <c r="H51" s="98">
        <v>94.8175139022851</v>
      </c>
      <c r="I51" s="98"/>
      <c r="J51" s="26">
        <v>22.857142857142858</v>
      </c>
      <c r="K51" s="26">
        <v>85.416666666666671</v>
      </c>
      <c r="L51" s="26">
        <v>101.31340045745009</v>
      </c>
      <c r="M51" s="26">
        <v>106.10328638497654</v>
      </c>
      <c r="N51" s="98">
        <v>92.385786802030466</v>
      </c>
      <c r="O51" s="98">
        <v>96.006322182397454</v>
      </c>
      <c r="P51" s="98">
        <v>98.008487927842779</v>
      </c>
    </row>
    <row r="52" spans="1:16" ht="18.899999999999999" customHeight="1">
      <c r="A52" s="24" t="str">
        <f>'Page 9'!$A$22</f>
        <v>Stans</v>
      </c>
      <c r="B52" s="26">
        <v>73.782066368557295</v>
      </c>
      <c r="C52" s="26">
        <v>87.434434261340698</v>
      </c>
      <c r="D52" s="26">
        <v>91.77189628712209</v>
      </c>
      <c r="E52" s="26">
        <v>95.034419144902046</v>
      </c>
      <c r="F52" s="98">
        <v>96.854834131294595</v>
      </c>
      <c r="G52" s="98">
        <v>97.795438359876727</v>
      </c>
      <c r="H52" s="98">
        <v>97.46048443653234</v>
      </c>
      <c r="I52" s="98"/>
      <c r="J52" s="26">
        <v>31.856518646479017</v>
      </c>
      <c r="K52" s="26">
        <v>62.710322874033658</v>
      </c>
      <c r="L52" s="26">
        <v>83.722244055806655</v>
      </c>
      <c r="M52" s="26">
        <v>93.327070822290068</v>
      </c>
      <c r="N52" s="98">
        <v>96.298108130991494</v>
      </c>
      <c r="O52" s="98">
        <v>97.985640585237704</v>
      </c>
      <c r="P52" s="98">
        <v>100.33066380353618</v>
      </c>
    </row>
    <row r="53" spans="1:16" ht="18.899999999999999" customHeight="1">
      <c r="A53" s="24" t="str">
        <f>'Page 9'!$A$23</f>
        <v>Glarus</v>
      </c>
      <c r="B53" s="26">
        <v>36.04518484710178</v>
      </c>
      <c r="C53" s="26">
        <v>66.435769972564046</v>
      </c>
      <c r="D53" s="26">
        <v>74.34288282589516</v>
      </c>
      <c r="E53" s="26">
        <v>80.194177211989413</v>
      </c>
      <c r="F53" s="98">
        <v>86.392860131932366</v>
      </c>
      <c r="G53" s="98">
        <v>91.219270905358115</v>
      </c>
      <c r="H53" s="98">
        <v>94.267971024407302</v>
      </c>
      <c r="I53" s="98"/>
      <c r="J53" s="26">
        <v>46.96699375557538</v>
      </c>
      <c r="K53" s="26">
        <v>86.640923905342206</v>
      </c>
      <c r="L53" s="26">
        <v>96.478721106070424</v>
      </c>
      <c r="M53" s="26">
        <v>92.462868220443951</v>
      </c>
      <c r="N53" s="98">
        <v>95.397605545053565</v>
      </c>
      <c r="O53" s="98">
        <v>96.862645430927373</v>
      </c>
      <c r="P53" s="98">
        <v>100.98548340800967</v>
      </c>
    </row>
    <row r="54" spans="1:16" ht="18.899999999999999" customHeight="1">
      <c r="A54" s="24" t="str">
        <f>'Page 9'!$A$24</f>
        <v>Zug</v>
      </c>
      <c r="B54" s="26">
        <v>0</v>
      </c>
      <c r="C54" s="26">
        <v>38.537397540983598</v>
      </c>
      <c r="D54" s="26">
        <v>62.115444617784711</v>
      </c>
      <c r="E54" s="26">
        <v>74.001123234916577</v>
      </c>
      <c r="F54" s="98">
        <v>83.620771344641341</v>
      </c>
      <c r="G54" s="98">
        <v>87.295361244536039</v>
      </c>
      <c r="H54" s="98">
        <v>90.548561876031542</v>
      </c>
      <c r="I54" s="98"/>
      <c r="J54" s="26">
        <v>0</v>
      </c>
      <c r="K54" s="26">
        <v>31.307876391634579</v>
      </c>
      <c r="L54" s="26">
        <v>60.319961216822186</v>
      </c>
      <c r="M54" s="26">
        <v>74.917759818056282</v>
      </c>
      <c r="N54" s="98">
        <v>78.572700560947368</v>
      </c>
      <c r="O54" s="98">
        <v>75.611827709317055</v>
      </c>
      <c r="P54" s="98">
        <v>74.758468490559409</v>
      </c>
    </row>
    <row r="55" spans="1:16" ht="18.899999999999999" customHeight="1">
      <c r="A55" s="24" t="str">
        <f>'Page 9'!$A$25</f>
        <v>Fribourg</v>
      </c>
      <c r="B55" s="26">
        <v>66.823915495846592</v>
      </c>
      <c r="C55" s="26">
        <v>76.133786848072575</v>
      </c>
      <c r="D55" s="26">
        <v>82.337211390712625</v>
      </c>
      <c r="E55" s="26">
        <v>87.944257388701828</v>
      </c>
      <c r="F55" s="98">
        <v>93.459218028576373</v>
      </c>
      <c r="G55" s="98">
        <v>96.112364055530492</v>
      </c>
      <c r="H55" s="98">
        <v>97.954740057253858</v>
      </c>
      <c r="I55" s="98"/>
      <c r="J55" s="26">
        <v>43.961678585885849</v>
      </c>
      <c r="K55" s="26">
        <v>60.502308818560657</v>
      </c>
      <c r="L55" s="26">
        <v>72.208610430521546</v>
      </c>
      <c r="M55" s="26">
        <v>80.326328378609261</v>
      </c>
      <c r="N55" s="98">
        <v>86.275995855959835</v>
      </c>
      <c r="O55" s="98">
        <v>87.756316095346619</v>
      </c>
      <c r="P55" s="98">
        <v>97.220751216882547</v>
      </c>
    </row>
    <row r="56" spans="1:16" ht="18.899999999999999" customHeight="1">
      <c r="A56" s="24" t="str">
        <f>'Page 9'!$A$26</f>
        <v>Solothurn</v>
      </c>
      <c r="B56" s="26">
        <v>51.027071146782752</v>
      </c>
      <c r="C56" s="26">
        <v>77.411764705882362</v>
      </c>
      <c r="D56" s="26">
        <v>87.326738409397038</v>
      </c>
      <c r="E56" s="26">
        <v>94.231217854008605</v>
      </c>
      <c r="F56" s="98">
        <v>92.091804198658267</v>
      </c>
      <c r="G56" s="98">
        <v>95.412247779078584</v>
      </c>
      <c r="H56" s="98">
        <v>97.637619722902613</v>
      </c>
      <c r="I56" s="98"/>
      <c r="J56" s="26">
        <v>38.916843907246971</v>
      </c>
      <c r="K56" s="26">
        <v>79.005428121169686</v>
      </c>
      <c r="L56" s="26">
        <v>92.829869130100079</v>
      </c>
      <c r="M56" s="26">
        <v>91.069741475564726</v>
      </c>
      <c r="N56" s="98">
        <v>88.374498188583189</v>
      </c>
      <c r="O56" s="98">
        <v>93.18819073402247</v>
      </c>
      <c r="P56" s="98">
        <v>98.190123927550047</v>
      </c>
    </row>
    <row r="57" spans="1:16" ht="18.899999999999999" customHeight="1">
      <c r="A57" s="24" t="str">
        <f>'Page 9'!$A$27</f>
        <v>Basel</v>
      </c>
      <c r="B57" s="26">
        <v>0</v>
      </c>
      <c r="C57" s="26">
        <v>0</v>
      </c>
      <c r="D57" s="26">
        <v>0</v>
      </c>
      <c r="E57" s="26">
        <v>50.980392156862742</v>
      </c>
      <c r="F57" s="98">
        <v>82.142857142857139</v>
      </c>
      <c r="G57" s="98">
        <v>89.059080962800877</v>
      </c>
      <c r="H57" s="98">
        <v>95.997034840622675</v>
      </c>
      <c r="I57" s="98"/>
      <c r="J57" s="26">
        <v>0</v>
      </c>
      <c r="K57" s="26">
        <v>0</v>
      </c>
      <c r="L57" s="26">
        <v>0</v>
      </c>
      <c r="M57" s="26">
        <v>39.393939393939391</v>
      </c>
      <c r="N57" s="98">
        <v>89.494163424124508</v>
      </c>
      <c r="O57" s="98">
        <v>100.00000000000001</v>
      </c>
      <c r="P57" s="98">
        <v>100</v>
      </c>
    </row>
    <row r="58" spans="1:16" ht="18.899999999999999" customHeight="1">
      <c r="A58" s="24" t="str">
        <f>'Page 9'!$A$28</f>
        <v>Liestal</v>
      </c>
      <c r="B58" s="26">
        <v>93.245716186990521</v>
      </c>
      <c r="C58" s="26">
        <v>95.179864656298236</v>
      </c>
      <c r="D58" s="26">
        <v>86.405454246755397</v>
      </c>
      <c r="E58" s="26">
        <v>91.055497870356632</v>
      </c>
      <c r="F58" s="98">
        <v>94.725777994669471</v>
      </c>
      <c r="G58" s="98">
        <v>96.289675159200314</v>
      </c>
      <c r="H58" s="98">
        <v>98.378362125173282</v>
      </c>
      <c r="I58" s="98"/>
      <c r="J58" s="26">
        <v>118.95161290322581</v>
      </c>
      <c r="K58" s="26">
        <v>44.395835640713251</v>
      </c>
      <c r="L58" s="26">
        <v>57.502869950254194</v>
      </c>
      <c r="M58" s="26">
        <v>72.651957054696084</v>
      </c>
      <c r="N58" s="98">
        <v>82.088484059856853</v>
      </c>
      <c r="O58" s="98">
        <v>88.444435378590057</v>
      </c>
      <c r="P58" s="98">
        <v>96.023410963114927</v>
      </c>
    </row>
    <row r="59" spans="1:16" ht="18.899999999999999" customHeight="1">
      <c r="A59" s="24" t="str">
        <f>'Page 9'!$A$29</f>
        <v>Schaffhausen</v>
      </c>
      <c r="B59" s="26">
        <v>62.821039654818165</v>
      </c>
      <c r="C59" s="26">
        <v>76.23392508843267</v>
      </c>
      <c r="D59" s="26">
        <v>85.871859726527589</v>
      </c>
      <c r="E59" s="26">
        <v>86.726833320746167</v>
      </c>
      <c r="F59" s="98">
        <v>87.129356906368074</v>
      </c>
      <c r="G59" s="98">
        <v>91.257924252275672</v>
      </c>
      <c r="H59" s="98">
        <v>97.58009222767275</v>
      </c>
      <c r="I59" s="98"/>
      <c r="J59" s="26">
        <v>42.738328207995522</v>
      </c>
      <c r="K59" s="26">
        <v>75.723245657242302</v>
      </c>
      <c r="L59" s="26">
        <v>88.822881422613861</v>
      </c>
      <c r="M59" s="26">
        <v>94.962511715089036</v>
      </c>
      <c r="N59" s="98">
        <v>92.399569055720463</v>
      </c>
      <c r="O59" s="98">
        <v>92.668207233787925</v>
      </c>
      <c r="P59" s="98">
        <v>99.334237262174753</v>
      </c>
    </row>
    <row r="60" spans="1:16" ht="18.899999999999999" customHeight="1">
      <c r="A60" s="24" t="str">
        <f>'Page 9'!$A$30</f>
        <v>Herisau</v>
      </c>
      <c r="B60" s="26">
        <v>37.526618818518813</v>
      </c>
      <c r="C60" s="26">
        <v>68.645340435780454</v>
      </c>
      <c r="D60" s="26">
        <v>84.560737527114966</v>
      </c>
      <c r="E60" s="26">
        <v>81.983154770428413</v>
      </c>
      <c r="F60" s="98">
        <v>87.808075315989015</v>
      </c>
      <c r="G60" s="98">
        <v>89.674977672293423</v>
      </c>
      <c r="H60" s="98">
        <v>94.172267406175138</v>
      </c>
      <c r="I60" s="98"/>
      <c r="J60" s="26">
        <v>29.070691024622711</v>
      </c>
      <c r="K60" s="26">
        <v>70.406858471374591</v>
      </c>
      <c r="L60" s="26">
        <v>88.816951147733974</v>
      </c>
      <c r="M60" s="26">
        <v>80.361631809307482</v>
      </c>
      <c r="N60" s="98">
        <v>87.284088637491024</v>
      </c>
      <c r="O60" s="98">
        <v>92.163435450907983</v>
      </c>
      <c r="P60" s="98">
        <v>100.71402189057636</v>
      </c>
    </row>
    <row r="61" spans="1:16" ht="18.899999999999999" customHeight="1">
      <c r="A61" s="24" t="str">
        <f>'Page 9'!$A$31</f>
        <v>Appenzell</v>
      </c>
      <c r="B61" s="26">
        <v>86.813105539531094</v>
      </c>
      <c r="C61" s="26">
        <v>90.138324447261468</v>
      </c>
      <c r="D61" s="26">
        <v>92.235197705388259</v>
      </c>
      <c r="E61" s="26">
        <v>93.747052085438995</v>
      </c>
      <c r="F61" s="98">
        <v>95.392262497712892</v>
      </c>
      <c r="G61" s="98">
        <v>96.060674666062923</v>
      </c>
      <c r="H61" s="98">
        <v>96.524382371926521</v>
      </c>
      <c r="I61" s="98"/>
      <c r="J61" s="26">
        <v>75.461266473802638</v>
      </c>
      <c r="K61" s="26">
        <v>80.066236131809887</v>
      </c>
      <c r="L61" s="26">
        <v>85.950658662310957</v>
      </c>
      <c r="M61" s="26">
        <v>85.328345164900895</v>
      </c>
      <c r="N61" s="98">
        <v>87.198714017580031</v>
      </c>
      <c r="O61" s="98">
        <v>90.591416980997778</v>
      </c>
      <c r="P61" s="98">
        <v>97.912544495636737</v>
      </c>
    </row>
    <row r="62" spans="1:16" ht="18.899999999999999" customHeight="1">
      <c r="A62" s="24" t="str">
        <f>'Page 9'!$A$32</f>
        <v>St. Gall</v>
      </c>
      <c r="B62" s="26">
        <v>0</v>
      </c>
      <c r="C62" s="26">
        <v>74.171046814363621</v>
      </c>
      <c r="D62" s="26">
        <v>94.878706199460922</v>
      </c>
      <c r="E62" s="26">
        <v>86.875</v>
      </c>
      <c r="F62" s="98">
        <v>92.485579365790954</v>
      </c>
      <c r="G62" s="98">
        <v>93.914797829315432</v>
      </c>
      <c r="H62" s="98">
        <v>97.397675976705187</v>
      </c>
      <c r="I62" s="98"/>
      <c r="J62" s="26">
        <v>0</v>
      </c>
      <c r="K62" s="26">
        <v>54.730317529360605</v>
      </c>
      <c r="L62" s="26">
        <v>84.615384615384599</v>
      </c>
      <c r="M62" s="26">
        <v>86.604361370716518</v>
      </c>
      <c r="N62" s="98">
        <v>86.31007168158871</v>
      </c>
      <c r="O62" s="98">
        <v>93.145710394916009</v>
      </c>
      <c r="P62" s="98">
        <v>98.237969651798338</v>
      </c>
    </row>
    <row r="63" spans="1:16" ht="18.899999999999999" customHeight="1">
      <c r="A63" s="24" t="str">
        <f>'Page 9'!$A$33</f>
        <v>Chur</v>
      </c>
      <c r="B63" s="26">
        <v>0</v>
      </c>
      <c r="C63" s="26">
        <v>48.108108108108105</v>
      </c>
      <c r="D63" s="26">
        <v>78.299595141700408</v>
      </c>
      <c r="E63" s="26">
        <v>87.031816351188084</v>
      </c>
      <c r="F63" s="98">
        <v>91.519012542305404</v>
      </c>
      <c r="G63" s="98">
        <v>91.765001255335179</v>
      </c>
      <c r="H63" s="98">
        <v>96.620225063155488</v>
      </c>
      <c r="I63" s="98"/>
      <c r="J63" s="26">
        <v>0</v>
      </c>
      <c r="K63" s="26">
        <v>12.108843537414966</v>
      </c>
      <c r="L63" s="26">
        <v>59.325153374233125</v>
      </c>
      <c r="M63" s="26">
        <v>84.282371294851785</v>
      </c>
      <c r="N63" s="98">
        <v>91.848151848151858</v>
      </c>
      <c r="O63" s="98">
        <v>89.462734059478649</v>
      </c>
      <c r="P63" s="98">
        <v>98.566966028894953</v>
      </c>
    </row>
    <row r="64" spans="1:16" ht="18.899999999999999" customHeight="1">
      <c r="A64" s="24" t="str">
        <f>'Page 9'!$A$34</f>
        <v>Aarau</v>
      </c>
      <c r="B64" s="26">
        <v>20.833333333333329</v>
      </c>
      <c r="C64" s="26">
        <v>78.870562266233378</v>
      </c>
      <c r="D64" s="26">
        <v>86.525217595170417</v>
      </c>
      <c r="E64" s="26">
        <v>89.309369650963745</v>
      </c>
      <c r="F64" s="98">
        <v>92.668818541660499</v>
      </c>
      <c r="G64" s="98">
        <v>95.700355744375912</v>
      </c>
      <c r="H64" s="98">
        <v>97.739449468111616</v>
      </c>
      <c r="I64" s="98"/>
      <c r="J64" s="26">
        <v>0</v>
      </c>
      <c r="K64" s="26">
        <v>87.652470187393519</v>
      </c>
      <c r="L64" s="26">
        <v>97.092965898253823</v>
      </c>
      <c r="M64" s="26">
        <v>95.93684420905366</v>
      </c>
      <c r="N64" s="98">
        <v>95.503560528992892</v>
      </c>
      <c r="O64" s="98">
        <v>94.143860620861574</v>
      </c>
      <c r="P64" s="98">
        <v>97.468915723980757</v>
      </c>
    </row>
    <row r="65" spans="1:16" ht="18.899999999999999" customHeight="1">
      <c r="A65" s="24" t="str">
        <f>'Page 9'!$A$35</f>
        <v>Frauenfeld</v>
      </c>
      <c r="B65" s="26">
        <v>0</v>
      </c>
      <c r="C65" s="26">
        <v>68.086931655704873</v>
      </c>
      <c r="D65" s="26">
        <v>81.557336499455829</v>
      </c>
      <c r="E65" s="26">
        <v>88.461538461538453</v>
      </c>
      <c r="F65" s="98">
        <v>94.516200327100705</v>
      </c>
      <c r="G65" s="98">
        <v>97.156826921403834</v>
      </c>
      <c r="H65" s="98">
        <v>98.318252905461335</v>
      </c>
      <c r="I65" s="98"/>
      <c r="J65" s="26">
        <v>0</v>
      </c>
      <c r="K65" s="26">
        <v>32.991547734515727</v>
      </c>
      <c r="L65" s="26">
        <v>58.775015448970855</v>
      </c>
      <c r="M65" s="26">
        <v>83.031685186083749</v>
      </c>
      <c r="N65" s="98">
        <v>90.206633535551262</v>
      </c>
      <c r="O65" s="98">
        <v>91.97281077905464</v>
      </c>
      <c r="P65" s="98">
        <v>97.611342419788045</v>
      </c>
    </row>
    <row r="66" spans="1:16" ht="18.899999999999999" customHeight="1">
      <c r="A66" s="24" t="str">
        <f>'Page 9'!$A$36</f>
        <v>Bellinzona</v>
      </c>
      <c r="B66" s="26">
        <v>12.726694241170854</v>
      </c>
      <c r="C66" s="26">
        <v>21.651235413356709</v>
      </c>
      <c r="D66" s="26">
        <v>50.910551687198705</v>
      </c>
      <c r="E66" s="26">
        <v>54.321373667891294</v>
      </c>
      <c r="F66" s="98">
        <v>63.135077920908024</v>
      </c>
      <c r="G66" s="98">
        <v>74.248368478629899</v>
      </c>
      <c r="H66" s="98">
        <v>90.864857675361421</v>
      </c>
      <c r="I66" s="98"/>
      <c r="J66" s="26">
        <v>9.7501523461304078</v>
      </c>
      <c r="K66" s="26">
        <v>20.033456683732958</v>
      </c>
      <c r="L66" s="26">
        <v>46.900222042082255</v>
      </c>
      <c r="M66" s="26">
        <v>45.367106236671454</v>
      </c>
      <c r="N66" s="98">
        <v>53.481562029035274</v>
      </c>
      <c r="O66" s="98">
        <v>71.818214989418379</v>
      </c>
      <c r="P66" s="98">
        <v>99.429803148518332</v>
      </c>
    </row>
    <row r="67" spans="1:16" ht="18.899999999999999" customHeight="1">
      <c r="A67" s="24" t="str">
        <f>'Page 9'!$A$37</f>
        <v>Lausanne</v>
      </c>
      <c r="B67" s="26">
        <v>0</v>
      </c>
      <c r="C67" s="26">
        <v>0</v>
      </c>
      <c r="D67" s="26">
        <v>56.891030349325739</v>
      </c>
      <c r="E67" s="26">
        <v>75.037460666300376</v>
      </c>
      <c r="F67" s="98">
        <v>91.526453122188244</v>
      </c>
      <c r="G67" s="98">
        <v>94.84229980300168</v>
      </c>
      <c r="H67" s="98">
        <v>96.830378181180308</v>
      </c>
      <c r="I67" s="98"/>
      <c r="J67" s="26">
        <v>0</v>
      </c>
      <c r="K67" s="26">
        <v>0</v>
      </c>
      <c r="L67" s="26">
        <v>110.56929138354367</v>
      </c>
      <c r="M67" s="26">
        <v>119.70001792721548</v>
      </c>
      <c r="N67" s="98">
        <v>125.72593914393642</v>
      </c>
      <c r="O67" s="98">
        <v>118.36957127866124</v>
      </c>
      <c r="P67" s="98">
        <v>97.405252304107847</v>
      </c>
    </row>
    <row r="68" spans="1:16" ht="18.899999999999999" customHeight="1">
      <c r="A68" s="24" t="str">
        <f>'Page 9'!$A$38</f>
        <v>Sion</v>
      </c>
      <c r="B68" s="26">
        <v>7.5690115761353534</v>
      </c>
      <c r="C68" s="26">
        <v>22.223834046565599</v>
      </c>
      <c r="D68" s="26">
        <v>44.900523081842898</v>
      </c>
      <c r="E68" s="26">
        <v>69.598051530283982</v>
      </c>
      <c r="F68" s="98">
        <v>80.162153140728904</v>
      </c>
      <c r="G68" s="98">
        <v>85.717083128119</v>
      </c>
      <c r="H68" s="98">
        <v>92.661846034315758</v>
      </c>
      <c r="I68" s="98"/>
      <c r="J68" s="26">
        <v>3.48825279573202</v>
      </c>
      <c r="K68" s="26">
        <v>21.683592229574323</v>
      </c>
      <c r="L68" s="26">
        <v>60.058050717995727</v>
      </c>
      <c r="M68" s="26">
        <v>64.381969930991488</v>
      </c>
      <c r="N68" s="98">
        <v>75.306146025877993</v>
      </c>
      <c r="O68" s="98">
        <v>84.739568362205006</v>
      </c>
      <c r="P68" s="98">
        <v>93.812402203140635</v>
      </c>
    </row>
    <row r="69" spans="1:16" ht="18.899999999999999" customHeight="1">
      <c r="A69" s="24" t="str">
        <f>'Page 9'!$A$39</f>
        <v>Neuchâtel</v>
      </c>
      <c r="B69" s="26">
        <v>74.716267339218163</v>
      </c>
      <c r="C69" s="26">
        <v>74.95007532494833</v>
      </c>
      <c r="D69" s="26">
        <v>81.703276056434262</v>
      </c>
      <c r="E69" s="26">
        <v>84.352499156672764</v>
      </c>
      <c r="F69" s="98">
        <v>89.868040388331735</v>
      </c>
      <c r="G69" s="98">
        <v>95.203257989749346</v>
      </c>
      <c r="H69" s="98">
        <v>97.316481239092496</v>
      </c>
      <c r="I69" s="98"/>
      <c r="J69" s="26">
        <v>75.272232304900186</v>
      </c>
      <c r="K69" s="26">
        <v>66.545352743561025</v>
      </c>
      <c r="L69" s="26">
        <v>78.576121952822135</v>
      </c>
      <c r="M69" s="26">
        <v>79.3654441781309</v>
      </c>
      <c r="N69" s="98">
        <v>95.682213862205813</v>
      </c>
      <c r="O69" s="98">
        <v>99.92147561089142</v>
      </c>
      <c r="P69" s="98">
        <v>99.134983180228531</v>
      </c>
    </row>
    <row r="70" spans="1:16" ht="18.899999999999999" customHeight="1">
      <c r="A70" s="24" t="str">
        <f>'Page 9'!$A$40</f>
        <v>Geneva</v>
      </c>
      <c r="B70" s="26">
        <v>100</v>
      </c>
      <c r="C70" s="26">
        <v>100</v>
      </c>
      <c r="D70" s="26">
        <v>100</v>
      </c>
      <c r="E70" s="26">
        <v>88.16481395194036</v>
      </c>
      <c r="F70" s="98">
        <v>94.698992100245164</v>
      </c>
      <c r="G70" s="98">
        <v>95.909081564827702</v>
      </c>
      <c r="H70" s="98">
        <v>97.786136397306961</v>
      </c>
      <c r="I70" s="98"/>
      <c r="J70" s="26">
        <v>50</v>
      </c>
      <c r="K70" s="26">
        <v>13.054830287206267</v>
      </c>
      <c r="L70" s="26">
        <v>2.240645305848084</v>
      </c>
      <c r="M70" s="26">
        <v>29.676017207384838</v>
      </c>
      <c r="N70" s="98">
        <v>71.158235167691814</v>
      </c>
      <c r="O70" s="98">
        <v>83.056701183870871</v>
      </c>
      <c r="P70" s="98">
        <v>97.724524695125467</v>
      </c>
    </row>
    <row r="71" spans="1:16" ht="18.899999999999999" customHeight="1">
      <c r="A71" s="24" t="str">
        <f>'Page 9'!$A$41</f>
        <v>Delémont</v>
      </c>
      <c r="B71" s="26">
        <v>0</v>
      </c>
      <c r="C71" s="26">
        <v>41.83697439511392</v>
      </c>
      <c r="D71" s="26">
        <v>63.676719600933602</v>
      </c>
      <c r="E71" s="26">
        <v>75.884914129061727</v>
      </c>
      <c r="F71" s="98">
        <v>83.021826945924857</v>
      </c>
      <c r="G71" s="98">
        <v>88.709104945118341</v>
      </c>
      <c r="H71" s="98">
        <v>95.315382875644275</v>
      </c>
      <c r="I71" s="98"/>
      <c r="J71" s="26">
        <v>0</v>
      </c>
      <c r="K71" s="26">
        <v>24.246962322589429</v>
      </c>
      <c r="L71" s="26">
        <v>52.153379062183738</v>
      </c>
      <c r="M71" s="26">
        <v>69.030475654927073</v>
      </c>
      <c r="N71" s="98">
        <v>83.677407435285104</v>
      </c>
      <c r="O71" s="98">
        <v>88.769756703960212</v>
      </c>
      <c r="P71" s="98">
        <v>94.198576554320326</v>
      </c>
    </row>
    <row r="72" spans="1:16" ht="18.899999999999999" customHeight="1">
      <c r="A72" s="24"/>
      <c r="B72" s="26"/>
      <c r="C72" s="26"/>
      <c r="D72" s="26"/>
      <c r="E72" s="26"/>
      <c r="F72" s="98"/>
      <c r="G72" s="98"/>
      <c r="H72" s="98"/>
      <c r="I72" s="98"/>
      <c r="J72" s="26"/>
      <c r="K72" s="26"/>
      <c r="L72" s="26"/>
      <c r="M72" s="26"/>
      <c r="N72" s="98"/>
      <c r="O72" s="98"/>
      <c r="P72" s="98"/>
    </row>
    <row r="73" spans="1:16" ht="18.899999999999999" customHeight="1">
      <c r="B73" s="26"/>
      <c r="C73" s="26"/>
      <c r="D73" s="26"/>
      <c r="E73" s="26"/>
      <c r="F73" s="98"/>
      <c r="G73" s="98"/>
      <c r="H73" s="98"/>
      <c r="I73" s="98"/>
      <c r="J73" s="26"/>
      <c r="K73" s="26"/>
      <c r="L73" s="26"/>
      <c r="M73" s="26"/>
      <c r="N73" s="98"/>
      <c r="O73" s="98"/>
      <c r="P73" s="98"/>
    </row>
    <row r="74" spans="1:16" ht="18.899999999999999" customHeight="1">
      <c r="A74" s="100"/>
      <c r="B74" s="26"/>
      <c r="C74" s="26"/>
      <c r="D74" s="26"/>
      <c r="E74" s="26"/>
      <c r="F74" s="98"/>
      <c r="G74" s="98"/>
      <c r="H74" s="98"/>
      <c r="I74" s="98"/>
      <c r="J74" s="26"/>
      <c r="K74" s="26"/>
      <c r="L74" s="26"/>
      <c r="M74" s="26"/>
      <c r="N74" s="98"/>
      <c r="O74" s="98"/>
      <c r="P74" s="98"/>
    </row>
    <row r="75" spans="1:16" ht="18.899999999999999" customHeight="1">
      <c r="A75" s="24" t="str">
        <f>'Page 9'!$A$43</f>
        <v>Direct federal tax</v>
      </c>
      <c r="B75" s="26">
        <v>0</v>
      </c>
      <c r="C75" s="26">
        <v>0</v>
      </c>
      <c r="D75" s="26">
        <v>0</v>
      </c>
      <c r="E75" s="26">
        <v>39.762611275964389</v>
      </c>
      <c r="F75" s="98">
        <v>45.750345099585878</v>
      </c>
      <c r="G75" s="98">
        <v>57.262961233068658</v>
      </c>
      <c r="H75" s="98">
        <v>75.891525585501739</v>
      </c>
      <c r="I75" s="98"/>
      <c r="J75" s="26">
        <v>0</v>
      </c>
      <c r="K75" s="26">
        <v>0</v>
      </c>
      <c r="L75" s="26">
        <v>0</v>
      </c>
      <c r="M75" s="26">
        <v>45.148247978436657</v>
      </c>
      <c r="N75" s="98">
        <v>68.376068376068375</v>
      </c>
      <c r="O75" s="98">
        <v>82.625690793907523</v>
      </c>
      <c r="P75" s="98">
        <v>130.08712012761256</v>
      </c>
    </row>
    <row r="76" spans="1:16" ht="18.899999999999999" customHeight="1">
      <c r="A76" s="105"/>
      <c r="B76" s="106"/>
      <c r="C76" s="106"/>
      <c r="D76" s="106"/>
      <c r="E76" s="106"/>
      <c r="F76" s="106"/>
      <c r="G76" s="106"/>
      <c r="H76" s="106"/>
      <c r="I76" s="106"/>
      <c r="J76" s="106"/>
      <c r="K76" s="106"/>
      <c r="L76" s="106"/>
      <c r="M76" s="106"/>
      <c r="N76" s="106"/>
      <c r="O76" s="106"/>
      <c r="P76" s="106"/>
    </row>
    <row r="77" spans="1:16" ht="18.899999999999999" customHeight="1">
      <c r="A77" s="88"/>
      <c r="B77" s="107"/>
      <c r="C77" s="107"/>
      <c r="D77" s="107"/>
      <c r="E77" s="107"/>
      <c r="F77" s="108"/>
      <c r="G77" s="107"/>
      <c r="H77" s="107"/>
      <c r="I77" s="107"/>
      <c r="J77" s="107"/>
      <c r="K77" s="107"/>
      <c r="L77" s="107"/>
      <c r="M77" s="107"/>
      <c r="N77" s="107"/>
      <c r="O77" s="107"/>
      <c r="P77" s="107"/>
    </row>
    <row r="78" spans="1:16" ht="18.899999999999999" customHeight="1">
      <c r="A78" s="88"/>
      <c r="B78" s="107"/>
      <c r="C78" s="107"/>
      <c r="D78" s="107"/>
      <c r="E78" s="107"/>
      <c r="F78" s="108"/>
      <c r="G78" s="107"/>
      <c r="H78" s="107"/>
      <c r="I78" s="107"/>
      <c r="J78" s="107"/>
      <c r="K78" s="107"/>
      <c r="L78" s="107"/>
      <c r="M78" s="107"/>
      <c r="N78" s="107"/>
      <c r="O78" s="107"/>
      <c r="P78" s="107"/>
    </row>
    <row r="79" spans="1:16" ht="18.899999999999999" customHeight="1">
      <c r="B79" s="109"/>
      <c r="C79" s="109"/>
      <c r="D79" s="109"/>
      <c r="E79" s="109"/>
      <c r="F79" s="109"/>
      <c r="G79" s="107"/>
      <c r="H79" s="107"/>
      <c r="I79" s="107"/>
      <c r="J79" s="107"/>
      <c r="K79" s="109"/>
      <c r="L79" s="109"/>
      <c r="M79" s="109"/>
      <c r="N79" s="109"/>
      <c r="O79" s="109"/>
      <c r="P79" s="109"/>
    </row>
    <row r="80" spans="1:16" ht="18.899999999999999" customHeight="1">
      <c r="B80" s="109"/>
      <c r="C80" s="109"/>
      <c r="D80" s="109"/>
      <c r="E80" s="109"/>
      <c r="F80" s="109"/>
      <c r="G80" s="109"/>
      <c r="H80" s="109"/>
      <c r="I80" s="109"/>
      <c r="J80" s="109"/>
      <c r="K80" s="109"/>
      <c r="L80" s="109"/>
      <c r="M80" s="109"/>
      <c r="N80" s="109"/>
      <c r="O80" s="109"/>
      <c r="P80" s="109"/>
    </row>
    <row r="81" spans="2:16" ht="18.899999999999999" customHeight="1">
      <c r="B81" s="109"/>
      <c r="C81" s="109"/>
      <c r="D81" s="109"/>
      <c r="E81" s="109"/>
      <c r="F81" s="109"/>
      <c r="G81" s="109"/>
      <c r="H81" s="109"/>
      <c r="I81" s="109"/>
      <c r="J81" s="109"/>
      <c r="K81" s="109"/>
      <c r="L81" s="109"/>
      <c r="M81" s="109"/>
      <c r="N81" s="109"/>
      <c r="O81" s="109"/>
      <c r="P81" s="109"/>
    </row>
    <row r="82" spans="2:16" ht="18.899999999999999" customHeight="1">
      <c r="B82" s="109"/>
      <c r="C82" s="109"/>
      <c r="D82" s="109"/>
      <c r="E82" s="109"/>
      <c r="F82" s="109"/>
      <c r="G82" s="109"/>
      <c r="H82" s="109"/>
      <c r="I82" s="109"/>
      <c r="J82" s="109"/>
      <c r="K82" s="109"/>
      <c r="L82" s="109"/>
      <c r="M82" s="109"/>
      <c r="N82" s="109"/>
      <c r="O82" s="109"/>
      <c r="P82" s="109"/>
    </row>
    <row r="83" spans="2:16" ht="18.899999999999999" customHeight="1">
      <c r="B83" s="109"/>
      <c r="C83" s="109"/>
      <c r="D83" s="109"/>
      <c r="E83" s="109"/>
      <c r="F83" s="109"/>
      <c r="G83" s="109"/>
      <c r="H83" s="109"/>
      <c r="I83" s="109"/>
      <c r="J83" s="109"/>
      <c r="K83" s="109"/>
      <c r="L83" s="109"/>
      <c r="M83" s="109"/>
      <c r="N83" s="109"/>
      <c r="O83" s="109"/>
      <c r="P83" s="109"/>
    </row>
    <row r="84" spans="2:16" ht="18.899999999999999" customHeight="1">
      <c r="B84" s="109"/>
      <c r="C84" s="109"/>
      <c r="D84" s="109"/>
      <c r="E84" s="109"/>
      <c r="F84" s="109"/>
      <c r="G84" s="109"/>
      <c r="H84" s="109"/>
      <c r="I84" s="109"/>
      <c r="J84" s="109"/>
      <c r="K84" s="109"/>
      <c r="L84" s="109"/>
      <c r="M84" s="109"/>
      <c r="N84" s="109"/>
      <c r="O84" s="109"/>
      <c r="P84" s="109"/>
    </row>
    <row r="85" spans="2:16" ht="18.899999999999999" customHeight="1">
      <c r="B85" s="109"/>
      <c r="C85" s="109"/>
      <c r="D85" s="109"/>
      <c r="E85" s="109"/>
      <c r="F85" s="109"/>
      <c r="G85" s="109"/>
      <c r="H85" s="109"/>
      <c r="I85" s="109"/>
      <c r="J85" s="109"/>
      <c r="K85" s="109"/>
      <c r="L85" s="109"/>
      <c r="M85" s="109"/>
      <c r="N85" s="109"/>
      <c r="O85" s="109"/>
      <c r="P85" s="109"/>
    </row>
    <row r="86" spans="2:16" ht="18.899999999999999" customHeight="1">
      <c r="B86" s="109"/>
      <c r="C86" s="109"/>
      <c r="D86" s="109"/>
      <c r="E86" s="109"/>
      <c r="F86" s="109"/>
      <c r="G86" s="109"/>
      <c r="H86" s="109"/>
      <c r="I86" s="109"/>
      <c r="J86" s="109"/>
      <c r="K86" s="109"/>
      <c r="L86" s="109"/>
      <c r="M86" s="109"/>
      <c r="N86" s="109"/>
      <c r="O86" s="109"/>
      <c r="P86" s="109"/>
    </row>
    <row r="87" spans="2:16" ht="18.899999999999999" customHeight="1">
      <c r="B87" s="109"/>
      <c r="C87" s="109"/>
      <c r="D87" s="109"/>
      <c r="E87" s="109"/>
      <c r="F87" s="109"/>
      <c r="G87" s="109"/>
      <c r="H87" s="109"/>
      <c r="I87" s="109"/>
      <c r="J87" s="109"/>
      <c r="K87" s="109"/>
      <c r="L87" s="109"/>
      <c r="M87" s="109"/>
      <c r="N87" s="109"/>
      <c r="O87" s="109"/>
      <c r="P87" s="109"/>
    </row>
    <row r="88" spans="2:16" ht="18.899999999999999" customHeight="1">
      <c r="B88" s="109"/>
      <c r="C88" s="109"/>
      <c r="D88" s="109"/>
      <c r="E88" s="109"/>
      <c r="F88" s="109"/>
      <c r="G88" s="109"/>
      <c r="H88" s="109"/>
      <c r="I88" s="109"/>
      <c r="J88" s="109"/>
      <c r="K88" s="109"/>
      <c r="L88" s="109"/>
      <c r="M88" s="109"/>
      <c r="N88" s="109"/>
      <c r="O88" s="109"/>
      <c r="P88" s="109"/>
    </row>
    <row r="89" spans="2:16">
      <c r="B89" s="109"/>
      <c r="C89" s="109"/>
      <c r="D89" s="109"/>
      <c r="E89" s="109"/>
      <c r="F89" s="109"/>
      <c r="G89" s="109"/>
      <c r="H89" s="109"/>
      <c r="I89" s="109"/>
      <c r="J89" s="109"/>
      <c r="K89" s="109"/>
      <c r="L89" s="109"/>
      <c r="M89" s="109"/>
      <c r="N89" s="109"/>
      <c r="O89" s="109"/>
      <c r="P89" s="109"/>
    </row>
    <row r="90" spans="2:16">
      <c r="B90" s="109"/>
      <c r="C90" s="109"/>
      <c r="D90" s="109"/>
      <c r="E90" s="109"/>
      <c r="F90" s="109"/>
      <c r="G90" s="109"/>
      <c r="H90" s="109"/>
      <c r="I90" s="109"/>
      <c r="J90" s="109"/>
      <c r="K90" s="109"/>
      <c r="L90" s="109"/>
      <c r="M90" s="109"/>
      <c r="N90" s="109"/>
      <c r="O90" s="109"/>
      <c r="P90" s="109"/>
    </row>
    <row r="91" spans="2:16">
      <c r="B91" s="109"/>
      <c r="C91" s="109"/>
      <c r="D91" s="109"/>
      <c r="E91" s="109"/>
      <c r="F91" s="109"/>
      <c r="G91" s="109"/>
      <c r="H91" s="109"/>
      <c r="I91" s="109"/>
      <c r="J91" s="109"/>
      <c r="K91" s="109"/>
      <c r="L91" s="109"/>
      <c r="M91" s="109"/>
      <c r="N91" s="109"/>
      <c r="O91" s="109"/>
      <c r="P91" s="109"/>
    </row>
    <row r="92" spans="2:16">
      <c r="B92" s="109"/>
      <c r="C92" s="109"/>
      <c r="D92" s="109"/>
      <c r="E92" s="109"/>
      <c r="F92" s="109"/>
      <c r="G92" s="109"/>
      <c r="H92" s="109"/>
      <c r="I92" s="109"/>
      <c r="J92" s="109"/>
      <c r="K92" s="109"/>
      <c r="L92" s="109"/>
      <c r="M92" s="109"/>
      <c r="N92" s="109"/>
      <c r="O92" s="109"/>
      <c r="P92" s="109"/>
    </row>
    <row r="93" spans="2:16">
      <c r="B93" s="109"/>
      <c r="C93" s="109"/>
      <c r="D93" s="109"/>
      <c r="E93" s="109"/>
      <c r="F93" s="109"/>
      <c r="G93" s="109"/>
      <c r="H93" s="109"/>
      <c r="I93" s="109"/>
      <c r="J93" s="109"/>
      <c r="K93" s="109"/>
      <c r="L93" s="109"/>
      <c r="M93" s="109"/>
      <c r="N93" s="109"/>
      <c r="O93" s="109"/>
      <c r="P93" s="109"/>
    </row>
    <row r="94" spans="2:16">
      <c r="B94" s="109"/>
      <c r="C94" s="109"/>
      <c r="D94" s="109"/>
      <c r="E94" s="109"/>
      <c r="F94" s="109"/>
      <c r="G94" s="109"/>
      <c r="H94" s="109"/>
      <c r="I94" s="109"/>
      <c r="J94" s="109"/>
      <c r="K94" s="109"/>
      <c r="L94" s="109"/>
      <c r="M94" s="109"/>
      <c r="N94" s="109"/>
      <c r="O94" s="109"/>
      <c r="P94" s="109"/>
    </row>
    <row r="95" spans="2:16">
      <c r="B95" s="109"/>
      <c r="C95" s="109"/>
      <c r="D95" s="109"/>
      <c r="E95" s="109"/>
      <c r="F95" s="109"/>
      <c r="G95" s="109"/>
      <c r="H95" s="109"/>
      <c r="I95" s="109"/>
      <c r="J95" s="109"/>
      <c r="K95" s="109"/>
      <c r="L95" s="109"/>
      <c r="M95" s="109"/>
      <c r="N95" s="109"/>
      <c r="O95" s="109"/>
      <c r="P95" s="109"/>
    </row>
    <row r="96" spans="2:16">
      <c r="B96" s="109"/>
      <c r="C96" s="109"/>
      <c r="D96" s="109"/>
      <c r="E96" s="109"/>
      <c r="F96" s="109"/>
      <c r="G96" s="109"/>
      <c r="H96" s="109"/>
      <c r="I96" s="109"/>
      <c r="J96" s="109"/>
      <c r="K96" s="109"/>
      <c r="L96" s="109"/>
      <c r="M96" s="109"/>
      <c r="N96" s="109"/>
      <c r="O96" s="109"/>
      <c r="P96" s="109"/>
    </row>
    <row r="97" spans="2:16">
      <c r="B97" s="109"/>
      <c r="C97" s="109"/>
      <c r="D97" s="109"/>
      <c r="E97" s="109"/>
      <c r="F97" s="109"/>
      <c r="G97" s="109"/>
      <c r="H97" s="109"/>
      <c r="I97" s="109"/>
      <c r="J97" s="109"/>
      <c r="K97" s="109"/>
      <c r="L97" s="109"/>
      <c r="M97" s="109"/>
      <c r="N97" s="109"/>
      <c r="O97" s="109"/>
      <c r="P97" s="109"/>
    </row>
    <row r="98" spans="2:16">
      <c r="B98" s="109"/>
      <c r="C98" s="109"/>
      <c r="D98" s="109"/>
      <c r="E98" s="109"/>
      <c r="F98" s="109"/>
      <c r="G98" s="109"/>
      <c r="H98" s="109"/>
      <c r="I98" s="109"/>
      <c r="J98" s="109"/>
      <c r="K98" s="109"/>
      <c r="L98" s="109"/>
      <c r="M98" s="109"/>
      <c r="N98" s="109"/>
      <c r="O98" s="109"/>
      <c r="P98" s="109"/>
    </row>
    <row r="99" spans="2:16">
      <c r="B99" s="109"/>
      <c r="C99" s="109"/>
      <c r="D99" s="109"/>
      <c r="E99" s="109"/>
      <c r="F99" s="109"/>
      <c r="G99" s="109"/>
      <c r="H99" s="109"/>
      <c r="I99" s="109"/>
      <c r="J99" s="109"/>
      <c r="K99" s="109"/>
      <c r="L99" s="109"/>
      <c r="M99" s="109"/>
      <c r="N99" s="109"/>
      <c r="O99" s="109"/>
      <c r="P99" s="109"/>
    </row>
    <row r="100" spans="2:16">
      <c r="B100" s="109"/>
      <c r="C100" s="109"/>
      <c r="D100" s="109"/>
      <c r="E100" s="109"/>
      <c r="F100" s="109"/>
      <c r="G100" s="109"/>
      <c r="H100" s="109"/>
      <c r="I100" s="109"/>
      <c r="J100" s="109"/>
      <c r="K100" s="109"/>
      <c r="L100" s="109"/>
      <c r="M100" s="109"/>
      <c r="N100" s="109"/>
      <c r="O100" s="109"/>
      <c r="P100" s="109"/>
    </row>
    <row r="101" spans="2:16">
      <c r="B101" s="109"/>
      <c r="C101" s="109"/>
      <c r="D101" s="109"/>
      <c r="E101" s="109"/>
      <c r="F101" s="109"/>
      <c r="G101" s="109"/>
      <c r="H101" s="109"/>
      <c r="I101" s="109"/>
      <c r="J101" s="109"/>
      <c r="K101" s="109"/>
      <c r="L101" s="109"/>
      <c r="M101" s="109"/>
      <c r="N101" s="109"/>
      <c r="O101" s="109"/>
      <c r="P101" s="109"/>
    </row>
    <row r="102" spans="2:16">
      <c r="B102" s="109"/>
      <c r="C102" s="109"/>
      <c r="D102" s="109"/>
      <c r="E102" s="109"/>
      <c r="F102" s="109"/>
      <c r="G102" s="109"/>
      <c r="H102" s="109"/>
      <c r="I102" s="109"/>
      <c r="J102" s="109"/>
      <c r="K102" s="109"/>
      <c r="L102" s="109"/>
      <c r="M102" s="109"/>
      <c r="N102" s="109"/>
      <c r="O102" s="109"/>
      <c r="P102" s="109"/>
    </row>
    <row r="103" spans="2:16">
      <c r="B103" s="109"/>
      <c r="C103" s="109"/>
      <c r="D103" s="109"/>
      <c r="E103" s="109"/>
      <c r="F103" s="109"/>
      <c r="G103" s="109"/>
      <c r="H103" s="109"/>
      <c r="I103" s="109"/>
      <c r="J103" s="109"/>
      <c r="K103" s="109"/>
      <c r="L103" s="109"/>
      <c r="M103" s="109"/>
      <c r="N103" s="109"/>
      <c r="O103" s="109"/>
      <c r="P103" s="109"/>
    </row>
    <row r="104" spans="2:16">
      <c r="B104" s="109"/>
      <c r="C104" s="109"/>
      <c r="D104" s="109"/>
      <c r="E104" s="109"/>
      <c r="F104" s="109"/>
      <c r="G104" s="109"/>
      <c r="H104" s="109"/>
      <c r="I104" s="109"/>
      <c r="J104" s="109"/>
      <c r="K104" s="109"/>
      <c r="L104" s="109"/>
      <c r="M104" s="109"/>
      <c r="N104" s="109"/>
      <c r="O104" s="109"/>
      <c r="P104" s="109"/>
    </row>
    <row r="105" spans="2:16">
      <c r="B105" s="109"/>
      <c r="C105" s="109"/>
      <c r="D105" s="109"/>
      <c r="E105" s="109"/>
      <c r="F105" s="109"/>
      <c r="G105" s="109"/>
      <c r="H105" s="109"/>
      <c r="I105" s="109"/>
      <c r="J105" s="109"/>
      <c r="K105" s="109"/>
      <c r="L105" s="109"/>
      <c r="M105" s="109"/>
      <c r="N105" s="109"/>
      <c r="O105" s="109"/>
      <c r="P105" s="109"/>
    </row>
    <row r="106" spans="2:16">
      <c r="B106" s="109"/>
      <c r="C106" s="109"/>
      <c r="D106" s="109"/>
      <c r="E106" s="109"/>
      <c r="F106" s="109"/>
      <c r="G106" s="109"/>
      <c r="H106" s="109"/>
      <c r="I106" s="109"/>
      <c r="J106" s="109"/>
      <c r="K106" s="109"/>
      <c r="L106" s="109"/>
      <c r="M106" s="109"/>
      <c r="N106" s="109"/>
      <c r="O106" s="109"/>
      <c r="P106" s="109"/>
    </row>
    <row r="107" spans="2:16">
      <c r="B107" s="109"/>
      <c r="C107" s="109"/>
      <c r="D107" s="109"/>
      <c r="E107" s="109"/>
      <c r="F107" s="109"/>
      <c r="G107" s="109"/>
      <c r="H107" s="109"/>
      <c r="I107" s="109"/>
      <c r="J107" s="109"/>
      <c r="K107" s="109"/>
      <c r="L107" s="109"/>
      <c r="M107" s="109"/>
      <c r="N107" s="109"/>
      <c r="O107" s="109"/>
      <c r="P107" s="109"/>
    </row>
    <row r="108" spans="2:16">
      <c r="B108" s="109"/>
      <c r="C108" s="109"/>
      <c r="D108" s="109"/>
      <c r="E108" s="109"/>
      <c r="F108" s="109"/>
      <c r="G108" s="109"/>
      <c r="H108" s="109"/>
      <c r="I108" s="109"/>
      <c r="J108" s="109"/>
      <c r="K108" s="109"/>
      <c r="L108" s="109"/>
      <c r="M108" s="109"/>
      <c r="N108" s="109"/>
      <c r="O108" s="109"/>
      <c r="P108" s="109"/>
    </row>
    <row r="109" spans="2:16">
      <c r="B109" s="109"/>
      <c r="C109" s="109"/>
      <c r="D109" s="109"/>
      <c r="E109" s="109"/>
      <c r="F109" s="109"/>
      <c r="G109" s="109"/>
      <c r="H109" s="109"/>
      <c r="I109" s="109"/>
      <c r="J109" s="109"/>
      <c r="K109" s="109"/>
      <c r="L109" s="109"/>
      <c r="M109" s="109"/>
      <c r="N109" s="109"/>
      <c r="O109" s="109"/>
      <c r="P109" s="109"/>
    </row>
    <row r="110" spans="2:16">
      <c r="B110" s="109"/>
      <c r="C110" s="109"/>
      <c r="D110" s="109"/>
      <c r="E110" s="109"/>
      <c r="F110" s="109"/>
      <c r="G110" s="109"/>
      <c r="H110" s="109"/>
      <c r="I110" s="109"/>
      <c r="J110" s="109"/>
      <c r="K110" s="109"/>
      <c r="L110" s="109"/>
      <c r="M110" s="109"/>
      <c r="N110" s="109"/>
      <c r="O110" s="109"/>
      <c r="P110" s="109"/>
    </row>
    <row r="111" spans="2:16">
      <c r="B111" s="109"/>
      <c r="C111" s="109"/>
      <c r="D111" s="109"/>
      <c r="E111" s="109"/>
      <c r="F111" s="109"/>
      <c r="G111" s="109"/>
      <c r="H111" s="109"/>
      <c r="I111" s="109"/>
      <c r="J111" s="109"/>
      <c r="K111" s="109"/>
      <c r="L111" s="109"/>
      <c r="M111" s="109"/>
      <c r="N111" s="109"/>
      <c r="O111" s="109"/>
      <c r="P111" s="109"/>
    </row>
    <row r="112" spans="2:16">
      <c r="B112" s="109"/>
      <c r="C112" s="109"/>
      <c r="D112" s="109"/>
      <c r="E112" s="109"/>
      <c r="F112" s="109"/>
      <c r="G112" s="109"/>
      <c r="H112" s="109"/>
      <c r="I112" s="109"/>
      <c r="J112" s="109"/>
      <c r="K112" s="109"/>
      <c r="L112" s="109"/>
      <c r="M112" s="109"/>
      <c r="N112" s="109"/>
      <c r="O112" s="109"/>
      <c r="P112" s="109"/>
    </row>
    <row r="113" spans="2:16">
      <c r="B113" s="109"/>
      <c r="C113" s="109"/>
      <c r="D113" s="109"/>
      <c r="E113" s="109"/>
      <c r="F113" s="109"/>
      <c r="G113" s="109"/>
      <c r="H113" s="109"/>
      <c r="I113" s="109"/>
      <c r="J113" s="109"/>
      <c r="K113" s="109"/>
      <c r="L113" s="109"/>
      <c r="M113" s="109"/>
      <c r="N113" s="109"/>
      <c r="O113" s="109"/>
      <c r="P113" s="109"/>
    </row>
    <row r="114" spans="2:16">
      <c r="B114" s="109"/>
      <c r="C114" s="109"/>
      <c r="D114" s="109"/>
      <c r="E114" s="109"/>
      <c r="F114" s="109"/>
      <c r="G114" s="109"/>
      <c r="H114" s="109"/>
      <c r="I114" s="109"/>
      <c r="J114" s="109"/>
      <c r="K114" s="109"/>
      <c r="L114" s="109"/>
      <c r="M114" s="109"/>
      <c r="N114" s="109"/>
      <c r="O114" s="109"/>
      <c r="P114" s="109"/>
    </row>
    <row r="115" spans="2:16">
      <c r="B115" s="109"/>
      <c r="C115" s="109"/>
      <c r="D115" s="109"/>
      <c r="E115" s="109"/>
      <c r="F115" s="109"/>
      <c r="G115" s="109"/>
      <c r="H115" s="109"/>
      <c r="I115" s="109"/>
      <c r="J115" s="109"/>
      <c r="K115" s="109"/>
      <c r="L115" s="109"/>
      <c r="M115" s="109"/>
      <c r="N115" s="109"/>
      <c r="O115" s="109"/>
      <c r="P115" s="109"/>
    </row>
    <row r="116" spans="2:16">
      <c r="B116" s="109"/>
      <c r="C116" s="109"/>
      <c r="D116" s="109"/>
      <c r="E116" s="109"/>
      <c r="F116" s="109"/>
      <c r="G116" s="109"/>
      <c r="H116" s="109"/>
      <c r="I116" s="109"/>
      <c r="J116" s="109"/>
      <c r="K116" s="109"/>
      <c r="L116" s="109"/>
      <c r="M116" s="109"/>
      <c r="N116" s="109"/>
      <c r="O116" s="109"/>
      <c r="P116" s="109"/>
    </row>
    <row r="117" spans="2:16">
      <c r="B117" s="109"/>
      <c r="C117" s="109"/>
      <c r="D117" s="109"/>
      <c r="E117" s="109"/>
      <c r="F117" s="109"/>
      <c r="G117" s="109"/>
      <c r="H117" s="109"/>
      <c r="I117" s="109"/>
      <c r="J117" s="109"/>
      <c r="K117" s="109"/>
      <c r="L117" s="109"/>
      <c r="M117" s="109"/>
      <c r="N117" s="109"/>
      <c r="O117" s="109"/>
      <c r="P117" s="109"/>
    </row>
    <row r="118" spans="2:16">
      <c r="B118" s="109"/>
      <c r="C118" s="109"/>
      <c r="D118" s="109"/>
      <c r="E118" s="109"/>
      <c r="F118" s="109"/>
      <c r="G118" s="109"/>
      <c r="H118" s="109"/>
      <c r="I118" s="109"/>
      <c r="J118" s="109"/>
      <c r="K118" s="109"/>
      <c r="L118" s="109"/>
      <c r="M118" s="109"/>
      <c r="N118" s="109"/>
      <c r="O118" s="109"/>
      <c r="P118" s="109"/>
    </row>
    <row r="119" spans="2:16">
      <c r="B119" s="109"/>
      <c r="C119" s="109"/>
      <c r="D119" s="109"/>
      <c r="E119" s="109"/>
      <c r="F119" s="109"/>
      <c r="G119" s="109"/>
      <c r="H119" s="109"/>
      <c r="I119" s="109"/>
      <c r="J119" s="109"/>
      <c r="K119" s="109"/>
      <c r="L119" s="109"/>
      <c r="M119" s="109"/>
      <c r="N119" s="109"/>
      <c r="O119" s="109"/>
      <c r="P119" s="109"/>
    </row>
    <row r="120" spans="2:16">
      <c r="B120" s="109"/>
      <c r="C120" s="109"/>
      <c r="D120" s="109"/>
      <c r="E120" s="109"/>
      <c r="F120" s="109"/>
      <c r="G120" s="109"/>
      <c r="H120" s="109"/>
      <c r="I120" s="109"/>
      <c r="J120" s="109"/>
      <c r="K120" s="109"/>
      <c r="L120" s="109"/>
      <c r="M120" s="109"/>
      <c r="N120" s="109"/>
      <c r="O120" s="109"/>
      <c r="P120" s="109"/>
    </row>
    <row r="121" spans="2:16">
      <c r="B121" s="109"/>
      <c r="C121" s="109"/>
      <c r="D121" s="109"/>
      <c r="E121" s="109"/>
      <c r="F121" s="109"/>
      <c r="G121" s="109"/>
      <c r="H121" s="109"/>
      <c r="I121" s="109"/>
      <c r="J121" s="109"/>
      <c r="K121" s="109"/>
      <c r="L121" s="109"/>
      <c r="M121" s="109"/>
      <c r="N121" s="109"/>
      <c r="O121" s="109"/>
      <c r="P121" s="109"/>
    </row>
    <row r="122" spans="2:16">
      <c r="B122" s="109"/>
      <c r="C122" s="109"/>
      <c r="D122" s="109"/>
      <c r="E122" s="109"/>
      <c r="F122" s="109"/>
      <c r="G122" s="109"/>
      <c r="H122" s="109"/>
      <c r="I122" s="109"/>
      <c r="J122" s="109"/>
      <c r="K122" s="109"/>
      <c r="L122" s="109"/>
      <c r="M122" s="109"/>
      <c r="N122" s="109"/>
      <c r="O122" s="109"/>
      <c r="P122" s="109"/>
    </row>
    <row r="123" spans="2:16">
      <c r="B123" s="109"/>
      <c r="C123" s="109"/>
      <c r="D123" s="109"/>
      <c r="E123" s="109"/>
      <c r="F123" s="109"/>
      <c r="G123" s="109"/>
      <c r="H123" s="109"/>
      <c r="I123" s="109"/>
      <c r="J123" s="109"/>
      <c r="K123" s="109"/>
      <c r="L123" s="109"/>
      <c r="M123" s="109"/>
      <c r="N123" s="109"/>
      <c r="O123" s="109"/>
      <c r="P123" s="109"/>
    </row>
    <row r="124" spans="2:16">
      <c r="B124" s="109"/>
      <c r="C124" s="109"/>
      <c r="D124" s="109"/>
      <c r="E124" s="109"/>
      <c r="F124" s="109"/>
      <c r="G124" s="109"/>
      <c r="H124" s="109"/>
      <c r="I124" s="109"/>
      <c r="J124" s="109"/>
      <c r="K124" s="109"/>
      <c r="L124" s="109"/>
      <c r="M124" s="109"/>
      <c r="N124" s="109"/>
      <c r="O124" s="109"/>
      <c r="P124" s="109"/>
    </row>
    <row r="125" spans="2:16">
      <c r="B125" s="109"/>
      <c r="C125" s="109"/>
      <c r="D125" s="109"/>
      <c r="E125" s="109"/>
      <c r="F125" s="109"/>
      <c r="G125" s="109"/>
      <c r="H125" s="109"/>
      <c r="I125" s="109"/>
      <c r="J125" s="109"/>
      <c r="K125" s="109"/>
      <c r="L125" s="109"/>
      <c r="M125" s="109"/>
      <c r="N125" s="109"/>
      <c r="O125" s="109"/>
      <c r="P125" s="109"/>
    </row>
    <row r="126" spans="2:16">
      <c r="B126" s="109"/>
      <c r="C126" s="109"/>
      <c r="D126" s="109"/>
      <c r="E126" s="109"/>
      <c r="F126" s="109"/>
      <c r="G126" s="109"/>
      <c r="H126" s="109"/>
      <c r="I126" s="109"/>
      <c r="J126" s="109"/>
      <c r="K126" s="109"/>
      <c r="L126" s="109"/>
      <c r="M126" s="109"/>
      <c r="N126" s="109"/>
      <c r="O126" s="109"/>
      <c r="P126" s="109"/>
    </row>
    <row r="127" spans="2:16">
      <c r="B127" s="109"/>
      <c r="C127" s="109"/>
      <c r="D127" s="109"/>
      <c r="E127" s="109"/>
      <c r="F127" s="109"/>
      <c r="G127" s="109"/>
      <c r="H127" s="109"/>
      <c r="I127" s="109"/>
      <c r="J127" s="109"/>
      <c r="K127" s="109"/>
      <c r="L127" s="109"/>
      <c r="M127" s="109"/>
      <c r="N127" s="109"/>
      <c r="O127" s="109"/>
      <c r="P127" s="109"/>
    </row>
    <row r="128" spans="2:16">
      <c r="B128" s="109"/>
      <c r="C128" s="109"/>
      <c r="D128" s="109"/>
      <c r="E128" s="109"/>
      <c r="F128" s="109"/>
      <c r="G128" s="109"/>
      <c r="H128" s="109"/>
      <c r="I128" s="109"/>
      <c r="J128" s="109"/>
      <c r="K128" s="109"/>
      <c r="L128" s="109"/>
      <c r="M128" s="109"/>
      <c r="N128" s="109"/>
      <c r="O128" s="109"/>
      <c r="P128" s="109"/>
    </row>
    <row r="129" spans="2:16">
      <c r="B129" s="109"/>
      <c r="C129" s="109"/>
      <c r="D129" s="109"/>
      <c r="E129" s="109"/>
      <c r="F129" s="109"/>
      <c r="G129" s="109"/>
      <c r="H129" s="109"/>
      <c r="I129" s="109"/>
      <c r="J129" s="109"/>
      <c r="K129" s="109"/>
      <c r="L129" s="109"/>
      <c r="M129" s="109"/>
      <c r="N129" s="109"/>
      <c r="O129" s="109"/>
      <c r="P129" s="109"/>
    </row>
  </sheetData>
  <mergeCells count="11">
    <mergeCell ref="J8:P8"/>
    <mergeCell ref="J9:P9"/>
    <mergeCell ref="B7:H7"/>
    <mergeCell ref="B9:H9"/>
    <mergeCell ref="B8:H8"/>
    <mergeCell ref="B45:H45"/>
    <mergeCell ref="J45:P45"/>
    <mergeCell ref="B11:H11"/>
    <mergeCell ref="J11:P11"/>
    <mergeCell ref="B13:H13"/>
    <mergeCell ref="J13:P13"/>
  </mergeCells>
  <phoneticPr fontId="7" type="noConversion"/>
  <printOptions horizontalCentered="1"/>
  <pageMargins left="0.39370078740157483" right="0.39370078740157483" top="0.59055118110236227" bottom="0.59055118110236227" header="0.39370078740157483" footer="0.39370078740157483"/>
  <pageSetup paperSize="9" scale="52" orientation="portrait" r:id="rId1"/>
  <headerFooter alignWithMargins="0">
    <oddHeader>&amp;C&amp;"Helvetica,Fett"&amp;12 2010</oddHeader>
    <oddFooter>&amp;C&amp;"Helvetica,Standard" Eidg. Steuerverwaltung  -  Administration fédérale des contributions  -  Amministrazione federale delle contribuzioni&amp;R31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P128"/>
  <sheetViews>
    <sheetView zoomScale="60" zoomScaleNormal="60" workbookViewId="0"/>
  </sheetViews>
  <sheetFormatPr baseColWidth="10" defaultColWidth="10.33203125" defaultRowHeight="13.2"/>
  <cols>
    <col min="1" max="1" width="28.88671875" style="89" customWidth="1"/>
    <col min="2" max="2" width="16.33203125" style="89" customWidth="1"/>
    <col min="3" max="9" width="16.109375" style="89" customWidth="1"/>
    <col min="10" max="10" width="17.44140625" style="89" customWidth="1"/>
    <col min="11" max="11" width="18" style="89" customWidth="1"/>
    <col min="12" max="12" width="19.109375" style="89" customWidth="1"/>
    <col min="13" max="13" width="17.33203125" style="89" customWidth="1"/>
    <col min="14" max="14" width="18.33203125" style="89" customWidth="1"/>
    <col min="15" max="15" width="18.109375" style="89" customWidth="1"/>
    <col min="16" max="16" width="28.33203125" style="89" bestFit="1" customWidth="1"/>
    <col min="17" max="239" width="12.6640625" style="89" customWidth="1"/>
    <col min="240" max="16384" width="10.33203125" style="89"/>
  </cols>
  <sheetData>
    <row r="1" spans="1:16" s="121" customFormat="1" ht="18.899999999999999" customHeight="1">
      <c r="A1" s="87" t="s">
        <v>97</v>
      </c>
      <c r="B1" s="87"/>
      <c r="C1" s="87"/>
      <c r="D1" s="87"/>
      <c r="E1" s="87"/>
      <c r="F1" s="87"/>
      <c r="G1" s="87"/>
      <c r="H1" s="87"/>
      <c r="I1" s="87"/>
      <c r="J1" s="87" t="str">
        <f>A1</f>
        <v>Married sole earner - dual-income married couple</v>
      </c>
    </row>
    <row r="2" spans="1:16" s="121" customFormat="1" ht="18.899999999999999" customHeight="1">
      <c r="A2" s="87"/>
      <c r="B2" s="87"/>
      <c r="C2" s="87"/>
      <c r="D2" s="87"/>
      <c r="E2" s="87"/>
      <c r="F2" s="87"/>
      <c r="G2" s="87"/>
      <c r="H2" s="87"/>
      <c r="I2" s="87"/>
      <c r="J2" s="87"/>
    </row>
    <row r="3" spans="1:16" s="121" customFormat="1" ht="18.899999999999999" customHeight="1">
      <c r="A3" s="339" t="str">
        <f>'Pages 10-11'!$A$3</f>
        <v>Cantonal, municipal and church tax burden on gross earned income</v>
      </c>
      <c r="B3" s="87"/>
      <c r="D3" s="87"/>
      <c r="E3" s="87"/>
      <c r="F3" s="87"/>
      <c r="G3" s="87"/>
      <c r="H3" s="87"/>
      <c r="I3" s="87"/>
      <c r="J3" s="339" t="str">
        <f>A3</f>
        <v>Cantonal, municipal and church tax burden on gross earned income</v>
      </c>
    </row>
    <row r="4" spans="1:16" s="121" customFormat="1" ht="18.899999999999999" customHeight="1">
      <c r="A4" s="87"/>
      <c r="B4" s="87"/>
      <c r="C4" s="87"/>
      <c r="D4" s="87"/>
      <c r="E4" s="87"/>
      <c r="F4" s="87"/>
      <c r="G4" s="87"/>
      <c r="H4" s="87"/>
      <c r="I4" s="87"/>
    </row>
    <row r="5" spans="1:16" ht="18.899999999999999" customHeight="1" thickBot="1">
      <c r="A5" s="91">
        <v>16</v>
      </c>
      <c r="B5" s="88"/>
      <c r="C5" s="92"/>
      <c r="D5" s="92"/>
      <c r="E5" s="92"/>
      <c r="F5" s="92"/>
      <c r="G5" s="92"/>
      <c r="H5" s="92"/>
      <c r="I5" s="92"/>
      <c r="P5" s="127">
        <v>16</v>
      </c>
    </row>
    <row r="6" spans="1:16" ht="18.899999999999999" customHeight="1" thickBot="1">
      <c r="A6" s="90" t="str">
        <f>'Pages 10-11'!A6</f>
        <v>Cantonal capitals</v>
      </c>
      <c r="B6" s="888" t="str">
        <f>'Pages 10-11'!B6:M6</f>
        <v xml:space="preserve">Gross earned income in Swiss francs </v>
      </c>
      <c r="C6" s="889"/>
      <c r="D6" s="889"/>
      <c r="E6" s="889"/>
      <c r="F6" s="889"/>
      <c r="G6" s="889"/>
      <c r="H6" s="889"/>
      <c r="I6" s="890"/>
      <c r="J6" s="888" t="str">
        <f>B6</f>
        <v xml:space="preserve">Gross earned income in Swiss francs </v>
      </c>
      <c r="K6" s="889"/>
      <c r="L6" s="889"/>
      <c r="M6" s="889"/>
      <c r="N6" s="889"/>
      <c r="O6" s="890"/>
      <c r="P6" s="127" t="str">
        <f>A6</f>
        <v>Cantonal capitals</v>
      </c>
    </row>
    <row r="7" spans="1:16" ht="18.899999999999999" customHeight="1">
      <c r="A7" s="90" t="str">
        <f>'Pages 10-11'!A7</f>
        <v>Confederation</v>
      </c>
      <c r="B7" s="126">
        <v>30000</v>
      </c>
      <c r="C7" s="126"/>
      <c r="D7" s="126">
        <v>40000</v>
      </c>
      <c r="E7" s="126"/>
      <c r="F7" s="126">
        <v>50000</v>
      </c>
      <c r="G7" s="126"/>
      <c r="H7" s="126">
        <v>60000</v>
      </c>
      <c r="I7" s="126"/>
      <c r="J7" s="126">
        <v>80000</v>
      </c>
      <c r="K7" s="126"/>
      <c r="L7" s="126">
        <v>100000</v>
      </c>
      <c r="M7" s="126"/>
      <c r="N7" s="126">
        <v>200000</v>
      </c>
      <c r="O7" s="126"/>
      <c r="P7" s="127" t="str">
        <f>A7</f>
        <v>Confederation</v>
      </c>
    </row>
    <row r="8" spans="1:16" ht="57" customHeight="1">
      <c r="A8" s="90"/>
      <c r="B8" s="125" t="s">
        <v>98</v>
      </c>
      <c r="C8" s="125" t="s">
        <v>99</v>
      </c>
      <c r="D8" s="125" t="str">
        <f>$B$8</f>
        <v>Sole earner</v>
      </c>
      <c r="E8" s="125" t="str">
        <f>$C$8</f>
        <v>Dual-income</v>
      </c>
      <c r="F8" s="125" t="str">
        <f>$B$8</f>
        <v>Sole earner</v>
      </c>
      <c r="G8" s="125" t="str">
        <f>$C$8</f>
        <v>Dual-income</v>
      </c>
      <c r="H8" s="125" t="str">
        <f>$B$8</f>
        <v>Sole earner</v>
      </c>
      <c r="I8" s="125" t="str">
        <f>$C$8</f>
        <v>Dual-income</v>
      </c>
      <c r="J8" s="125" t="str">
        <f>$B$8</f>
        <v>Sole earner</v>
      </c>
      <c r="K8" s="125" t="str">
        <f>$C$8</f>
        <v>Dual-income</v>
      </c>
      <c r="L8" s="378" t="str">
        <f>J8</f>
        <v>Sole earner</v>
      </c>
      <c r="M8" s="378" t="str">
        <f>K8</f>
        <v>Dual-income</v>
      </c>
      <c r="N8" s="378" t="str">
        <f>J8</f>
        <v>Sole earner</v>
      </c>
      <c r="O8" s="378" t="str">
        <f>K8</f>
        <v>Dual-income</v>
      </c>
    </row>
    <row r="9" spans="1:16" ht="21" customHeight="1">
      <c r="A9" s="90"/>
      <c r="B9" s="377"/>
      <c r="C9" s="122"/>
      <c r="D9" s="122"/>
      <c r="E9" s="122"/>
      <c r="F9" s="122"/>
      <c r="G9" s="122"/>
      <c r="H9" s="122"/>
      <c r="I9" s="122"/>
      <c r="J9" s="122"/>
      <c r="K9" s="122"/>
      <c r="L9" s="122"/>
      <c r="M9" s="122"/>
      <c r="N9" s="122"/>
      <c r="O9" s="122"/>
    </row>
    <row r="10" spans="1:16" ht="18.899999999999999" customHeight="1">
      <c r="A10" s="90"/>
      <c r="B10" s="866" t="str">
        <f>'Pages 10-11'!$B$9:$M$9</f>
        <v xml:space="preserve">Tax burden in Swiss francs </v>
      </c>
      <c r="C10" s="867"/>
      <c r="D10" s="867"/>
      <c r="E10" s="867"/>
      <c r="F10" s="867"/>
      <c r="G10" s="867"/>
      <c r="H10" s="867"/>
      <c r="I10" s="867"/>
      <c r="J10" s="884" t="str">
        <f>B10</f>
        <v xml:space="preserve">Tax burden in Swiss francs </v>
      </c>
      <c r="K10" s="885"/>
      <c r="L10" s="885"/>
      <c r="M10" s="885"/>
      <c r="N10" s="885"/>
      <c r="O10" s="886"/>
    </row>
    <row r="11" spans="1:16" ht="18.899999999999999" customHeight="1">
      <c r="A11" s="90"/>
      <c r="B11" s="120"/>
      <c r="C11" s="120"/>
      <c r="D11" s="120"/>
      <c r="E11" s="120"/>
      <c r="F11" s="120"/>
      <c r="G11" s="120"/>
      <c r="H11" s="120"/>
      <c r="I11" s="120"/>
    </row>
    <row r="12" spans="1:16" ht="18.899999999999999" customHeight="1">
      <c r="A12" s="90"/>
      <c r="B12" s="866" t="s">
        <v>100</v>
      </c>
      <c r="C12" s="867"/>
      <c r="D12" s="867"/>
      <c r="E12" s="867"/>
      <c r="F12" s="867"/>
      <c r="G12" s="867"/>
      <c r="H12" s="867"/>
      <c r="I12" s="868"/>
      <c r="J12" s="884" t="str">
        <f>B12</f>
        <v>Income distribution  50 : 50</v>
      </c>
      <c r="K12" s="885"/>
      <c r="L12" s="885"/>
      <c r="M12" s="885"/>
      <c r="N12" s="885"/>
      <c r="O12" s="886"/>
    </row>
    <row r="13" spans="1:16" ht="18.899999999999999" customHeight="1">
      <c r="A13" s="24" t="str">
        <f>'Page 9'!$A$16</f>
        <v>Zurich</v>
      </c>
      <c r="B13" s="14">
        <f>'Pages 14-15'!G10</f>
        <v>620.5</v>
      </c>
      <c r="C13" s="14">
        <v>162.5</v>
      </c>
      <c r="D13" s="14">
        <f>'Pages 14-15'!I10</f>
        <v>1238.8000000000002</v>
      </c>
      <c r="E13" s="14">
        <v>599.9</v>
      </c>
      <c r="F13" s="14">
        <f>'Pages 14-15'!K10</f>
        <v>2035.7</v>
      </c>
      <c r="G13" s="14">
        <v>1247.9500000000003</v>
      </c>
      <c r="H13" s="14">
        <f>'Pages 14-15'!L10</f>
        <v>2883</v>
      </c>
      <c r="I13" s="14">
        <v>2058.6</v>
      </c>
      <c r="J13" s="14">
        <v>5218.8</v>
      </c>
      <c r="K13" s="14">
        <v>4108.1499999999996</v>
      </c>
      <c r="L13" s="14">
        <v>7976</v>
      </c>
      <c r="M13" s="14">
        <v>6821.8</v>
      </c>
      <c r="N13" s="14">
        <v>24869.300000000003</v>
      </c>
      <c r="O13" s="14">
        <v>23282.35</v>
      </c>
      <c r="P13" s="388" t="str">
        <f>A13</f>
        <v>Zurich</v>
      </c>
    </row>
    <row r="14" spans="1:16" ht="18.899999999999999" customHeight="1">
      <c r="A14" s="24" t="str">
        <f>'Page 9'!$A$17</f>
        <v>Berne</v>
      </c>
      <c r="B14" s="14">
        <f>'Pages 14-15'!G11</f>
        <v>638.20000000000005</v>
      </c>
      <c r="C14" s="14">
        <v>364.05</v>
      </c>
      <c r="D14" s="14">
        <f>'Pages 14-15'!I11</f>
        <v>1878.45</v>
      </c>
      <c r="E14" s="14">
        <v>1469.9</v>
      </c>
      <c r="F14" s="14">
        <f>'Pages 14-15'!K11</f>
        <v>3624.6</v>
      </c>
      <c r="G14" s="14">
        <v>3065.8</v>
      </c>
      <c r="H14" s="14">
        <f>'Pages 14-15'!L11</f>
        <v>5354.25</v>
      </c>
      <c r="I14" s="14">
        <v>4790.7000000000007</v>
      </c>
      <c r="J14" s="14">
        <v>8553.7999999999993</v>
      </c>
      <c r="K14" s="14">
        <v>7953.85</v>
      </c>
      <c r="L14" s="14">
        <v>12017.95</v>
      </c>
      <c r="M14" s="14">
        <v>11380.2</v>
      </c>
      <c r="N14" s="14">
        <v>33550.450000000004</v>
      </c>
      <c r="O14" s="14">
        <v>32105.149999999998</v>
      </c>
      <c r="P14" s="388" t="str">
        <f t="shared" ref="P14:P74" si="0">A14</f>
        <v>Berne</v>
      </c>
    </row>
    <row r="15" spans="1:16" ht="18.899999999999999" customHeight="1">
      <c r="A15" s="24" t="str">
        <f>'Page 9'!$A$18</f>
        <v>Lucerne</v>
      </c>
      <c r="B15" s="14">
        <f>'Pages 14-15'!G12</f>
        <v>260.89999999999998</v>
      </c>
      <c r="C15" s="14">
        <v>50</v>
      </c>
      <c r="D15" s="14">
        <f>'Pages 14-15'!I12</f>
        <v>1452.3000000000002</v>
      </c>
      <c r="E15" s="14">
        <v>501.40000000000003</v>
      </c>
      <c r="F15" s="14">
        <f>'Pages 14-15'!K12</f>
        <v>2634.5000000000005</v>
      </c>
      <c r="G15" s="14">
        <v>1668.8000000000002</v>
      </c>
      <c r="H15" s="14">
        <f>'Pages 14-15'!L12</f>
        <v>3849.9</v>
      </c>
      <c r="I15" s="14">
        <v>2867.6000000000004</v>
      </c>
      <c r="J15" s="14">
        <v>6597.2000000000007</v>
      </c>
      <c r="K15" s="14">
        <v>5498.2999999999993</v>
      </c>
      <c r="L15" s="14">
        <v>9394.4</v>
      </c>
      <c r="M15" s="14">
        <v>8395.4</v>
      </c>
      <c r="N15" s="14">
        <v>26335.5</v>
      </c>
      <c r="O15" s="14">
        <v>24940.600000000002</v>
      </c>
      <c r="P15" s="388" t="str">
        <f t="shared" si="0"/>
        <v>Lucerne</v>
      </c>
    </row>
    <row r="16" spans="1:16" ht="18.899999999999999" customHeight="1">
      <c r="A16" s="24" t="str">
        <f>'Page 9'!$A$19</f>
        <v>Altdorf</v>
      </c>
      <c r="B16" s="14">
        <f>'Pages 14-15'!G13</f>
        <v>100</v>
      </c>
      <c r="C16" s="14">
        <v>100</v>
      </c>
      <c r="D16" s="14">
        <f>'Pages 14-15'!I13</f>
        <v>1288.8709999999999</v>
      </c>
      <c r="E16" s="14">
        <v>491.27400000000006</v>
      </c>
      <c r="F16" s="14">
        <f>'Pages 14-15'!K13</f>
        <v>2613.183</v>
      </c>
      <c r="G16" s="14">
        <v>1785.4880000000001</v>
      </c>
      <c r="H16" s="14">
        <f>'Pages 14-15'!L13</f>
        <v>3952.5439999999999</v>
      </c>
      <c r="I16" s="14">
        <v>3124.8490000000002</v>
      </c>
      <c r="J16" s="14">
        <v>6450.6779999999999</v>
      </c>
      <c r="K16" s="14">
        <v>5728.3259999999991</v>
      </c>
      <c r="L16" s="14">
        <v>8798.3220000000001</v>
      </c>
      <c r="M16" s="14">
        <v>8136.1660000000002</v>
      </c>
      <c r="N16" s="14">
        <v>21921.05</v>
      </c>
      <c r="O16" s="14">
        <v>21123.453000000005</v>
      </c>
      <c r="P16" s="388" t="str">
        <f t="shared" si="0"/>
        <v>Altdorf</v>
      </c>
    </row>
    <row r="17" spans="1:16" ht="18.899999999999999" customHeight="1">
      <c r="A17" s="24" t="str">
        <f>'Page 9'!$A$20</f>
        <v>Schwyz</v>
      </c>
      <c r="B17" s="14">
        <f>'Pages 14-15'!G14</f>
        <v>616.9</v>
      </c>
      <c r="C17" s="14">
        <v>458</v>
      </c>
      <c r="D17" s="14">
        <f>'Pages 14-15'!I14</f>
        <v>1261.6500000000001</v>
      </c>
      <c r="E17" s="14">
        <v>1043</v>
      </c>
      <c r="F17" s="14">
        <f>'Pages 14-15'!K14</f>
        <v>2177.0500000000002</v>
      </c>
      <c r="G17" s="14">
        <v>1740</v>
      </c>
      <c r="H17" s="14">
        <f>'Pages 14-15'!L14</f>
        <v>3144.2</v>
      </c>
      <c r="I17" s="14">
        <v>2516</v>
      </c>
      <c r="J17" s="14">
        <v>4776</v>
      </c>
      <c r="K17" s="14">
        <v>3682</v>
      </c>
      <c r="L17" s="14">
        <v>6929.2</v>
      </c>
      <c r="M17" s="14">
        <v>5760</v>
      </c>
      <c r="N17" s="14">
        <v>20198.5</v>
      </c>
      <c r="O17" s="14">
        <v>18738</v>
      </c>
      <c r="P17" s="388" t="str">
        <f t="shared" si="0"/>
        <v>Schwyz</v>
      </c>
    </row>
    <row r="18" spans="1:16" ht="18.899999999999999" customHeight="1">
      <c r="A18" s="24" t="str">
        <f>'Page 9'!$A$21</f>
        <v>Sarnen</v>
      </c>
      <c r="B18" s="14">
        <f>'Pages 14-15'!G15</f>
        <v>558</v>
      </c>
      <c r="C18" s="14">
        <v>111.60000000000001</v>
      </c>
      <c r="D18" s="14">
        <f>'Pages 14-15'!I15</f>
        <v>1562.3999999999999</v>
      </c>
      <c r="E18" s="14">
        <v>1143.9000000000001</v>
      </c>
      <c r="F18" s="14">
        <f>'Pages 14-15'!K15</f>
        <v>2608.65</v>
      </c>
      <c r="G18" s="14">
        <v>2148.3000000000002</v>
      </c>
      <c r="H18" s="14">
        <f>'Pages 14-15'!L15</f>
        <v>3682.7999999999997</v>
      </c>
      <c r="I18" s="14">
        <v>3152.7000000000003</v>
      </c>
      <c r="J18" s="14">
        <v>5914.7999999999993</v>
      </c>
      <c r="K18" s="14">
        <v>4938.3</v>
      </c>
      <c r="L18" s="14">
        <v>8551.35</v>
      </c>
      <c r="M18" s="14">
        <v>7491.1500000000005</v>
      </c>
      <c r="N18" s="14">
        <v>20994.75</v>
      </c>
      <c r="O18" s="14">
        <v>19892.7</v>
      </c>
      <c r="P18" s="388" t="str">
        <f t="shared" si="0"/>
        <v>Sarnen</v>
      </c>
    </row>
    <row r="19" spans="1:16" ht="18.899999999999999" customHeight="1">
      <c r="A19" s="24" t="str">
        <f>'Page 9'!$A$22</f>
        <v>Stans</v>
      </c>
      <c r="B19" s="14">
        <f>'Pages 14-15'!G16</f>
        <v>212.45000000000002</v>
      </c>
      <c r="C19" s="14">
        <v>156.75</v>
      </c>
      <c r="D19" s="14">
        <f>'Pages 14-15'!I16</f>
        <v>867.44999999999993</v>
      </c>
      <c r="E19" s="14">
        <v>758.44999999999993</v>
      </c>
      <c r="F19" s="14">
        <f>'Pages 14-15'!K16</f>
        <v>1857.0499999999997</v>
      </c>
      <c r="G19" s="14">
        <v>1704.2500000000002</v>
      </c>
      <c r="H19" s="14">
        <f>'Pages 14-15'!L16</f>
        <v>2927.1499999999996</v>
      </c>
      <c r="I19" s="14">
        <v>2781.7999999999997</v>
      </c>
      <c r="J19" s="14">
        <v>5284.3</v>
      </c>
      <c r="K19" s="14">
        <v>5118.1000000000004</v>
      </c>
      <c r="L19" s="14">
        <v>7933.55</v>
      </c>
      <c r="M19" s="14">
        <v>7758.65</v>
      </c>
      <c r="N19" s="14">
        <v>22244.400000000001</v>
      </c>
      <c r="O19" s="14">
        <v>21662.100000000002</v>
      </c>
      <c r="P19" s="388" t="str">
        <f t="shared" si="0"/>
        <v>Stans</v>
      </c>
    </row>
    <row r="20" spans="1:16" ht="18.899999999999999" customHeight="1">
      <c r="A20" s="24" t="str">
        <f>'Page 9'!$A$23</f>
        <v>Glarus</v>
      </c>
      <c r="B20" s="14">
        <f>'Pages 14-15'!G17</f>
        <v>876.4</v>
      </c>
      <c r="C20" s="14">
        <v>315.89999999999998</v>
      </c>
      <c r="D20" s="14">
        <f>'Pages 14-15'!I17</f>
        <v>1840.6499999999999</v>
      </c>
      <c r="E20" s="14">
        <v>1222.8499999999999</v>
      </c>
      <c r="F20" s="14">
        <f>'Pages 14-15'!K17</f>
        <v>3003.65</v>
      </c>
      <c r="G20" s="14">
        <v>2233</v>
      </c>
      <c r="H20" s="14">
        <f>'Pages 14-15'!L17</f>
        <v>3955.15</v>
      </c>
      <c r="I20" s="14">
        <v>3171.7999999999997</v>
      </c>
      <c r="J20" s="14">
        <v>6571.5499999999993</v>
      </c>
      <c r="K20" s="14">
        <v>5660.7999999999993</v>
      </c>
      <c r="L20" s="14">
        <v>9400.6999999999989</v>
      </c>
      <c r="M20" s="14">
        <v>8426.25</v>
      </c>
      <c r="N20" s="14">
        <v>26311.8</v>
      </c>
      <c r="O20" s="14">
        <v>24170.5</v>
      </c>
      <c r="P20" s="388" t="str">
        <f t="shared" si="0"/>
        <v>Glarus</v>
      </c>
    </row>
    <row r="21" spans="1:16" ht="18.899999999999999" customHeight="1">
      <c r="A21" s="24" t="str">
        <f>'Page 9'!$A$24</f>
        <v>Zug</v>
      </c>
      <c r="B21" s="14">
        <f>'Pages 14-15'!G18</f>
        <v>78.95</v>
      </c>
      <c r="C21" s="14">
        <v>0</v>
      </c>
      <c r="D21" s="14">
        <f>'Pages 14-15'!I18</f>
        <v>390.40000000000003</v>
      </c>
      <c r="E21" s="14">
        <v>150.44999999999999</v>
      </c>
      <c r="F21" s="14">
        <f>'Pages 14-15'!K18</f>
        <v>801.24999999999989</v>
      </c>
      <c r="G21" s="14">
        <v>497.69999999999993</v>
      </c>
      <c r="H21" s="14">
        <f>'Pages 14-15'!L18</f>
        <v>1246.3999999999999</v>
      </c>
      <c r="I21" s="14">
        <v>922.35</v>
      </c>
      <c r="J21" s="14">
        <v>2110.6</v>
      </c>
      <c r="K21" s="14">
        <v>1764.9</v>
      </c>
      <c r="L21" s="14">
        <v>3008.35</v>
      </c>
      <c r="M21" s="14">
        <v>2626.15</v>
      </c>
      <c r="N21" s="14">
        <v>11784.449999999999</v>
      </c>
      <c r="O21" s="14">
        <v>10722.000000000002</v>
      </c>
      <c r="P21" s="388" t="str">
        <f t="shared" si="0"/>
        <v>Zug</v>
      </c>
    </row>
    <row r="22" spans="1:16" ht="18.899999999999999" customHeight="1">
      <c r="A22" s="24" t="str">
        <f>'Page 9'!$A$25</f>
        <v>Fribourg</v>
      </c>
      <c r="B22" s="14">
        <f>'Pages 14-15'!G19</f>
        <v>487.55</v>
      </c>
      <c r="C22" s="14">
        <v>325.80000000000007</v>
      </c>
      <c r="D22" s="14">
        <f>'Pages 14-15'!I19</f>
        <v>1411.2</v>
      </c>
      <c r="E22" s="14">
        <v>1074.4000000000001</v>
      </c>
      <c r="F22" s="14">
        <f>'Pages 14-15'!K19</f>
        <v>2505.5500000000002</v>
      </c>
      <c r="G22" s="14">
        <v>2063.0000000000005</v>
      </c>
      <c r="H22" s="14">
        <f>'Pages 14-15'!L19</f>
        <v>3742.2</v>
      </c>
      <c r="I22" s="14">
        <v>3291.0499999999997</v>
      </c>
      <c r="J22" s="14">
        <v>6638.3499999999995</v>
      </c>
      <c r="K22" s="14">
        <v>6204.15</v>
      </c>
      <c r="L22" s="14">
        <v>9976.5</v>
      </c>
      <c r="M22" s="14">
        <v>9588.65</v>
      </c>
      <c r="N22" s="14">
        <v>31299.200000000001</v>
      </c>
      <c r="O22" s="14">
        <v>30757.149999999998</v>
      </c>
      <c r="P22" s="388" t="str">
        <f t="shared" si="0"/>
        <v>Fribourg</v>
      </c>
    </row>
    <row r="23" spans="1:16" ht="18.899999999999999" customHeight="1">
      <c r="A23" s="24" t="str">
        <f>'Page 9'!$A$26</f>
        <v>Solothurn</v>
      </c>
      <c r="B23" s="14">
        <f>'Pages 14-15'!G20</f>
        <v>735.09999999999991</v>
      </c>
      <c r="C23" s="14">
        <v>375.09999999999997</v>
      </c>
      <c r="D23" s="14">
        <f>'Pages 14-15'!I20</f>
        <v>2040</v>
      </c>
      <c r="E23" s="14">
        <v>1579.2</v>
      </c>
      <c r="F23" s="14">
        <f>'Pages 14-15'!K20</f>
        <v>3452.15</v>
      </c>
      <c r="G23" s="14">
        <v>3014.65</v>
      </c>
      <c r="H23" s="14">
        <f>'Pages 14-15'!L20</f>
        <v>4500.95</v>
      </c>
      <c r="I23" s="14">
        <v>4241.3</v>
      </c>
      <c r="J23" s="14">
        <v>7840.6</v>
      </c>
      <c r="K23" s="14">
        <v>7220.55</v>
      </c>
      <c r="L23" s="14">
        <v>11616.8</v>
      </c>
      <c r="M23" s="14">
        <v>11083.85</v>
      </c>
      <c r="N23" s="14">
        <v>32966.75</v>
      </c>
      <c r="O23" s="14">
        <v>32268.899999999998</v>
      </c>
      <c r="P23" s="388" t="str">
        <f t="shared" si="0"/>
        <v>Solothurn</v>
      </c>
    </row>
    <row r="24" spans="1:16" ht="18.899999999999999" customHeight="1">
      <c r="A24" s="24" t="str">
        <f>'Page 9'!$A$27</f>
        <v>Basel</v>
      </c>
      <c r="B24" s="14">
        <f>'Pages 14-15'!G21</f>
        <v>0</v>
      </c>
      <c r="C24" s="14">
        <v>0</v>
      </c>
      <c r="D24" s="14">
        <f>'Pages 14-15'!I21</f>
        <v>0</v>
      </c>
      <c r="E24" s="14">
        <v>0</v>
      </c>
      <c r="F24" s="14">
        <f>'Pages 14-15'!K21</f>
        <v>289.25</v>
      </c>
      <c r="G24" s="14">
        <v>0</v>
      </c>
      <c r="H24" s="14">
        <f>'Pages 14-15'!L21</f>
        <v>2453.1</v>
      </c>
      <c r="I24" s="14">
        <v>1250.5999999999999</v>
      </c>
      <c r="J24" s="14">
        <v>6734</v>
      </c>
      <c r="K24" s="14">
        <v>5531.5</v>
      </c>
      <c r="L24" s="14">
        <v>10990.85</v>
      </c>
      <c r="M24" s="14">
        <v>9788.35</v>
      </c>
      <c r="N24" s="14">
        <v>32443.45</v>
      </c>
      <c r="O24" s="14">
        <v>31144.75</v>
      </c>
      <c r="P24" s="388" t="str">
        <f t="shared" si="0"/>
        <v>Basel</v>
      </c>
    </row>
    <row r="25" spans="1:16" ht="18.899999999999999" customHeight="1">
      <c r="A25" s="24" t="str">
        <f>'Page 9'!$A$28</f>
        <v>Liestal</v>
      </c>
      <c r="B25" s="14">
        <f>'Pages 14-15'!G22</f>
        <v>300.55</v>
      </c>
      <c r="C25" s="14">
        <v>280.25</v>
      </c>
      <c r="D25" s="14">
        <f>'Pages 14-15'!I22</f>
        <v>421.15</v>
      </c>
      <c r="E25" s="14">
        <v>400.85</v>
      </c>
      <c r="F25" s="14">
        <f>'Pages 14-15'!K22</f>
        <v>1217.3999999999999</v>
      </c>
      <c r="G25" s="14">
        <v>1051.9000000000001</v>
      </c>
      <c r="H25" s="14">
        <f>'Pages 14-15'!L22</f>
        <v>2359.5500000000002</v>
      </c>
      <c r="I25" s="14">
        <v>2148.5</v>
      </c>
      <c r="J25" s="14">
        <v>5327.8</v>
      </c>
      <c r="K25" s="14">
        <v>5046.8</v>
      </c>
      <c r="L25" s="14">
        <v>9005.9499999999989</v>
      </c>
      <c r="M25" s="14">
        <v>8671.7999999999993</v>
      </c>
      <c r="N25" s="14">
        <v>31594.600000000002</v>
      </c>
      <c r="O25" s="14">
        <v>31059.199999999997</v>
      </c>
      <c r="P25" s="388" t="str">
        <f t="shared" si="0"/>
        <v>Liestal</v>
      </c>
    </row>
    <row r="26" spans="1:16" ht="18.899999999999999" customHeight="1">
      <c r="A26" s="24" t="str">
        <f>'Page 9'!$A$29</f>
        <v>Schaffhausen</v>
      </c>
      <c r="B26" s="14">
        <f>'Pages 14-15'!G23</f>
        <v>486.7</v>
      </c>
      <c r="C26" s="14">
        <v>657</v>
      </c>
      <c r="D26" s="14">
        <f>'Pages 14-15'!I23</f>
        <v>1512.45</v>
      </c>
      <c r="E26" s="14">
        <v>1153</v>
      </c>
      <c r="F26" s="14">
        <f>'Pages 14-15'!K23</f>
        <v>2629.1499999999996</v>
      </c>
      <c r="G26" s="14">
        <v>2257.6999999999998</v>
      </c>
      <c r="H26" s="14">
        <f>'Pages 14-15'!L23</f>
        <v>3972.3</v>
      </c>
      <c r="I26" s="14">
        <v>3445.0499999999997</v>
      </c>
      <c r="J26" s="14">
        <v>6841.1500000000005</v>
      </c>
      <c r="K26" s="14">
        <v>5960.65</v>
      </c>
      <c r="L26" s="14">
        <v>9843.2000000000007</v>
      </c>
      <c r="M26" s="14">
        <v>8982.6999999999989</v>
      </c>
      <c r="N26" s="14">
        <v>29242.85</v>
      </c>
      <c r="O26" s="14">
        <v>28600.45</v>
      </c>
      <c r="P26" s="388" t="str">
        <f t="shared" si="0"/>
        <v>Schaffhausen</v>
      </c>
    </row>
    <row r="27" spans="1:16" ht="18.899999999999999" customHeight="1">
      <c r="A27" s="24" t="str">
        <f>'Page 9'!$A$30</f>
        <v>Herisau</v>
      </c>
      <c r="B27" s="14">
        <f>'Pages 14-15'!G24</f>
        <v>633.95000000000005</v>
      </c>
      <c r="C27" s="14">
        <v>224</v>
      </c>
      <c r="D27" s="14">
        <f>'Pages 14-15'!I24</f>
        <v>1764.6500000000003</v>
      </c>
      <c r="E27" s="14">
        <v>1132.25</v>
      </c>
      <c r="F27" s="14">
        <f>'Pages 14-15'!K24</f>
        <v>2766.0000000000005</v>
      </c>
      <c r="G27" s="14">
        <v>2294.75</v>
      </c>
      <c r="H27" s="14">
        <f>'Pages 14-15'!L24</f>
        <v>3840.8500000000004</v>
      </c>
      <c r="I27" s="14">
        <v>3045.7500000000005</v>
      </c>
      <c r="J27" s="14">
        <v>6713.05</v>
      </c>
      <c r="K27" s="14">
        <v>5621.9000000000005</v>
      </c>
      <c r="L27" s="14">
        <v>10133.15</v>
      </c>
      <c r="M27" s="14">
        <v>8699.4</v>
      </c>
      <c r="N27" s="14">
        <v>29244.65</v>
      </c>
      <c r="O27" s="14">
        <v>27540.35</v>
      </c>
      <c r="P27" s="388" t="str">
        <f t="shared" si="0"/>
        <v>Herisau</v>
      </c>
    </row>
    <row r="28" spans="1:16" ht="18.899999999999999" customHeight="1">
      <c r="A28" s="24" t="str">
        <f>'Page 9'!$A$31</f>
        <v>Appenzell</v>
      </c>
      <c r="B28" s="14">
        <f>'Pages 14-15'!G25</f>
        <v>676.05000000000007</v>
      </c>
      <c r="C28" s="14">
        <v>352.3</v>
      </c>
      <c r="D28" s="14">
        <f>'Pages 14-15'!I25</f>
        <v>1341.05</v>
      </c>
      <c r="E28" s="14">
        <v>914</v>
      </c>
      <c r="F28" s="14">
        <f>'Pages 14-15'!K25</f>
        <v>2196.4499999999998</v>
      </c>
      <c r="G28" s="14">
        <v>1742.1</v>
      </c>
      <c r="H28" s="14">
        <f>'Pages 14-15'!L25</f>
        <v>2968.2000000000003</v>
      </c>
      <c r="I28" s="14">
        <v>2782.6000000000004</v>
      </c>
      <c r="J28" s="14">
        <v>4918.9000000000005</v>
      </c>
      <c r="K28" s="14">
        <v>4692.25</v>
      </c>
      <c r="L28" s="14">
        <v>7288.05</v>
      </c>
      <c r="M28" s="14">
        <v>7000.9499999999989</v>
      </c>
      <c r="N28" s="14">
        <v>21301.25</v>
      </c>
      <c r="O28" s="14">
        <v>20327.649999999998</v>
      </c>
      <c r="P28" s="388" t="str">
        <f t="shared" si="0"/>
        <v>Appenzell</v>
      </c>
    </row>
    <row r="29" spans="1:16" ht="18.899999999999999" customHeight="1">
      <c r="A29" s="24" t="str">
        <f>'Page 9'!$A$32</f>
        <v>St. Gall</v>
      </c>
      <c r="B29" s="14">
        <f>'Pages 14-15'!G26</f>
        <v>114</v>
      </c>
      <c r="C29" s="14">
        <v>0</v>
      </c>
      <c r="D29" s="14">
        <f>'Pages 14-15'!I26</f>
        <v>1017.85</v>
      </c>
      <c r="E29" s="14">
        <v>706.8</v>
      </c>
      <c r="F29" s="14">
        <f>'Pages 14-15'!K26</f>
        <v>2114.6999999999998</v>
      </c>
      <c r="G29" s="14">
        <v>1943.45</v>
      </c>
      <c r="H29" s="14">
        <f>'Pages 14-15'!L26</f>
        <v>3648</v>
      </c>
      <c r="I29" s="14">
        <v>3142.25</v>
      </c>
      <c r="J29" s="14">
        <v>6691.8</v>
      </c>
      <c r="K29" s="14">
        <v>6188.95</v>
      </c>
      <c r="L29" s="14">
        <v>10706.300000000001</v>
      </c>
      <c r="M29" s="14">
        <v>10054.799999999999</v>
      </c>
      <c r="N29" s="14">
        <v>32985.9</v>
      </c>
      <c r="O29" s="14">
        <v>32127.5</v>
      </c>
      <c r="P29" s="388" t="str">
        <f t="shared" si="0"/>
        <v>St. Gall</v>
      </c>
    </row>
    <row r="30" spans="1:16" ht="18.899999999999999" customHeight="1">
      <c r="A30" s="24" t="str">
        <f>'Page 9'!$A$33</f>
        <v>Chur</v>
      </c>
      <c r="B30" s="14">
        <f>'Pages 14-15'!G27</f>
        <v>0</v>
      </c>
      <c r="C30" s="14">
        <v>0</v>
      </c>
      <c r="D30" s="14">
        <f>'Pages 14-15'!I27</f>
        <v>185</v>
      </c>
      <c r="E30" s="14">
        <v>98</v>
      </c>
      <c r="F30" s="14">
        <f>'Pages 14-15'!K27</f>
        <v>1235</v>
      </c>
      <c r="G30" s="14">
        <v>967</v>
      </c>
      <c r="H30" s="14">
        <f>'Pages 14-15'!L27</f>
        <v>2483</v>
      </c>
      <c r="I30" s="14">
        <v>2081</v>
      </c>
      <c r="J30" s="14">
        <v>5023</v>
      </c>
      <c r="K30" s="14">
        <v>4442</v>
      </c>
      <c r="L30" s="14">
        <v>7966</v>
      </c>
      <c r="M30" s="14">
        <v>7234</v>
      </c>
      <c r="N30" s="14">
        <v>26126</v>
      </c>
      <c r="O30" s="14">
        <v>25243</v>
      </c>
      <c r="P30" s="388" t="str">
        <f t="shared" si="0"/>
        <v>Chur</v>
      </c>
    </row>
    <row r="31" spans="1:16" ht="18.899999999999999" customHeight="1">
      <c r="A31" s="24" t="str">
        <f>'Page 9'!$A$34</f>
        <v>Aarau</v>
      </c>
      <c r="B31" s="14">
        <f>'Pages 14-15'!G28</f>
        <v>265.20000000000005</v>
      </c>
      <c r="C31" s="14">
        <v>55.25</v>
      </c>
      <c r="D31" s="14">
        <f>'Pages 14-15'!I28</f>
        <v>815.44999999999993</v>
      </c>
      <c r="E31" s="14">
        <v>643.15</v>
      </c>
      <c r="F31" s="14">
        <f>'Pages 14-15'!K28</f>
        <v>1706.1499999999999</v>
      </c>
      <c r="G31" s="14">
        <v>1476.25</v>
      </c>
      <c r="H31" s="14">
        <f>'Pages 14-15'!L28</f>
        <v>2687.4</v>
      </c>
      <c r="I31" s="14">
        <v>2400.1</v>
      </c>
      <c r="J31" s="14">
        <v>5065.3500000000004</v>
      </c>
      <c r="K31" s="14">
        <v>4694</v>
      </c>
      <c r="L31" s="14">
        <v>7814.6</v>
      </c>
      <c r="M31" s="14">
        <v>7478.6</v>
      </c>
      <c r="N31" s="14">
        <v>25075.75</v>
      </c>
      <c r="O31" s="14">
        <v>24571.9</v>
      </c>
      <c r="P31" s="388" t="str">
        <f t="shared" si="0"/>
        <v>Aarau</v>
      </c>
    </row>
    <row r="32" spans="1:16" ht="18.899999999999999" customHeight="1">
      <c r="A32" s="24" t="str">
        <f>'Page 9'!$A$35</f>
        <v>Frauenfeld</v>
      </c>
      <c r="B32" s="14">
        <f>'Pages 14-15'!G29</f>
        <v>0</v>
      </c>
      <c r="C32" s="14">
        <v>0</v>
      </c>
      <c r="D32" s="14">
        <f>'Pages 14-15'!I29</f>
        <v>524.55000000000007</v>
      </c>
      <c r="E32" s="14">
        <v>357.15</v>
      </c>
      <c r="F32" s="14">
        <f>'Pages 14-15'!K29</f>
        <v>1516.05</v>
      </c>
      <c r="G32" s="14">
        <v>1236.45</v>
      </c>
      <c r="H32" s="14">
        <f>'Pages 14-15'!L29</f>
        <v>2901.6000000000004</v>
      </c>
      <c r="I32" s="14">
        <v>2566.8000000000002</v>
      </c>
      <c r="J32" s="14">
        <v>5655.7500000000009</v>
      </c>
      <c r="K32" s="14">
        <v>5345.5999999999995</v>
      </c>
      <c r="L32" s="14">
        <v>8620.65</v>
      </c>
      <c r="M32" s="14">
        <v>8375.5499999999993</v>
      </c>
      <c r="N32" s="14">
        <v>25800.55</v>
      </c>
      <c r="O32" s="14">
        <v>25423.85</v>
      </c>
      <c r="P32" s="388" t="str">
        <f t="shared" si="0"/>
        <v>Frauenfeld</v>
      </c>
    </row>
    <row r="33" spans="1:16" ht="18.899999999999999" customHeight="1">
      <c r="A33" s="24" t="str">
        <f>'Page 9'!$A$36</f>
        <v>Bellinzona</v>
      </c>
      <c r="B33" s="14">
        <f>'Pages 14-15'!G30</f>
        <v>314.3</v>
      </c>
      <c r="C33" s="14">
        <v>40</v>
      </c>
      <c r="D33" s="14">
        <f>'Pages 14-15'!I30</f>
        <v>912.65</v>
      </c>
      <c r="E33" s="14">
        <v>197.6</v>
      </c>
      <c r="F33" s="14">
        <f>'Pages 14-15'!K30</f>
        <v>1306.9000000000001</v>
      </c>
      <c r="G33" s="14">
        <v>665.34999999999991</v>
      </c>
      <c r="H33" s="14">
        <f>'Pages 14-15'!L30</f>
        <v>1918.9500000000003</v>
      </c>
      <c r="I33" s="14">
        <v>1042.4000000000001</v>
      </c>
      <c r="J33" s="14">
        <v>4440.3999999999996</v>
      </c>
      <c r="K33" s="14">
        <v>2803.45</v>
      </c>
      <c r="L33" s="14">
        <v>7952.7</v>
      </c>
      <c r="M33" s="14">
        <v>5904.75</v>
      </c>
      <c r="N33" s="14">
        <v>29697.95</v>
      </c>
      <c r="O33" s="14">
        <v>26985</v>
      </c>
      <c r="P33" s="388" t="str">
        <f t="shared" si="0"/>
        <v>Bellinzona</v>
      </c>
    </row>
    <row r="34" spans="1:16" ht="18.899999999999999" customHeight="1">
      <c r="A34" s="24" t="str">
        <f>'Page 9'!$A$37</f>
        <v>Lausanne</v>
      </c>
      <c r="B34" s="14">
        <f>'Pages 14-15'!G31</f>
        <v>0</v>
      </c>
      <c r="C34" s="14">
        <v>0</v>
      </c>
      <c r="D34" s="14">
        <f>'Pages 14-15'!I31</f>
        <v>206.65</v>
      </c>
      <c r="E34" s="14">
        <v>0</v>
      </c>
      <c r="F34" s="14">
        <f>'Pages 14-15'!K31</f>
        <v>1701.85</v>
      </c>
      <c r="G34" s="14">
        <v>968.2</v>
      </c>
      <c r="H34" s="14">
        <f>'Pages 14-15'!L31</f>
        <v>4004.2</v>
      </c>
      <c r="I34" s="14">
        <v>3004.6499999999996</v>
      </c>
      <c r="J34" s="14">
        <v>8891.1999999999989</v>
      </c>
      <c r="K34" s="14">
        <v>8137.8</v>
      </c>
      <c r="L34" s="14">
        <v>12309.75</v>
      </c>
      <c r="M34" s="14">
        <v>11674.849999999999</v>
      </c>
      <c r="N34" s="14">
        <v>33633.35</v>
      </c>
      <c r="O34" s="14">
        <v>32642.400000000001</v>
      </c>
      <c r="P34" s="388" t="str">
        <f t="shared" si="0"/>
        <v>Lausanne</v>
      </c>
    </row>
    <row r="35" spans="1:16" ht="18.899999999999999" customHeight="1">
      <c r="A35" s="24" t="str">
        <f>'Page 9'!$A$38</f>
        <v>Sion</v>
      </c>
      <c r="B35" s="14">
        <f>'Pages 14-15'!G32</f>
        <v>449.19999999999993</v>
      </c>
      <c r="C35" s="14">
        <v>34</v>
      </c>
      <c r="D35" s="14">
        <f>'Pages 14-15'!I32</f>
        <v>1378.7000000000003</v>
      </c>
      <c r="E35" s="14">
        <v>306.39999999999998</v>
      </c>
      <c r="F35" s="14">
        <f>'Pages 14-15'!K32</f>
        <v>2188.9499999999998</v>
      </c>
      <c r="G35" s="14">
        <v>982.85</v>
      </c>
      <c r="H35" s="14">
        <f>'Pages 14-15'!L32</f>
        <v>3264.1000000000004</v>
      </c>
      <c r="I35" s="14">
        <v>2271.75</v>
      </c>
      <c r="J35" s="14">
        <v>5692.15</v>
      </c>
      <c r="K35" s="14">
        <v>4562.95</v>
      </c>
      <c r="L35" s="14">
        <v>8426.1500000000015</v>
      </c>
      <c r="M35" s="14">
        <v>7222.6500000000005</v>
      </c>
      <c r="N35" s="14">
        <v>29989.149999999998</v>
      </c>
      <c r="O35" s="14">
        <v>27869.549999999996</v>
      </c>
      <c r="P35" s="388" t="str">
        <f t="shared" si="0"/>
        <v>Sion</v>
      </c>
    </row>
    <row r="36" spans="1:16" ht="18.899999999999999" customHeight="1">
      <c r="A36" s="24" t="str">
        <f>'Page 9'!$A$39</f>
        <v>Neuchâtel</v>
      </c>
      <c r="B36" s="14">
        <f>'Pages 14-15'!G33</f>
        <v>555.1</v>
      </c>
      <c r="C36" s="14">
        <v>414.75</v>
      </c>
      <c r="D36" s="14">
        <f>'Pages 14-15'!I33</f>
        <v>1427.15</v>
      </c>
      <c r="E36" s="14">
        <v>1022.8500000000001</v>
      </c>
      <c r="F36" s="14">
        <f>'Pages 14-15'!K33</f>
        <v>2927.3</v>
      </c>
      <c r="G36" s="14">
        <v>2282.9499999999998</v>
      </c>
      <c r="H36" s="14">
        <f>'Pages 14-15'!L33</f>
        <v>4298.45</v>
      </c>
      <c r="I36" s="14">
        <v>3539.8</v>
      </c>
      <c r="J36" s="14">
        <v>8745.1</v>
      </c>
      <c r="K36" s="14">
        <v>7859.0499999999993</v>
      </c>
      <c r="L36" s="14">
        <v>12965.050000000001</v>
      </c>
      <c r="M36" s="14">
        <v>12343.15</v>
      </c>
      <c r="N36" s="14">
        <v>36672</v>
      </c>
      <c r="O36" s="14">
        <v>35781.25</v>
      </c>
      <c r="P36" s="388" t="str">
        <f t="shared" si="0"/>
        <v>Neuchâtel</v>
      </c>
    </row>
    <row r="37" spans="1:16" ht="18.899999999999999" customHeight="1">
      <c r="A37" s="24" t="str">
        <f>'Page 9'!$A$40</f>
        <v>Geneva</v>
      </c>
      <c r="B37" s="14">
        <f>'Pages 14-15'!G34</f>
        <v>25</v>
      </c>
      <c r="C37" s="14">
        <v>25</v>
      </c>
      <c r="D37" s="14">
        <f>'Pages 14-15'!I34</f>
        <v>25</v>
      </c>
      <c r="E37" s="14">
        <v>25</v>
      </c>
      <c r="F37" s="14">
        <f>'Pages 14-15'!K34</f>
        <v>25</v>
      </c>
      <c r="G37" s="14">
        <v>25</v>
      </c>
      <c r="H37" s="14">
        <f>'Pages 14-15'!L34</f>
        <v>751.15</v>
      </c>
      <c r="I37" s="14">
        <v>680.05</v>
      </c>
      <c r="J37" s="14">
        <v>3671</v>
      </c>
      <c r="K37" s="14">
        <v>3476.4</v>
      </c>
      <c r="L37" s="14">
        <v>7296.65</v>
      </c>
      <c r="M37" s="14">
        <v>6963.8</v>
      </c>
      <c r="N37" s="14">
        <v>30374.5</v>
      </c>
      <c r="O37" s="14">
        <v>29647.3</v>
      </c>
      <c r="P37" s="388" t="str">
        <f t="shared" si="0"/>
        <v>Geneva</v>
      </c>
    </row>
    <row r="38" spans="1:16" ht="18.899999999999999" customHeight="1">
      <c r="A38" s="24" t="str">
        <f>'Page 9'!$A$41</f>
        <v>Delémont</v>
      </c>
      <c r="B38" s="14">
        <f>'Pages 14-15'!G35</f>
        <v>79.600000000000009</v>
      </c>
      <c r="C38" s="14">
        <v>0</v>
      </c>
      <c r="D38" s="14">
        <f>'Pages 14-15'!I35</f>
        <v>851.40000000000009</v>
      </c>
      <c r="E38" s="14">
        <v>252.9</v>
      </c>
      <c r="F38" s="14">
        <f>'Pages 14-15'!K35</f>
        <v>2185.1</v>
      </c>
      <c r="G38" s="14">
        <v>1225.75</v>
      </c>
      <c r="H38" s="14">
        <f>'Pages 14-15'!L35</f>
        <v>3720.7</v>
      </c>
      <c r="I38" s="14">
        <v>2719.9500000000003</v>
      </c>
      <c r="J38" s="14">
        <v>7364.75</v>
      </c>
      <c r="K38" s="14">
        <v>6114.35</v>
      </c>
      <c r="L38" s="14">
        <v>11269.699999999999</v>
      </c>
      <c r="M38" s="14">
        <v>9997.25</v>
      </c>
      <c r="N38" s="14">
        <v>33603.599999999999</v>
      </c>
      <c r="O38" s="14">
        <v>32029.399999999998</v>
      </c>
      <c r="P38" s="388" t="str">
        <f t="shared" si="0"/>
        <v>Delémont</v>
      </c>
    </row>
    <row r="39" spans="1:16" ht="18.899999999999999" customHeight="1">
      <c r="A39" s="24"/>
      <c r="B39" s="123"/>
      <c r="C39" s="123"/>
      <c r="D39" s="123"/>
      <c r="E39" s="123"/>
      <c r="F39" s="123"/>
      <c r="G39" s="123"/>
      <c r="H39" s="123"/>
      <c r="I39" s="123"/>
      <c r="J39" s="14"/>
      <c r="K39" s="14"/>
      <c r="L39" s="14"/>
      <c r="M39" s="14"/>
      <c r="N39" s="14"/>
      <c r="O39" s="14"/>
      <c r="P39" s="388"/>
    </row>
    <row r="40" spans="1:16" ht="18.899999999999999" customHeight="1">
      <c r="B40" s="15"/>
      <c r="C40" s="15"/>
      <c r="D40" s="15"/>
      <c r="E40" s="15"/>
      <c r="F40" s="15"/>
      <c r="G40" s="15"/>
      <c r="H40" s="15"/>
      <c r="I40" s="15"/>
      <c r="J40" s="14"/>
      <c r="K40" s="14"/>
      <c r="L40" s="14"/>
      <c r="M40" s="14"/>
      <c r="N40" s="14"/>
      <c r="O40" s="14"/>
      <c r="P40" s="388"/>
    </row>
    <row r="41" spans="1:16" ht="18.899999999999999" customHeight="1">
      <c r="A41" s="97"/>
      <c r="B41" s="123"/>
      <c r="C41" s="123"/>
      <c r="D41" s="123"/>
      <c r="E41" s="123"/>
      <c r="F41" s="123"/>
      <c r="G41" s="123"/>
      <c r="H41" s="123"/>
      <c r="I41" s="123"/>
      <c r="J41" s="14"/>
      <c r="K41" s="14"/>
      <c r="L41" s="14"/>
      <c r="M41" s="14"/>
      <c r="N41" s="14"/>
      <c r="O41" s="14"/>
      <c r="P41" s="388"/>
    </row>
    <row r="42" spans="1:16" ht="18.899999999999999" customHeight="1">
      <c r="A42" s="24" t="str">
        <f>'Page 9'!$A$43</f>
        <v>Direct federal tax</v>
      </c>
      <c r="B42" s="10">
        <f>'Pages 14-15'!G37</f>
        <v>0</v>
      </c>
      <c r="C42" s="14">
        <v>0</v>
      </c>
      <c r="D42" s="14">
        <f>'Pages 14-15'!I37</f>
        <v>0</v>
      </c>
      <c r="E42" s="14">
        <v>0</v>
      </c>
      <c r="F42" s="14">
        <f>'Pages 14-15'!K37</f>
        <v>79.8</v>
      </c>
      <c r="G42" s="14">
        <v>0</v>
      </c>
      <c r="H42" s="14">
        <f>'Pages 14-15'!L37</f>
        <v>168.5</v>
      </c>
      <c r="I42" s="14">
        <v>25</v>
      </c>
      <c r="J42" s="14">
        <v>507.1</v>
      </c>
      <c r="K42" s="14">
        <v>192</v>
      </c>
      <c r="L42" s="14">
        <v>1070.5</v>
      </c>
      <c r="M42" s="14">
        <v>580</v>
      </c>
      <c r="N42" s="14">
        <v>8381.7000000000007</v>
      </c>
      <c r="O42" s="14">
        <v>6400</v>
      </c>
      <c r="P42" s="388" t="str">
        <f t="shared" si="0"/>
        <v>Direct federal tax</v>
      </c>
    </row>
    <row r="43" spans="1:16" ht="18.899999999999999" customHeight="1">
      <c r="A43" s="103"/>
      <c r="B43" s="124"/>
      <c r="C43" s="124"/>
      <c r="D43" s="124"/>
      <c r="E43" s="124"/>
      <c r="F43" s="124"/>
      <c r="G43" s="124"/>
      <c r="H43" s="124"/>
      <c r="I43" s="124"/>
      <c r="J43" s="14"/>
      <c r="K43" s="14"/>
      <c r="L43" s="14"/>
      <c r="M43" s="14"/>
      <c r="N43" s="14"/>
      <c r="O43" s="14"/>
      <c r="P43" s="388"/>
    </row>
    <row r="44" spans="1:16" ht="18.899999999999999" customHeight="1">
      <c r="A44" s="87"/>
      <c r="B44" s="887" t="s">
        <v>101</v>
      </c>
      <c r="C44" s="891"/>
      <c r="D44" s="891"/>
      <c r="E44" s="891"/>
      <c r="F44" s="891"/>
      <c r="G44" s="891"/>
      <c r="H44" s="891"/>
      <c r="I44" s="892"/>
      <c r="J44" s="887" t="str">
        <f>B44</f>
        <v>Income distribution  70 : 30</v>
      </c>
      <c r="K44" s="885"/>
      <c r="L44" s="885"/>
      <c r="M44" s="885"/>
      <c r="N44" s="885"/>
      <c r="O44" s="886"/>
      <c r="P44" s="388"/>
    </row>
    <row r="45" spans="1:16" ht="18.899999999999999" customHeight="1">
      <c r="A45" s="24" t="str">
        <f>'Page 9'!$A$16</f>
        <v>Zurich</v>
      </c>
      <c r="B45" s="14">
        <f t="shared" ref="B45:B70" si="1">B13</f>
        <v>620.5</v>
      </c>
      <c r="C45" s="14">
        <v>162.5</v>
      </c>
      <c r="D45" s="14">
        <f t="shared" ref="D45:D70" si="2">D13</f>
        <v>1238.8000000000002</v>
      </c>
      <c r="E45" s="14">
        <v>599.9</v>
      </c>
      <c r="F45" s="14">
        <f t="shared" ref="F45:F70" si="3">F13</f>
        <v>2035.7</v>
      </c>
      <c r="G45" s="14">
        <v>1247.9500000000003</v>
      </c>
      <c r="H45" s="14">
        <f t="shared" ref="H45:H70" si="4">H13</f>
        <v>2883</v>
      </c>
      <c r="I45" s="14">
        <v>2058.6</v>
      </c>
      <c r="J45" s="14">
        <v>5218.8</v>
      </c>
      <c r="K45" s="14">
        <v>4108.1499999999996</v>
      </c>
      <c r="L45" s="14">
        <v>7976</v>
      </c>
      <c r="M45" s="14">
        <v>6821.8</v>
      </c>
      <c r="N45" s="14">
        <v>24869.300000000003</v>
      </c>
      <c r="O45" s="14">
        <v>23220.5</v>
      </c>
      <c r="P45" s="388" t="str">
        <f t="shared" si="0"/>
        <v>Zurich</v>
      </c>
    </row>
    <row r="46" spans="1:16" ht="18.899999999999999" customHeight="1">
      <c r="A46" s="24" t="str">
        <f>'Page 9'!$A$17</f>
        <v>Berne</v>
      </c>
      <c r="B46" s="14">
        <f t="shared" si="1"/>
        <v>638.20000000000005</v>
      </c>
      <c r="C46" s="14">
        <v>364.05</v>
      </c>
      <c r="D46" s="14">
        <f t="shared" si="2"/>
        <v>1878.45</v>
      </c>
      <c r="E46" s="14">
        <v>1469.9</v>
      </c>
      <c r="F46" s="14">
        <f t="shared" si="3"/>
        <v>3624.6</v>
      </c>
      <c r="G46" s="14">
        <v>3065.8</v>
      </c>
      <c r="H46" s="14">
        <f t="shared" si="4"/>
        <v>5354.25</v>
      </c>
      <c r="I46" s="14">
        <v>4790.7000000000007</v>
      </c>
      <c r="J46" s="14">
        <v>8553.7999999999993</v>
      </c>
      <c r="K46" s="14">
        <v>7953.85</v>
      </c>
      <c r="L46" s="14">
        <v>12017.95</v>
      </c>
      <c r="M46" s="14">
        <v>11380.2</v>
      </c>
      <c r="N46" s="14">
        <v>33550.450000000004</v>
      </c>
      <c r="O46" s="14">
        <v>32023.4</v>
      </c>
      <c r="P46" s="388" t="str">
        <f t="shared" si="0"/>
        <v>Berne</v>
      </c>
    </row>
    <row r="47" spans="1:16" ht="18.899999999999999" customHeight="1">
      <c r="A47" s="24" t="str">
        <f>'Page 9'!$A$18</f>
        <v>Lucerne</v>
      </c>
      <c r="B47" s="14">
        <f t="shared" si="1"/>
        <v>260.89999999999998</v>
      </c>
      <c r="C47" s="14">
        <v>50</v>
      </c>
      <c r="D47" s="14">
        <f t="shared" si="2"/>
        <v>1452.3000000000002</v>
      </c>
      <c r="E47" s="14">
        <v>501.40000000000003</v>
      </c>
      <c r="F47" s="14">
        <f t="shared" si="3"/>
        <v>2634.5000000000005</v>
      </c>
      <c r="G47" s="14">
        <v>1668.8000000000002</v>
      </c>
      <c r="H47" s="14">
        <f t="shared" si="4"/>
        <v>3849.9</v>
      </c>
      <c r="I47" s="14">
        <v>2867.6000000000004</v>
      </c>
      <c r="J47" s="14">
        <v>6597.2000000000007</v>
      </c>
      <c r="K47" s="14">
        <v>5498.2999999999993</v>
      </c>
      <c r="L47" s="14">
        <v>9394.4</v>
      </c>
      <c r="M47" s="14">
        <v>8395.4</v>
      </c>
      <c r="N47" s="14">
        <v>26335.5</v>
      </c>
      <c r="O47" s="14">
        <v>24876.300000000003</v>
      </c>
      <c r="P47" s="388" t="str">
        <f t="shared" si="0"/>
        <v>Lucerne</v>
      </c>
    </row>
    <row r="48" spans="1:16" ht="18.899999999999999" customHeight="1">
      <c r="A48" s="24" t="str">
        <f>'Page 9'!$A$19</f>
        <v>Altdorf</v>
      </c>
      <c r="B48" s="14">
        <f t="shared" si="1"/>
        <v>100</v>
      </c>
      <c r="C48" s="14">
        <v>100</v>
      </c>
      <c r="D48" s="14">
        <f t="shared" si="2"/>
        <v>1288.8709999999999</v>
      </c>
      <c r="E48" s="14">
        <v>987.89099999999996</v>
      </c>
      <c r="F48" s="14">
        <f t="shared" si="3"/>
        <v>2613.183</v>
      </c>
      <c r="G48" s="14">
        <v>2312.2029999999995</v>
      </c>
      <c r="H48" s="14">
        <f t="shared" si="4"/>
        <v>3952.5439999999999</v>
      </c>
      <c r="I48" s="14">
        <v>3425.8290000000002</v>
      </c>
      <c r="J48" s="14">
        <v>6450.6779999999999</v>
      </c>
      <c r="K48" s="14">
        <v>5728.3259999999991</v>
      </c>
      <c r="L48" s="14">
        <v>8798.3220000000001</v>
      </c>
      <c r="M48" s="14">
        <v>8136.1660000000002</v>
      </c>
      <c r="N48" s="14">
        <v>21921.05</v>
      </c>
      <c r="O48" s="14">
        <v>21078.306</v>
      </c>
      <c r="P48" s="388" t="str">
        <f t="shared" si="0"/>
        <v>Altdorf</v>
      </c>
    </row>
    <row r="49" spans="1:16" ht="18.899999999999999" customHeight="1">
      <c r="A49" s="24" t="str">
        <f>'Page 9'!$A$20</f>
        <v>Schwyz</v>
      </c>
      <c r="B49" s="14">
        <f t="shared" si="1"/>
        <v>616.9</v>
      </c>
      <c r="C49" s="14">
        <v>458</v>
      </c>
      <c r="D49" s="14">
        <f t="shared" si="2"/>
        <v>1261.6500000000001</v>
      </c>
      <c r="E49" s="14">
        <v>1043</v>
      </c>
      <c r="F49" s="14">
        <f t="shared" si="3"/>
        <v>2177.0500000000002</v>
      </c>
      <c r="G49" s="14">
        <v>1740</v>
      </c>
      <c r="H49" s="14">
        <f t="shared" si="4"/>
        <v>3144.2</v>
      </c>
      <c r="I49" s="14">
        <v>2572</v>
      </c>
      <c r="J49" s="14">
        <v>4776</v>
      </c>
      <c r="K49" s="14">
        <v>3992</v>
      </c>
      <c r="L49" s="14">
        <v>6929.2</v>
      </c>
      <c r="M49" s="14">
        <v>5966</v>
      </c>
      <c r="N49" s="14">
        <v>20198.5</v>
      </c>
      <c r="O49" s="14">
        <v>18738</v>
      </c>
      <c r="P49" s="388" t="str">
        <f t="shared" si="0"/>
        <v>Schwyz</v>
      </c>
    </row>
    <row r="50" spans="1:16" ht="18.899999999999999" customHeight="1">
      <c r="A50" s="24" t="str">
        <f>'Page 9'!$A$21</f>
        <v>Sarnen</v>
      </c>
      <c r="B50" s="14">
        <f t="shared" si="1"/>
        <v>558</v>
      </c>
      <c r="C50" s="14">
        <v>111.60000000000001</v>
      </c>
      <c r="D50" s="14">
        <f t="shared" si="2"/>
        <v>1562.3999999999999</v>
      </c>
      <c r="E50" s="14">
        <v>1143.9000000000001</v>
      </c>
      <c r="F50" s="14">
        <f t="shared" si="3"/>
        <v>2608.65</v>
      </c>
      <c r="G50" s="14">
        <v>2148.3000000000002</v>
      </c>
      <c r="H50" s="14">
        <f t="shared" si="4"/>
        <v>3682.7999999999997</v>
      </c>
      <c r="I50" s="14">
        <v>3152.7000000000003</v>
      </c>
      <c r="J50" s="14">
        <v>5914.7999999999993</v>
      </c>
      <c r="K50" s="14">
        <v>5077.8</v>
      </c>
      <c r="L50" s="14">
        <v>8551.35</v>
      </c>
      <c r="M50" s="14">
        <v>7714.2999999999993</v>
      </c>
      <c r="N50" s="14">
        <v>20994.75</v>
      </c>
      <c r="O50" s="14">
        <v>19906.7</v>
      </c>
      <c r="P50" s="388" t="str">
        <f t="shared" si="0"/>
        <v>Sarnen</v>
      </c>
    </row>
    <row r="51" spans="1:16" ht="18.899999999999999" customHeight="1">
      <c r="A51" s="24" t="str">
        <f>'Page 9'!$A$22</f>
        <v>Stans</v>
      </c>
      <c r="B51" s="14">
        <f t="shared" si="1"/>
        <v>212.45000000000002</v>
      </c>
      <c r="C51" s="14">
        <v>156.75</v>
      </c>
      <c r="D51" s="14">
        <f t="shared" si="2"/>
        <v>867.44999999999993</v>
      </c>
      <c r="E51" s="14">
        <v>758.44999999999993</v>
      </c>
      <c r="F51" s="14">
        <f t="shared" si="3"/>
        <v>1857.0499999999997</v>
      </c>
      <c r="G51" s="14">
        <v>1704.2500000000002</v>
      </c>
      <c r="H51" s="14">
        <f t="shared" si="4"/>
        <v>2927.1499999999996</v>
      </c>
      <c r="I51" s="14">
        <v>2781.7999999999997</v>
      </c>
      <c r="J51" s="14">
        <v>5284.3</v>
      </c>
      <c r="K51" s="14">
        <v>5118.1000000000004</v>
      </c>
      <c r="L51" s="14">
        <v>7933.55</v>
      </c>
      <c r="M51" s="14">
        <v>7758.65</v>
      </c>
      <c r="N51" s="14">
        <v>22244.400000000001</v>
      </c>
      <c r="O51" s="14">
        <v>21679.5</v>
      </c>
      <c r="P51" s="388" t="str">
        <f t="shared" si="0"/>
        <v>Stans</v>
      </c>
    </row>
    <row r="52" spans="1:16" ht="18.899999999999999" customHeight="1">
      <c r="A52" s="24" t="str">
        <f>'Page 9'!$A$23</f>
        <v>Glarus</v>
      </c>
      <c r="B52" s="14">
        <f t="shared" si="1"/>
        <v>876.4</v>
      </c>
      <c r="C52" s="14">
        <v>315.89999999999998</v>
      </c>
      <c r="D52" s="14">
        <f t="shared" si="2"/>
        <v>1840.6499999999999</v>
      </c>
      <c r="E52" s="14">
        <v>1222.8499999999999</v>
      </c>
      <c r="F52" s="14">
        <f t="shared" si="3"/>
        <v>3003.65</v>
      </c>
      <c r="G52" s="14">
        <v>2233</v>
      </c>
      <c r="H52" s="14">
        <f t="shared" si="4"/>
        <v>3955.15</v>
      </c>
      <c r="I52" s="14">
        <v>3171.7999999999997</v>
      </c>
      <c r="J52" s="14">
        <v>6571.5499999999993</v>
      </c>
      <c r="K52" s="14">
        <v>5677.35</v>
      </c>
      <c r="L52" s="14">
        <v>9400.6999999999989</v>
      </c>
      <c r="M52" s="14">
        <v>8575.25</v>
      </c>
      <c r="N52" s="14">
        <v>26311.8</v>
      </c>
      <c r="O52" s="14">
        <v>24803.599999999999</v>
      </c>
      <c r="P52" s="388" t="str">
        <f t="shared" si="0"/>
        <v>Glarus</v>
      </c>
    </row>
    <row r="53" spans="1:16" ht="18.899999999999999" customHeight="1">
      <c r="A53" s="24" t="str">
        <f>'Page 9'!$A$24</f>
        <v>Zug</v>
      </c>
      <c r="B53" s="14">
        <f t="shared" si="1"/>
        <v>78.95</v>
      </c>
      <c r="C53" s="14">
        <v>0</v>
      </c>
      <c r="D53" s="14">
        <f t="shared" si="2"/>
        <v>390.40000000000003</v>
      </c>
      <c r="E53" s="14">
        <v>150.44999999999999</v>
      </c>
      <c r="F53" s="14">
        <f t="shared" si="3"/>
        <v>801.24999999999989</v>
      </c>
      <c r="G53" s="14">
        <v>497.69999999999993</v>
      </c>
      <c r="H53" s="14">
        <f t="shared" si="4"/>
        <v>1246.3999999999999</v>
      </c>
      <c r="I53" s="14">
        <v>922.35</v>
      </c>
      <c r="J53" s="14">
        <v>2110.6</v>
      </c>
      <c r="K53" s="14">
        <v>1764.9</v>
      </c>
      <c r="L53" s="14">
        <v>3008.35</v>
      </c>
      <c r="M53" s="14">
        <v>2626.15</v>
      </c>
      <c r="N53" s="14">
        <v>11784.449999999999</v>
      </c>
      <c r="O53" s="14">
        <v>10670.649999999998</v>
      </c>
      <c r="P53" s="388" t="str">
        <f t="shared" si="0"/>
        <v>Zug</v>
      </c>
    </row>
    <row r="54" spans="1:16" ht="18.899999999999999" customHeight="1">
      <c r="A54" s="24" t="str">
        <f>'Page 9'!$A$25</f>
        <v>Fribourg</v>
      </c>
      <c r="B54" s="14">
        <f t="shared" si="1"/>
        <v>487.55</v>
      </c>
      <c r="C54" s="14">
        <v>325.80000000000007</v>
      </c>
      <c r="D54" s="14">
        <f t="shared" si="2"/>
        <v>1411.2</v>
      </c>
      <c r="E54" s="14">
        <v>1074.4000000000001</v>
      </c>
      <c r="F54" s="14">
        <f t="shared" si="3"/>
        <v>2505.5500000000002</v>
      </c>
      <c r="G54" s="14">
        <v>2063.0000000000005</v>
      </c>
      <c r="H54" s="14">
        <f t="shared" si="4"/>
        <v>3742.2</v>
      </c>
      <c r="I54" s="14">
        <v>3291.0499999999997</v>
      </c>
      <c r="J54" s="14">
        <v>6638.3499999999995</v>
      </c>
      <c r="K54" s="14">
        <v>6204.15</v>
      </c>
      <c r="L54" s="14">
        <v>9976.5</v>
      </c>
      <c r="M54" s="14">
        <v>9588.65</v>
      </c>
      <c r="N54" s="14">
        <v>31299.200000000001</v>
      </c>
      <c r="O54" s="14">
        <v>30659.05</v>
      </c>
      <c r="P54" s="388" t="str">
        <f t="shared" si="0"/>
        <v>Fribourg</v>
      </c>
    </row>
    <row r="55" spans="1:16" ht="18.899999999999999" customHeight="1">
      <c r="A55" s="24" t="str">
        <f>'Page 9'!$A$26</f>
        <v>Solothurn</v>
      </c>
      <c r="B55" s="14">
        <f t="shared" si="1"/>
        <v>735.09999999999991</v>
      </c>
      <c r="C55" s="14">
        <v>375.09999999999997</v>
      </c>
      <c r="D55" s="14">
        <f t="shared" si="2"/>
        <v>2040</v>
      </c>
      <c r="E55" s="14">
        <v>1579.2</v>
      </c>
      <c r="F55" s="14">
        <f t="shared" si="3"/>
        <v>3452.15</v>
      </c>
      <c r="G55" s="14">
        <v>3014.65</v>
      </c>
      <c r="H55" s="14">
        <f t="shared" si="4"/>
        <v>4500.95</v>
      </c>
      <c r="I55" s="14">
        <v>4241.3</v>
      </c>
      <c r="J55" s="14">
        <v>7840.6</v>
      </c>
      <c r="K55" s="14">
        <v>7220.55</v>
      </c>
      <c r="L55" s="14">
        <v>11616.8</v>
      </c>
      <c r="M55" s="14">
        <v>11083.85</v>
      </c>
      <c r="N55" s="14">
        <v>32966.75</v>
      </c>
      <c r="O55" s="14">
        <v>32187.95</v>
      </c>
      <c r="P55" s="388" t="str">
        <f t="shared" si="0"/>
        <v>Solothurn</v>
      </c>
    </row>
    <row r="56" spans="1:16" ht="18.899999999999999" customHeight="1">
      <c r="A56" s="24" t="str">
        <f>'Page 9'!$A$27</f>
        <v>Basel</v>
      </c>
      <c r="B56" s="14">
        <f t="shared" si="1"/>
        <v>0</v>
      </c>
      <c r="C56" s="14">
        <v>0</v>
      </c>
      <c r="D56" s="14">
        <f t="shared" si="2"/>
        <v>0</v>
      </c>
      <c r="E56" s="14">
        <v>0</v>
      </c>
      <c r="F56" s="14">
        <f t="shared" si="3"/>
        <v>289.25</v>
      </c>
      <c r="G56" s="14">
        <v>0</v>
      </c>
      <c r="H56" s="14">
        <f t="shared" si="4"/>
        <v>2453.1</v>
      </c>
      <c r="I56" s="14">
        <v>1250.5999999999999</v>
      </c>
      <c r="J56" s="14">
        <v>6734</v>
      </c>
      <c r="K56" s="14">
        <v>5531.5</v>
      </c>
      <c r="L56" s="14">
        <v>10990.85</v>
      </c>
      <c r="M56" s="14">
        <v>9788.35</v>
      </c>
      <c r="N56" s="14">
        <v>32443.45</v>
      </c>
      <c r="O56" s="14">
        <v>31144.75</v>
      </c>
      <c r="P56" s="388" t="str">
        <f t="shared" si="0"/>
        <v>Basel</v>
      </c>
    </row>
    <row r="57" spans="1:16" ht="18.899999999999999" customHeight="1">
      <c r="A57" s="24" t="str">
        <f>'Page 9'!$A$28</f>
        <v>Liestal</v>
      </c>
      <c r="B57" s="14">
        <f t="shared" si="1"/>
        <v>300.55</v>
      </c>
      <c r="C57" s="14">
        <v>280.25</v>
      </c>
      <c r="D57" s="14">
        <f t="shared" si="2"/>
        <v>421.15</v>
      </c>
      <c r="E57" s="14">
        <v>400.85</v>
      </c>
      <c r="F57" s="14">
        <f t="shared" si="3"/>
        <v>1217.3999999999999</v>
      </c>
      <c r="G57" s="14">
        <v>1051.9000000000001</v>
      </c>
      <c r="H57" s="14">
        <f t="shared" si="4"/>
        <v>2359.5500000000002</v>
      </c>
      <c r="I57" s="14">
        <v>2148.5</v>
      </c>
      <c r="J57" s="14">
        <v>5327.8</v>
      </c>
      <c r="K57" s="14">
        <v>5046.8</v>
      </c>
      <c r="L57" s="14">
        <v>9005.9499999999989</v>
      </c>
      <c r="M57" s="14">
        <v>8671.7999999999993</v>
      </c>
      <c r="N57" s="14">
        <v>31594.600000000002</v>
      </c>
      <c r="O57" s="14">
        <v>31082.25</v>
      </c>
      <c r="P57" s="388" t="str">
        <f t="shared" si="0"/>
        <v>Liestal</v>
      </c>
    </row>
    <row r="58" spans="1:16" ht="18.899999999999999" customHeight="1">
      <c r="A58" s="24" t="str">
        <f>'Page 9'!$A$29</f>
        <v>Schaffhausen</v>
      </c>
      <c r="B58" s="14">
        <f t="shared" si="1"/>
        <v>486.7</v>
      </c>
      <c r="C58" s="14">
        <v>305.75</v>
      </c>
      <c r="D58" s="14">
        <f t="shared" si="2"/>
        <v>1512.45</v>
      </c>
      <c r="E58" s="14">
        <v>1153</v>
      </c>
      <c r="F58" s="14">
        <f t="shared" si="3"/>
        <v>2629.1499999999996</v>
      </c>
      <c r="G58" s="14">
        <v>2257.6999999999998</v>
      </c>
      <c r="H58" s="14">
        <f t="shared" si="4"/>
        <v>3972.3</v>
      </c>
      <c r="I58" s="14">
        <v>3445.0499999999997</v>
      </c>
      <c r="J58" s="14">
        <v>6841.1500000000005</v>
      </c>
      <c r="K58" s="14">
        <v>5960.65</v>
      </c>
      <c r="L58" s="14">
        <v>9843.2000000000007</v>
      </c>
      <c r="M58" s="14">
        <v>8982.6999999999989</v>
      </c>
      <c r="N58" s="14">
        <v>29242.85</v>
      </c>
      <c r="O58" s="14">
        <v>28535.200000000001</v>
      </c>
      <c r="P58" s="388" t="str">
        <f t="shared" si="0"/>
        <v>Schaffhausen</v>
      </c>
    </row>
    <row r="59" spans="1:16" ht="18.899999999999999" customHeight="1">
      <c r="A59" s="24" t="str">
        <f>'Page 9'!$A$30</f>
        <v>Herisau</v>
      </c>
      <c r="B59" s="14">
        <f t="shared" si="1"/>
        <v>633.95000000000005</v>
      </c>
      <c r="C59" s="14">
        <v>237.90000000000003</v>
      </c>
      <c r="D59" s="14">
        <f t="shared" si="2"/>
        <v>1764.6500000000003</v>
      </c>
      <c r="E59" s="14">
        <v>1211.3499999999999</v>
      </c>
      <c r="F59" s="14">
        <f t="shared" si="3"/>
        <v>2766.0000000000005</v>
      </c>
      <c r="G59" s="14">
        <v>2338.9500000000003</v>
      </c>
      <c r="H59" s="14">
        <f t="shared" si="4"/>
        <v>3840.8500000000004</v>
      </c>
      <c r="I59" s="14">
        <v>3148.85</v>
      </c>
      <c r="J59" s="14">
        <v>6713.05</v>
      </c>
      <c r="K59" s="14">
        <v>5894.6</v>
      </c>
      <c r="L59" s="14">
        <v>10133.15</v>
      </c>
      <c r="M59" s="14">
        <v>9086.9</v>
      </c>
      <c r="N59" s="14">
        <v>29244.65</v>
      </c>
      <c r="O59" s="14">
        <v>27540.35</v>
      </c>
      <c r="P59" s="388" t="str">
        <f t="shared" si="0"/>
        <v>Herisau</v>
      </c>
    </row>
    <row r="60" spans="1:16" ht="18.899999999999999" customHeight="1">
      <c r="A60" s="24" t="str">
        <f>'Page 9'!$A$31</f>
        <v>Appenzell</v>
      </c>
      <c r="B60" s="14">
        <f t="shared" si="1"/>
        <v>676.05000000000007</v>
      </c>
      <c r="C60" s="14">
        <v>586.9</v>
      </c>
      <c r="D60" s="14">
        <f t="shared" si="2"/>
        <v>1341.05</v>
      </c>
      <c r="E60" s="14">
        <v>1208.7999999999997</v>
      </c>
      <c r="F60" s="14">
        <f t="shared" si="3"/>
        <v>2196.4499999999998</v>
      </c>
      <c r="G60" s="14">
        <v>2025.9</v>
      </c>
      <c r="H60" s="14">
        <f t="shared" si="4"/>
        <v>2968.2000000000003</v>
      </c>
      <c r="I60" s="14">
        <v>2782.6000000000004</v>
      </c>
      <c r="J60" s="14">
        <v>4918.9000000000005</v>
      </c>
      <c r="K60" s="14">
        <v>4692.25</v>
      </c>
      <c r="L60" s="14">
        <v>7288.05</v>
      </c>
      <c r="M60" s="14">
        <v>7000.9499999999989</v>
      </c>
      <c r="N60" s="14">
        <v>21301.25</v>
      </c>
      <c r="O60" s="14">
        <v>20560.899999999998</v>
      </c>
      <c r="P60" s="388" t="str">
        <f t="shared" si="0"/>
        <v>Appenzell</v>
      </c>
    </row>
    <row r="61" spans="1:16" ht="18.899999999999999" customHeight="1">
      <c r="A61" s="24" t="str">
        <f>'Page 9'!$A$32</f>
        <v>St. Gall</v>
      </c>
      <c r="B61" s="14">
        <f t="shared" si="1"/>
        <v>114</v>
      </c>
      <c r="C61" s="14">
        <v>0</v>
      </c>
      <c r="D61" s="14">
        <f t="shared" si="2"/>
        <v>1017.85</v>
      </c>
      <c r="E61" s="14">
        <v>754.95</v>
      </c>
      <c r="F61" s="14">
        <f t="shared" si="3"/>
        <v>2114.6999999999998</v>
      </c>
      <c r="G61" s="14">
        <v>2006.3999999999999</v>
      </c>
      <c r="H61" s="14">
        <f t="shared" si="4"/>
        <v>3648</v>
      </c>
      <c r="I61" s="14">
        <v>3169.2</v>
      </c>
      <c r="J61" s="14">
        <v>6691.8</v>
      </c>
      <c r="K61" s="14">
        <v>6188.95</v>
      </c>
      <c r="L61" s="14">
        <v>10706.300000000001</v>
      </c>
      <c r="M61" s="14">
        <v>10054.799999999999</v>
      </c>
      <c r="N61" s="14">
        <v>32985.9</v>
      </c>
      <c r="O61" s="14">
        <v>32127.5</v>
      </c>
      <c r="P61" s="388" t="str">
        <f t="shared" si="0"/>
        <v>St. Gall</v>
      </c>
    </row>
    <row r="62" spans="1:16" ht="18.899999999999999" customHeight="1">
      <c r="A62" s="24" t="str">
        <f>'Page 9'!$A$33</f>
        <v>Chur</v>
      </c>
      <c r="B62" s="14">
        <f t="shared" si="1"/>
        <v>0</v>
      </c>
      <c r="C62" s="14">
        <v>0</v>
      </c>
      <c r="D62" s="14">
        <f t="shared" si="2"/>
        <v>185</v>
      </c>
      <c r="E62" s="14">
        <v>89</v>
      </c>
      <c r="F62" s="14">
        <f t="shared" si="3"/>
        <v>1235</v>
      </c>
      <c r="G62" s="14">
        <v>967</v>
      </c>
      <c r="H62" s="14">
        <f t="shared" si="4"/>
        <v>2483</v>
      </c>
      <c r="I62" s="14">
        <v>2161</v>
      </c>
      <c r="J62" s="14">
        <v>5023</v>
      </c>
      <c r="K62" s="14">
        <v>4597</v>
      </c>
      <c r="L62" s="14">
        <v>7966</v>
      </c>
      <c r="M62" s="14">
        <v>7310</v>
      </c>
      <c r="N62" s="14">
        <v>26126</v>
      </c>
      <c r="O62" s="14">
        <v>25243</v>
      </c>
      <c r="P62" s="388" t="str">
        <f t="shared" si="0"/>
        <v>Chur</v>
      </c>
    </row>
    <row r="63" spans="1:16" ht="18.899999999999999" customHeight="1">
      <c r="A63" s="24" t="str">
        <f>'Page 9'!$A$34</f>
        <v>Aarau</v>
      </c>
      <c r="B63" s="14">
        <f t="shared" si="1"/>
        <v>265.20000000000005</v>
      </c>
      <c r="C63" s="14">
        <v>55.25</v>
      </c>
      <c r="D63" s="14">
        <f t="shared" si="2"/>
        <v>815.44999999999993</v>
      </c>
      <c r="E63" s="14">
        <v>643.15</v>
      </c>
      <c r="F63" s="14">
        <f t="shared" si="3"/>
        <v>1706.1499999999999</v>
      </c>
      <c r="G63" s="14">
        <v>1476.25</v>
      </c>
      <c r="H63" s="14">
        <f t="shared" si="4"/>
        <v>2687.4</v>
      </c>
      <c r="I63" s="14">
        <v>2400.1</v>
      </c>
      <c r="J63" s="14">
        <v>5065.3500000000004</v>
      </c>
      <c r="K63" s="14">
        <v>4694</v>
      </c>
      <c r="L63" s="14">
        <v>7814.6</v>
      </c>
      <c r="M63" s="14">
        <v>7478.6</v>
      </c>
      <c r="N63" s="14">
        <v>25075.75</v>
      </c>
      <c r="O63" s="14">
        <v>24508.899999999998</v>
      </c>
      <c r="P63" s="388" t="str">
        <f t="shared" si="0"/>
        <v>Aarau</v>
      </c>
    </row>
    <row r="64" spans="1:16" ht="18.899999999999999" customHeight="1">
      <c r="A64" s="24" t="str">
        <f>'Page 9'!$A$35</f>
        <v>Frauenfeld</v>
      </c>
      <c r="B64" s="14">
        <f t="shared" si="1"/>
        <v>0</v>
      </c>
      <c r="C64" s="343">
        <v>0</v>
      </c>
      <c r="D64" s="14">
        <f t="shared" si="2"/>
        <v>524.55000000000007</v>
      </c>
      <c r="E64" s="14">
        <v>357.15</v>
      </c>
      <c r="F64" s="14">
        <f t="shared" si="3"/>
        <v>1516.05</v>
      </c>
      <c r="G64" s="14">
        <v>1236.45</v>
      </c>
      <c r="H64" s="14">
        <f t="shared" si="4"/>
        <v>2901.6000000000004</v>
      </c>
      <c r="I64" s="14">
        <v>2566.8000000000002</v>
      </c>
      <c r="J64" s="14">
        <v>5655.7500000000009</v>
      </c>
      <c r="K64" s="14">
        <v>5345.5999999999995</v>
      </c>
      <c r="L64" s="14">
        <v>8620.65</v>
      </c>
      <c r="M64" s="14">
        <v>8375.5499999999993</v>
      </c>
      <c r="N64" s="14">
        <v>25800.55</v>
      </c>
      <c r="O64" s="14">
        <v>25366.65</v>
      </c>
      <c r="P64" s="388" t="str">
        <f t="shared" si="0"/>
        <v>Frauenfeld</v>
      </c>
    </row>
    <row r="65" spans="1:16" ht="18.899999999999999" customHeight="1">
      <c r="A65" s="24" t="str">
        <f>'Page 9'!$A$36</f>
        <v>Bellinzona</v>
      </c>
      <c r="B65" s="14">
        <f t="shared" si="1"/>
        <v>314.3</v>
      </c>
      <c r="C65" s="14">
        <v>40</v>
      </c>
      <c r="D65" s="14">
        <f t="shared" si="2"/>
        <v>912.65</v>
      </c>
      <c r="E65" s="14">
        <v>197.6</v>
      </c>
      <c r="F65" s="14">
        <f t="shared" si="3"/>
        <v>1306.9000000000001</v>
      </c>
      <c r="G65" s="14">
        <v>665.34999999999991</v>
      </c>
      <c r="H65" s="14">
        <f t="shared" si="4"/>
        <v>1918.9500000000003</v>
      </c>
      <c r="I65" s="14">
        <v>1042.4000000000001</v>
      </c>
      <c r="J65" s="14">
        <v>4440.3999999999996</v>
      </c>
      <c r="K65" s="14">
        <v>2803.45</v>
      </c>
      <c r="L65" s="14">
        <v>7952.7</v>
      </c>
      <c r="M65" s="14">
        <v>5904.75</v>
      </c>
      <c r="N65" s="14">
        <v>29697.95</v>
      </c>
      <c r="O65" s="14">
        <v>26985</v>
      </c>
      <c r="P65" s="388" t="str">
        <f t="shared" si="0"/>
        <v>Bellinzona</v>
      </c>
    </row>
    <row r="66" spans="1:16" ht="18.899999999999999" customHeight="1">
      <c r="A66" s="24" t="str">
        <f>'Page 9'!$A$37</f>
        <v>Lausanne</v>
      </c>
      <c r="B66" s="343">
        <f t="shared" si="1"/>
        <v>0</v>
      </c>
      <c r="C66" s="343">
        <v>0</v>
      </c>
      <c r="D66" s="14">
        <f t="shared" si="2"/>
        <v>206.65</v>
      </c>
      <c r="E66" s="14">
        <v>0</v>
      </c>
      <c r="F66" s="14">
        <f t="shared" si="3"/>
        <v>1701.85</v>
      </c>
      <c r="G66" s="14">
        <v>968.2</v>
      </c>
      <c r="H66" s="14">
        <f t="shared" si="4"/>
        <v>4004.2</v>
      </c>
      <c r="I66" s="14">
        <v>3004.6499999999996</v>
      </c>
      <c r="J66" s="14">
        <v>8891.1999999999989</v>
      </c>
      <c r="K66" s="14">
        <v>8137.8</v>
      </c>
      <c r="L66" s="14">
        <v>12309.75</v>
      </c>
      <c r="M66" s="14">
        <v>11674.849999999999</v>
      </c>
      <c r="N66" s="14">
        <v>33633.35</v>
      </c>
      <c r="O66" s="14">
        <v>32567.300000000003</v>
      </c>
      <c r="P66" s="388" t="str">
        <f t="shared" si="0"/>
        <v>Lausanne</v>
      </c>
    </row>
    <row r="67" spans="1:16" ht="18.899999999999999" customHeight="1">
      <c r="A67" s="24" t="str">
        <f>'Page 9'!$A$38</f>
        <v>Sion</v>
      </c>
      <c r="B67" s="14">
        <f t="shared" si="1"/>
        <v>449.19999999999993</v>
      </c>
      <c r="C67" s="14">
        <v>34</v>
      </c>
      <c r="D67" s="14">
        <f t="shared" si="2"/>
        <v>1378.7000000000003</v>
      </c>
      <c r="E67" s="14">
        <v>306.39999999999998</v>
      </c>
      <c r="F67" s="14">
        <f t="shared" si="3"/>
        <v>2188.9499999999998</v>
      </c>
      <c r="G67" s="14">
        <v>982.85</v>
      </c>
      <c r="H67" s="14">
        <f t="shared" si="4"/>
        <v>3264.1000000000004</v>
      </c>
      <c r="I67" s="14">
        <v>2271.75</v>
      </c>
      <c r="J67" s="14">
        <v>5692.15</v>
      </c>
      <c r="K67" s="14">
        <v>4562.95</v>
      </c>
      <c r="L67" s="14">
        <v>8426.1500000000015</v>
      </c>
      <c r="M67" s="14">
        <v>7222.6500000000005</v>
      </c>
      <c r="N67" s="14">
        <v>29989.149999999998</v>
      </c>
      <c r="O67" s="14">
        <v>27788.5</v>
      </c>
      <c r="P67" s="388" t="str">
        <f t="shared" si="0"/>
        <v>Sion</v>
      </c>
    </row>
    <row r="68" spans="1:16" ht="18.899999999999999" customHeight="1">
      <c r="A68" s="24" t="str">
        <f>'Page 9'!$A$39</f>
        <v>Neuchâtel</v>
      </c>
      <c r="B68" s="14">
        <f t="shared" si="1"/>
        <v>555.1</v>
      </c>
      <c r="C68" s="14">
        <v>414.75</v>
      </c>
      <c r="D68" s="14">
        <f t="shared" si="2"/>
        <v>1427.15</v>
      </c>
      <c r="E68" s="14">
        <v>1069.6500000000001</v>
      </c>
      <c r="F68" s="14">
        <f t="shared" si="3"/>
        <v>2927.3</v>
      </c>
      <c r="G68" s="14">
        <v>2391.7000000000003</v>
      </c>
      <c r="H68" s="14">
        <f t="shared" si="4"/>
        <v>4298.45</v>
      </c>
      <c r="I68" s="14">
        <v>3625.85</v>
      </c>
      <c r="J68" s="14">
        <v>8745.1</v>
      </c>
      <c r="K68" s="14">
        <v>7859.0499999999993</v>
      </c>
      <c r="L68" s="14">
        <v>12965.050000000001</v>
      </c>
      <c r="M68" s="14">
        <v>12343.15</v>
      </c>
      <c r="N68" s="14">
        <v>36672</v>
      </c>
      <c r="O68" s="14">
        <v>35687.9</v>
      </c>
      <c r="P68" s="388" t="str">
        <f t="shared" si="0"/>
        <v>Neuchâtel</v>
      </c>
    </row>
    <row r="69" spans="1:16" ht="18.899999999999999" customHeight="1">
      <c r="A69" s="24" t="str">
        <f>'Page 9'!$A$40</f>
        <v>Geneva</v>
      </c>
      <c r="B69" s="14">
        <f t="shared" si="1"/>
        <v>25</v>
      </c>
      <c r="C69" s="14">
        <v>25</v>
      </c>
      <c r="D69" s="14">
        <f t="shared" si="2"/>
        <v>25</v>
      </c>
      <c r="E69" s="14">
        <v>25</v>
      </c>
      <c r="F69" s="14">
        <f t="shared" si="3"/>
        <v>25</v>
      </c>
      <c r="G69" s="14">
        <v>25</v>
      </c>
      <c r="H69" s="14">
        <f t="shared" si="4"/>
        <v>751.15</v>
      </c>
      <c r="I69" s="14">
        <v>662.25</v>
      </c>
      <c r="J69" s="14">
        <v>3671</v>
      </c>
      <c r="K69" s="14">
        <v>3476.4</v>
      </c>
      <c r="L69" s="14">
        <v>7296.65</v>
      </c>
      <c r="M69" s="14">
        <v>6998.15</v>
      </c>
      <c r="N69" s="14">
        <v>30374.5</v>
      </c>
      <c r="O69" s="14">
        <v>29702.050000000003</v>
      </c>
      <c r="P69" s="388" t="str">
        <f t="shared" si="0"/>
        <v>Geneva</v>
      </c>
    </row>
    <row r="70" spans="1:16" ht="18.899999999999999" customHeight="1">
      <c r="A70" s="24" t="str">
        <f>'Page 9'!$A$41</f>
        <v>Delémont</v>
      </c>
      <c r="B70" s="14">
        <f t="shared" si="1"/>
        <v>79.600000000000009</v>
      </c>
      <c r="C70" s="14">
        <v>0</v>
      </c>
      <c r="D70" s="14">
        <f t="shared" si="2"/>
        <v>851.40000000000009</v>
      </c>
      <c r="E70" s="14">
        <v>356.2</v>
      </c>
      <c r="F70" s="14">
        <f t="shared" si="3"/>
        <v>2185.1</v>
      </c>
      <c r="G70" s="14">
        <v>1391.4</v>
      </c>
      <c r="H70" s="14">
        <f t="shared" si="4"/>
        <v>3720.7</v>
      </c>
      <c r="I70" s="14">
        <v>2823.45</v>
      </c>
      <c r="J70" s="14">
        <v>7364.75</v>
      </c>
      <c r="K70" s="14">
        <v>6114.35</v>
      </c>
      <c r="L70" s="14">
        <v>11269.699999999999</v>
      </c>
      <c r="M70" s="14">
        <v>9997.25</v>
      </c>
      <c r="N70" s="14">
        <v>33603.599999999999</v>
      </c>
      <c r="O70" s="14">
        <v>32029.399999999998</v>
      </c>
      <c r="P70" s="388" t="str">
        <f t="shared" si="0"/>
        <v>Delémont</v>
      </c>
    </row>
    <row r="71" spans="1:16" ht="18.899999999999999" customHeight="1">
      <c r="A71" s="24"/>
      <c r="B71" s="15"/>
      <c r="C71" s="15"/>
      <c r="D71" s="15"/>
      <c r="E71" s="15"/>
      <c r="F71" s="15"/>
      <c r="G71" s="15"/>
      <c r="H71" s="15"/>
      <c r="I71" s="15"/>
      <c r="J71" s="14"/>
      <c r="K71" s="14"/>
      <c r="L71" s="14"/>
      <c r="M71" s="14"/>
      <c r="N71" s="14"/>
      <c r="O71" s="14"/>
      <c r="P71" s="388"/>
    </row>
    <row r="72" spans="1:16" ht="18.899999999999999" customHeight="1">
      <c r="B72" s="15"/>
      <c r="C72" s="15"/>
      <c r="D72" s="15"/>
      <c r="E72" s="15"/>
      <c r="F72" s="15"/>
      <c r="G72" s="15"/>
      <c r="H72" s="15"/>
      <c r="I72" s="15"/>
      <c r="J72" s="14"/>
      <c r="K72" s="14"/>
      <c r="L72" s="14"/>
      <c r="M72" s="14"/>
      <c r="N72" s="14"/>
      <c r="O72" s="14"/>
      <c r="P72" s="388"/>
    </row>
    <row r="73" spans="1:16" ht="18.899999999999999" customHeight="1">
      <c r="A73" s="97"/>
      <c r="B73" s="15"/>
      <c r="C73" s="15"/>
      <c r="D73" s="15"/>
      <c r="E73" s="15"/>
      <c r="F73" s="15"/>
      <c r="G73" s="15"/>
      <c r="H73" s="15"/>
      <c r="I73" s="15"/>
      <c r="J73" s="14"/>
      <c r="K73" s="14"/>
      <c r="L73" s="14"/>
      <c r="M73" s="14"/>
      <c r="N73" s="14"/>
      <c r="O73" s="14"/>
      <c r="P73" s="388"/>
    </row>
    <row r="74" spans="1:16" ht="18.899999999999999" customHeight="1">
      <c r="A74" s="24" t="str">
        <f>'Page 9'!$A$43</f>
        <v>Direct federal tax</v>
      </c>
      <c r="B74" s="343">
        <f t="shared" ref="B74:H74" si="5">B42</f>
        <v>0</v>
      </c>
      <c r="C74" s="343">
        <v>0</v>
      </c>
      <c r="D74" s="14">
        <f t="shared" si="5"/>
        <v>0</v>
      </c>
      <c r="E74" s="343">
        <v>0</v>
      </c>
      <c r="F74" s="14">
        <f t="shared" si="5"/>
        <v>79.8</v>
      </c>
      <c r="G74" s="343">
        <v>0</v>
      </c>
      <c r="H74" s="14">
        <f t="shared" si="5"/>
        <v>168.5</v>
      </c>
      <c r="I74" s="343">
        <v>67</v>
      </c>
      <c r="J74" s="14">
        <v>507.1</v>
      </c>
      <c r="K74" s="14">
        <v>232</v>
      </c>
      <c r="L74" s="14">
        <v>1070.5</v>
      </c>
      <c r="M74" s="14">
        <v>613</v>
      </c>
      <c r="N74" s="14">
        <v>8381.7000000000007</v>
      </c>
      <c r="O74" s="14">
        <v>6361</v>
      </c>
      <c r="P74" s="388" t="str">
        <f t="shared" si="0"/>
        <v>Direct federal tax</v>
      </c>
    </row>
    <row r="75" spans="1:16" ht="18.899999999999999" customHeight="1">
      <c r="A75" s="90"/>
      <c r="B75" s="107"/>
      <c r="C75" s="107"/>
      <c r="D75" s="107"/>
      <c r="E75" s="107"/>
      <c r="F75" s="107"/>
      <c r="G75" s="107"/>
      <c r="H75" s="107"/>
      <c r="I75" s="107"/>
    </row>
    <row r="76" spans="1:16" ht="18.899999999999999" customHeight="1">
      <c r="A76" s="88"/>
      <c r="B76" s="107"/>
      <c r="C76" s="107"/>
      <c r="D76" s="107"/>
      <c r="E76" s="107"/>
      <c r="F76" s="107"/>
      <c r="G76" s="107"/>
      <c r="H76" s="107"/>
      <c r="I76" s="107"/>
    </row>
    <row r="77" spans="1:16" ht="18.899999999999999" customHeight="1">
      <c r="B77" s="109"/>
      <c r="C77" s="109"/>
      <c r="D77" s="109"/>
      <c r="E77" s="109"/>
      <c r="F77" s="109"/>
      <c r="G77" s="109"/>
      <c r="H77" s="109"/>
      <c r="I77" s="109"/>
    </row>
    <row r="78" spans="1:16">
      <c r="B78" s="109"/>
      <c r="C78" s="109"/>
      <c r="D78" s="109"/>
      <c r="E78" s="109"/>
      <c r="F78" s="109"/>
      <c r="G78" s="109"/>
      <c r="H78" s="109"/>
      <c r="I78" s="109"/>
    </row>
    <row r="79" spans="1:16">
      <c r="B79" s="109"/>
      <c r="C79" s="109"/>
      <c r="D79" s="109"/>
      <c r="E79" s="109"/>
      <c r="F79" s="109"/>
      <c r="G79" s="109"/>
      <c r="H79" s="109"/>
      <c r="I79" s="109"/>
    </row>
    <row r="80" spans="1:16">
      <c r="B80" s="109"/>
      <c r="C80" s="109"/>
      <c r="D80" s="109"/>
      <c r="E80" s="109"/>
      <c r="F80" s="109"/>
      <c r="G80" s="109"/>
      <c r="H80" s="109"/>
      <c r="I80" s="109"/>
    </row>
    <row r="81" spans="2:9">
      <c r="B81" s="109"/>
      <c r="C81" s="109"/>
      <c r="D81" s="109"/>
      <c r="E81" s="109"/>
      <c r="F81" s="109"/>
      <c r="G81" s="109"/>
      <c r="H81" s="109"/>
      <c r="I81" s="109"/>
    </row>
    <row r="82" spans="2:9">
      <c r="B82" s="109"/>
      <c r="C82" s="109"/>
      <c r="D82" s="109"/>
      <c r="E82" s="109"/>
      <c r="F82" s="109"/>
      <c r="G82" s="109"/>
      <c r="H82" s="109"/>
      <c r="I82" s="109"/>
    </row>
    <row r="83" spans="2:9">
      <c r="B83" s="109"/>
      <c r="C83" s="109"/>
      <c r="D83" s="109"/>
      <c r="E83" s="109"/>
      <c r="F83" s="109"/>
      <c r="G83" s="109"/>
      <c r="H83" s="109"/>
      <c r="I83" s="109"/>
    </row>
    <row r="84" spans="2:9">
      <c r="B84" s="109"/>
      <c r="C84" s="109"/>
      <c r="D84" s="109"/>
      <c r="E84" s="109"/>
      <c r="F84" s="109"/>
      <c r="G84" s="109"/>
      <c r="H84" s="109"/>
      <c r="I84" s="109"/>
    </row>
    <row r="85" spans="2:9">
      <c r="B85" s="109"/>
      <c r="C85" s="109"/>
      <c r="D85" s="109"/>
      <c r="E85" s="109"/>
      <c r="F85" s="109"/>
      <c r="G85" s="109"/>
      <c r="H85" s="109"/>
      <c r="I85" s="109"/>
    </row>
    <row r="86" spans="2:9">
      <c r="B86" s="109"/>
      <c r="C86" s="109"/>
      <c r="D86" s="109"/>
      <c r="E86" s="109"/>
      <c r="F86" s="109"/>
      <c r="G86" s="109"/>
      <c r="H86" s="109"/>
      <c r="I86" s="109"/>
    </row>
    <row r="87" spans="2:9">
      <c r="B87" s="109"/>
      <c r="C87" s="109"/>
      <c r="D87" s="109"/>
      <c r="E87" s="109"/>
      <c r="F87" s="109"/>
      <c r="G87" s="109"/>
      <c r="H87" s="109"/>
      <c r="I87" s="109"/>
    </row>
    <row r="88" spans="2:9">
      <c r="B88" s="109"/>
      <c r="C88" s="109"/>
      <c r="D88" s="109"/>
      <c r="E88" s="109"/>
      <c r="F88" s="109"/>
      <c r="G88" s="109"/>
      <c r="H88" s="109"/>
      <c r="I88" s="109"/>
    </row>
    <row r="89" spans="2:9">
      <c r="B89" s="109"/>
      <c r="C89" s="109"/>
      <c r="D89" s="109"/>
      <c r="E89" s="109"/>
      <c r="F89" s="109"/>
      <c r="G89" s="109"/>
      <c r="H89" s="109"/>
      <c r="I89" s="109"/>
    </row>
    <row r="90" spans="2:9">
      <c r="B90" s="109"/>
      <c r="C90" s="109"/>
      <c r="D90" s="109"/>
      <c r="E90" s="109"/>
      <c r="F90" s="109"/>
      <c r="G90" s="109"/>
      <c r="H90" s="109"/>
      <c r="I90" s="109"/>
    </row>
    <row r="91" spans="2:9">
      <c r="B91" s="109"/>
      <c r="C91" s="109"/>
      <c r="D91" s="109"/>
      <c r="E91" s="109"/>
      <c r="F91" s="109"/>
      <c r="G91" s="109"/>
      <c r="H91" s="109"/>
      <c r="I91" s="109"/>
    </row>
    <row r="92" spans="2:9">
      <c r="B92" s="109"/>
      <c r="C92" s="109"/>
      <c r="D92" s="109"/>
      <c r="E92" s="109"/>
      <c r="F92" s="109"/>
      <c r="G92" s="109"/>
      <c r="H92" s="109"/>
      <c r="I92" s="109"/>
    </row>
    <row r="93" spans="2:9">
      <c r="B93" s="109"/>
      <c r="C93" s="109"/>
      <c r="D93" s="109"/>
      <c r="E93" s="109"/>
      <c r="F93" s="109"/>
      <c r="G93" s="109"/>
      <c r="H93" s="109"/>
      <c r="I93" s="109"/>
    </row>
    <row r="94" spans="2:9">
      <c r="B94" s="109"/>
      <c r="C94" s="109"/>
      <c r="D94" s="109"/>
      <c r="E94" s="109"/>
      <c r="F94" s="109"/>
      <c r="G94" s="109"/>
      <c r="H94" s="109"/>
      <c r="I94" s="109"/>
    </row>
    <row r="95" spans="2:9">
      <c r="B95" s="109"/>
      <c r="C95" s="109"/>
      <c r="D95" s="109"/>
      <c r="E95" s="109"/>
      <c r="F95" s="109"/>
      <c r="G95" s="109"/>
      <c r="H95" s="109"/>
      <c r="I95" s="109"/>
    </row>
    <row r="96" spans="2:9">
      <c r="B96" s="109"/>
      <c r="C96" s="109"/>
      <c r="D96" s="109"/>
      <c r="E96" s="109"/>
      <c r="F96" s="109"/>
      <c r="G96" s="109"/>
      <c r="H96" s="109"/>
      <c r="I96" s="109"/>
    </row>
    <row r="97" spans="2:9">
      <c r="B97" s="109"/>
      <c r="C97" s="109"/>
      <c r="D97" s="109"/>
      <c r="E97" s="109"/>
      <c r="F97" s="109"/>
      <c r="G97" s="109"/>
      <c r="H97" s="109"/>
      <c r="I97" s="109"/>
    </row>
    <row r="98" spans="2:9">
      <c r="B98" s="109"/>
      <c r="C98" s="109"/>
      <c r="D98" s="109"/>
      <c r="E98" s="109"/>
      <c r="F98" s="109"/>
      <c r="G98" s="109"/>
      <c r="H98" s="109"/>
      <c r="I98" s="109"/>
    </row>
    <row r="99" spans="2:9">
      <c r="B99" s="109"/>
      <c r="C99" s="109"/>
      <c r="D99" s="109"/>
      <c r="E99" s="109"/>
      <c r="F99" s="109"/>
      <c r="G99" s="109"/>
      <c r="H99" s="109"/>
      <c r="I99" s="109"/>
    </row>
    <row r="100" spans="2:9">
      <c r="B100" s="109"/>
      <c r="C100" s="109"/>
      <c r="D100" s="109"/>
      <c r="E100" s="109"/>
      <c r="F100" s="109"/>
      <c r="G100" s="109"/>
      <c r="H100" s="109"/>
      <c r="I100" s="109"/>
    </row>
    <row r="101" spans="2:9">
      <c r="B101" s="109"/>
      <c r="C101" s="109"/>
      <c r="D101" s="109"/>
      <c r="E101" s="109"/>
      <c r="F101" s="109"/>
      <c r="G101" s="109"/>
      <c r="H101" s="109"/>
      <c r="I101" s="109"/>
    </row>
    <row r="102" spans="2:9">
      <c r="B102" s="109"/>
      <c r="C102" s="109"/>
      <c r="D102" s="109"/>
      <c r="E102" s="109"/>
      <c r="F102" s="109"/>
      <c r="G102" s="109"/>
      <c r="H102" s="109"/>
      <c r="I102" s="109"/>
    </row>
    <row r="103" spans="2:9">
      <c r="B103" s="109"/>
      <c r="C103" s="109"/>
      <c r="D103" s="109"/>
      <c r="E103" s="109"/>
      <c r="F103" s="109"/>
      <c r="G103" s="109"/>
      <c r="H103" s="109"/>
      <c r="I103" s="109"/>
    </row>
    <row r="104" spans="2:9">
      <c r="B104" s="109"/>
      <c r="C104" s="109"/>
      <c r="D104" s="109"/>
      <c r="E104" s="109"/>
      <c r="F104" s="109"/>
      <c r="G104" s="109"/>
      <c r="H104" s="109"/>
      <c r="I104" s="109"/>
    </row>
    <row r="105" spans="2:9">
      <c r="B105" s="109"/>
      <c r="C105" s="109"/>
      <c r="D105" s="109"/>
      <c r="E105" s="109"/>
      <c r="F105" s="109"/>
      <c r="G105" s="109"/>
      <c r="H105" s="109"/>
      <c r="I105" s="109"/>
    </row>
    <row r="106" spans="2:9">
      <c r="B106" s="109"/>
      <c r="C106" s="109"/>
      <c r="D106" s="109"/>
      <c r="E106" s="109"/>
      <c r="F106" s="109"/>
      <c r="G106" s="109"/>
      <c r="H106" s="109"/>
      <c r="I106" s="109"/>
    </row>
    <row r="107" spans="2:9">
      <c r="B107" s="109"/>
      <c r="C107" s="109"/>
      <c r="D107" s="109"/>
      <c r="E107" s="109"/>
      <c r="F107" s="109"/>
      <c r="G107" s="109"/>
      <c r="H107" s="109"/>
      <c r="I107" s="109"/>
    </row>
    <row r="108" spans="2:9">
      <c r="B108" s="109"/>
      <c r="C108" s="109"/>
      <c r="D108" s="109"/>
      <c r="E108" s="109"/>
      <c r="F108" s="109"/>
      <c r="G108" s="109"/>
      <c r="H108" s="109"/>
      <c r="I108" s="109"/>
    </row>
    <row r="109" spans="2:9">
      <c r="B109" s="109"/>
      <c r="C109" s="109"/>
      <c r="D109" s="109"/>
      <c r="E109" s="109"/>
      <c r="F109" s="109"/>
      <c r="G109" s="109"/>
      <c r="H109" s="109"/>
      <c r="I109" s="109"/>
    </row>
    <row r="110" spans="2:9">
      <c r="B110" s="109"/>
      <c r="C110" s="109"/>
      <c r="D110" s="109"/>
      <c r="E110" s="109"/>
      <c r="F110" s="109"/>
      <c r="G110" s="109"/>
      <c r="H110" s="109"/>
      <c r="I110" s="109"/>
    </row>
    <row r="111" spans="2:9">
      <c r="B111" s="109"/>
      <c r="C111" s="109"/>
      <c r="D111" s="109"/>
      <c r="E111" s="109"/>
      <c r="F111" s="109"/>
      <c r="G111" s="109"/>
      <c r="H111" s="109"/>
      <c r="I111" s="109"/>
    </row>
    <row r="112" spans="2:9">
      <c r="B112" s="109"/>
      <c r="C112" s="109"/>
      <c r="D112" s="109"/>
      <c r="E112" s="109"/>
      <c r="F112" s="109"/>
      <c r="G112" s="109"/>
      <c r="H112" s="109"/>
      <c r="I112" s="109"/>
    </row>
    <row r="113" spans="2:9">
      <c r="B113" s="109"/>
      <c r="C113" s="109"/>
      <c r="D113" s="109"/>
      <c r="E113" s="109"/>
      <c r="F113" s="109"/>
      <c r="G113" s="109"/>
      <c r="H113" s="109"/>
      <c r="I113" s="109"/>
    </row>
    <row r="114" spans="2:9">
      <c r="B114" s="109"/>
      <c r="C114" s="109"/>
      <c r="D114" s="109"/>
      <c r="E114" s="109"/>
      <c r="F114" s="109"/>
      <c r="G114" s="109"/>
      <c r="H114" s="109"/>
      <c r="I114" s="109"/>
    </row>
    <row r="115" spans="2:9">
      <c r="B115" s="109"/>
      <c r="C115" s="109"/>
      <c r="D115" s="109"/>
      <c r="E115" s="109"/>
      <c r="F115" s="109"/>
      <c r="G115" s="109"/>
      <c r="H115" s="109"/>
      <c r="I115" s="109"/>
    </row>
    <row r="116" spans="2:9">
      <c r="B116" s="109"/>
      <c r="C116" s="109"/>
      <c r="D116" s="109"/>
      <c r="E116" s="109"/>
      <c r="F116" s="109"/>
      <c r="G116" s="109"/>
      <c r="H116" s="109"/>
      <c r="I116" s="109"/>
    </row>
    <row r="117" spans="2:9">
      <c r="B117" s="109"/>
      <c r="C117" s="109"/>
      <c r="D117" s="109"/>
      <c r="E117" s="109"/>
      <c r="F117" s="109"/>
      <c r="G117" s="109"/>
      <c r="H117" s="109"/>
      <c r="I117" s="109"/>
    </row>
    <row r="118" spans="2:9">
      <c r="B118" s="109"/>
      <c r="C118" s="109"/>
      <c r="D118" s="109"/>
      <c r="E118" s="109"/>
      <c r="F118" s="109"/>
      <c r="G118" s="109"/>
      <c r="H118" s="109"/>
      <c r="I118" s="109"/>
    </row>
    <row r="119" spans="2:9">
      <c r="B119" s="109"/>
      <c r="C119" s="109"/>
      <c r="D119" s="109"/>
      <c r="E119" s="109"/>
      <c r="F119" s="109"/>
      <c r="G119" s="109"/>
      <c r="H119" s="109"/>
      <c r="I119" s="109"/>
    </row>
    <row r="120" spans="2:9">
      <c r="B120" s="109"/>
      <c r="C120" s="109"/>
      <c r="D120" s="109"/>
      <c r="E120" s="109"/>
      <c r="F120" s="109"/>
      <c r="G120" s="109"/>
      <c r="H120" s="109"/>
      <c r="I120" s="109"/>
    </row>
    <row r="121" spans="2:9">
      <c r="B121" s="109"/>
      <c r="C121" s="109"/>
      <c r="D121" s="109"/>
      <c r="E121" s="109"/>
      <c r="F121" s="109"/>
      <c r="G121" s="109"/>
      <c r="H121" s="109"/>
      <c r="I121" s="109"/>
    </row>
    <row r="122" spans="2:9">
      <c r="B122" s="109"/>
      <c r="C122" s="109"/>
      <c r="D122" s="109"/>
      <c r="E122" s="109"/>
      <c r="F122" s="109"/>
      <c r="G122" s="109"/>
      <c r="H122" s="109"/>
      <c r="I122" s="109"/>
    </row>
    <row r="123" spans="2:9">
      <c r="B123" s="109"/>
      <c r="C123" s="109"/>
      <c r="D123" s="109"/>
      <c r="E123" s="109"/>
      <c r="F123" s="109"/>
      <c r="G123" s="109"/>
      <c r="H123" s="109"/>
      <c r="I123" s="109"/>
    </row>
    <row r="124" spans="2:9">
      <c r="B124" s="109"/>
      <c r="C124" s="109"/>
      <c r="D124" s="109"/>
      <c r="E124" s="109"/>
      <c r="F124" s="109"/>
      <c r="G124" s="109"/>
      <c r="H124" s="109"/>
      <c r="I124" s="109"/>
    </row>
    <row r="125" spans="2:9">
      <c r="B125" s="109"/>
      <c r="C125" s="109"/>
      <c r="D125" s="109"/>
      <c r="E125" s="109"/>
      <c r="F125" s="109"/>
      <c r="G125" s="109"/>
      <c r="H125" s="109"/>
      <c r="I125" s="109"/>
    </row>
    <row r="126" spans="2:9">
      <c r="B126" s="109"/>
      <c r="C126" s="109"/>
      <c r="D126" s="109"/>
      <c r="E126" s="109"/>
      <c r="F126" s="109"/>
      <c r="G126" s="109"/>
      <c r="H126" s="109"/>
      <c r="I126" s="109"/>
    </row>
    <row r="127" spans="2:9">
      <c r="B127" s="109"/>
      <c r="C127" s="109"/>
      <c r="D127" s="109"/>
      <c r="E127" s="109"/>
      <c r="F127" s="109"/>
      <c r="G127" s="109"/>
      <c r="H127" s="109"/>
      <c r="I127" s="109"/>
    </row>
    <row r="128" spans="2:9">
      <c r="B128" s="109"/>
      <c r="C128" s="109"/>
      <c r="D128" s="109"/>
      <c r="E128" s="109"/>
      <c r="F128" s="109"/>
      <c r="G128" s="109"/>
      <c r="H128" s="109"/>
      <c r="I128" s="109"/>
    </row>
  </sheetData>
  <mergeCells count="8">
    <mergeCell ref="J10:O10"/>
    <mergeCell ref="J12:O12"/>
    <mergeCell ref="J44:O44"/>
    <mergeCell ref="J6:O6"/>
    <mergeCell ref="B6:I6"/>
    <mergeCell ref="B44:I44"/>
    <mergeCell ref="B12:I12"/>
    <mergeCell ref="B10:I10"/>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2010</oddHeader>
    <oddFooter>&amp;C&amp;"Helvetica,Standard" Eidg. Steuerverwaltung  -  Administration fédérale des contributions  -  Amministrazione federale delle contribuzioni&amp;R32 - 33</oddFooter>
  </headerFooter>
  <colBreaks count="1" manualBreakCount="1">
    <brk id="9" max="74"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Q126"/>
  <sheetViews>
    <sheetView zoomScale="60" zoomScaleNormal="60" workbookViewId="0"/>
  </sheetViews>
  <sheetFormatPr baseColWidth="10" defaultColWidth="10.33203125" defaultRowHeight="13.2"/>
  <cols>
    <col min="1" max="1" width="30.6640625" style="89" customWidth="1"/>
    <col min="2" max="2" width="15.33203125" style="89" customWidth="1"/>
    <col min="3" max="4" width="16.109375" style="89" customWidth="1"/>
    <col min="5" max="5" width="18.33203125" style="89" customWidth="1"/>
    <col min="6" max="6" width="16.109375" style="89" customWidth="1"/>
    <col min="7" max="7" width="17.88671875" style="89" customWidth="1"/>
    <col min="8" max="8" width="16.109375" style="89" customWidth="1"/>
    <col min="9" max="9" width="18" style="89" customWidth="1"/>
    <col min="10" max="10" width="14.44140625" style="89" customWidth="1"/>
    <col min="11" max="11" width="18.5546875" style="89" customWidth="1"/>
    <col min="12" max="12" width="15.44140625" style="89" customWidth="1"/>
    <col min="13" max="13" width="17.44140625" style="89" customWidth="1"/>
    <col min="14" max="14" width="14.5546875" style="89" customWidth="1"/>
    <col min="15" max="15" width="18.109375" style="89" customWidth="1"/>
    <col min="16" max="16" width="27.6640625" style="89" bestFit="1" customWidth="1"/>
    <col min="17" max="241" width="12.6640625" style="89" customWidth="1"/>
    <col min="242" max="16384" width="10.33203125" style="89"/>
  </cols>
  <sheetData>
    <row r="1" spans="1:17" ht="18.899999999999999" customHeight="1">
      <c r="A1" s="87" t="s">
        <v>102</v>
      </c>
      <c r="B1" s="87"/>
      <c r="C1" s="87"/>
      <c r="D1" s="87"/>
      <c r="E1" s="87"/>
      <c r="F1" s="87"/>
      <c r="G1" s="87"/>
      <c r="H1" s="87"/>
      <c r="I1" s="88"/>
      <c r="J1" s="87" t="str">
        <f>A1</f>
        <v>Concubinage - Dual-income married couple</v>
      </c>
    </row>
    <row r="2" spans="1:17" ht="18.899999999999999" customHeight="1">
      <c r="A2" s="87"/>
      <c r="B2" s="87"/>
      <c r="C2" s="87"/>
      <c r="D2" s="87"/>
      <c r="E2" s="87"/>
      <c r="F2" s="87"/>
      <c r="G2" s="87"/>
      <c r="H2" s="87"/>
      <c r="I2" s="88"/>
      <c r="J2" s="87"/>
    </row>
    <row r="3" spans="1:17" ht="18.899999999999999" customHeight="1">
      <c r="A3" s="339" t="str">
        <f>'Pages 10-11'!$A$3</f>
        <v>Cantonal, municipal and church tax burden on gross earned income</v>
      </c>
      <c r="B3" s="87"/>
      <c r="C3" s="87"/>
      <c r="E3" s="87"/>
      <c r="F3" s="87"/>
      <c r="G3" s="87"/>
      <c r="H3" s="87"/>
      <c r="I3" s="88"/>
      <c r="J3" s="339" t="str">
        <f>A3</f>
        <v>Cantonal, municipal and church tax burden on gross earned income</v>
      </c>
    </row>
    <row r="4" spans="1:17" ht="18.899999999999999" customHeight="1">
      <c r="A4" s="339"/>
      <c r="B4" s="88"/>
      <c r="C4" s="88"/>
      <c r="D4" s="88"/>
      <c r="E4" s="88"/>
      <c r="F4" s="88"/>
      <c r="G4" s="88"/>
      <c r="H4" s="88"/>
      <c r="I4" s="88"/>
    </row>
    <row r="5" spans="1:17" ht="18.899999999999999" customHeight="1" thickBot="1">
      <c r="A5" s="91">
        <v>17</v>
      </c>
      <c r="B5" s="88"/>
      <c r="C5" s="92"/>
      <c r="D5" s="92"/>
      <c r="E5" s="92"/>
      <c r="F5" s="92"/>
      <c r="G5" s="92"/>
      <c r="H5" s="92"/>
      <c r="I5" s="92"/>
      <c r="P5" s="127">
        <v>17</v>
      </c>
    </row>
    <row r="6" spans="1:17" ht="18.899999999999999" customHeight="1" thickBot="1">
      <c r="A6" s="90" t="str">
        <f>'Pages 10-11'!A6</f>
        <v>Cantonal capitals</v>
      </c>
      <c r="B6" s="888" t="str">
        <f>'Pages 10-11'!B6:M6</f>
        <v xml:space="preserve">Gross earned income in Swiss francs </v>
      </c>
      <c r="C6" s="889"/>
      <c r="D6" s="889"/>
      <c r="E6" s="889"/>
      <c r="F6" s="889"/>
      <c r="G6" s="889"/>
      <c r="H6" s="889"/>
      <c r="I6" s="890"/>
      <c r="J6" s="895" t="s">
        <v>81</v>
      </c>
      <c r="K6" s="896"/>
      <c r="L6" s="896"/>
      <c r="M6" s="896"/>
      <c r="N6" s="896"/>
      <c r="O6" s="897"/>
      <c r="P6" s="127" t="str">
        <f>A6</f>
        <v>Cantonal capitals</v>
      </c>
      <c r="Q6" s="127"/>
    </row>
    <row r="7" spans="1:17" ht="18.899999999999999" customHeight="1">
      <c r="A7" s="90" t="str">
        <f>'Pages 10-11'!A7</f>
        <v>Confederation</v>
      </c>
      <c r="B7" s="126">
        <v>30000</v>
      </c>
      <c r="C7" s="126"/>
      <c r="D7" s="126">
        <v>40000</v>
      </c>
      <c r="E7" s="126"/>
      <c r="F7" s="126">
        <v>50000</v>
      </c>
      <c r="G7" s="126"/>
      <c r="H7" s="126">
        <v>60000</v>
      </c>
      <c r="I7" s="126"/>
      <c r="J7" s="893">
        <v>80000</v>
      </c>
      <c r="K7" s="894"/>
      <c r="L7" s="893">
        <v>100000</v>
      </c>
      <c r="M7" s="894"/>
      <c r="N7" s="893">
        <v>200000</v>
      </c>
      <c r="O7" s="894"/>
      <c r="P7" s="127" t="str">
        <f>A7</f>
        <v>Confederation</v>
      </c>
      <c r="Q7" s="127"/>
    </row>
    <row r="8" spans="1:17" ht="55.5" customHeight="1">
      <c r="A8" s="90"/>
      <c r="B8" s="125" t="s">
        <v>2</v>
      </c>
      <c r="C8" s="125" t="str">
        <f>'Pages 36-37'!$C$8</f>
        <v>Dual-income</v>
      </c>
      <c r="D8" s="125" t="str">
        <f>$B$8</f>
        <v>Concubinage</v>
      </c>
      <c r="E8" s="125" t="str">
        <f>$C$8</f>
        <v>Dual-income</v>
      </c>
      <c r="F8" s="125" t="str">
        <f>$B$8</f>
        <v>Concubinage</v>
      </c>
      <c r="G8" s="125" t="str">
        <f>$C$8</f>
        <v>Dual-income</v>
      </c>
      <c r="H8" s="125" t="str">
        <f>$B$8</f>
        <v>Concubinage</v>
      </c>
      <c r="I8" s="125" t="str">
        <f>$C$8</f>
        <v>Dual-income</v>
      </c>
      <c r="J8" s="125" t="str">
        <f>$B$8</f>
        <v>Concubinage</v>
      </c>
      <c r="K8" s="125" t="str">
        <f>$C$8</f>
        <v>Dual-income</v>
      </c>
      <c r="L8" s="125" t="str">
        <f>$B$8</f>
        <v>Concubinage</v>
      </c>
      <c r="M8" s="125" t="str">
        <f>$C$8</f>
        <v>Dual-income</v>
      </c>
      <c r="N8" s="125" t="str">
        <f>$B$8</f>
        <v>Concubinage</v>
      </c>
      <c r="O8" s="125" t="str">
        <f>$C$8</f>
        <v>Dual-income</v>
      </c>
      <c r="P8" s="437"/>
      <c r="Q8" s="438"/>
    </row>
    <row r="9" spans="1:17" ht="18.899999999999999" customHeight="1">
      <c r="A9" s="90"/>
      <c r="B9" s="122"/>
      <c r="C9" s="122"/>
      <c r="D9" s="122"/>
      <c r="E9" s="122"/>
      <c r="F9" s="122"/>
      <c r="G9" s="122"/>
      <c r="H9" s="122"/>
      <c r="I9" s="122"/>
    </row>
    <row r="10" spans="1:17" ht="18.899999999999999" customHeight="1">
      <c r="A10" s="90"/>
      <c r="B10" s="866" t="str">
        <f>'Pages 10-11'!B9:M9</f>
        <v xml:space="preserve">Tax burden in Swiss francs </v>
      </c>
      <c r="C10" s="867"/>
      <c r="D10" s="867"/>
      <c r="E10" s="867"/>
      <c r="F10" s="867"/>
      <c r="G10" s="867"/>
      <c r="H10" s="867"/>
      <c r="I10" s="868"/>
      <c r="J10" s="866" t="str">
        <f>B10</f>
        <v xml:space="preserve">Tax burden in Swiss francs </v>
      </c>
      <c r="K10" s="867"/>
      <c r="L10" s="867"/>
      <c r="M10" s="867"/>
      <c r="N10" s="867"/>
      <c r="O10" s="868"/>
    </row>
    <row r="11" spans="1:17" ht="18.899999999999999" customHeight="1">
      <c r="A11" s="90"/>
      <c r="B11" s="120"/>
      <c r="C11" s="120"/>
      <c r="D11" s="120"/>
      <c r="E11" s="120"/>
      <c r="F11" s="120"/>
      <c r="G11" s="120"/>
      <c r="H11" s="120"/>
      <c r="I11" s="120"/>
    </row>
    <row r="12" spans="1:17" ht="18.899999999999999" customHeight="1">
      <c r="A12" s="90"/>
      <c r="B12" s="866" t="str">
        <f>'Page 35'!$B$13:$H$13</f>
        <v>Income distribution 50 : 50</v>
      </c>
      <c r="C12" s="867"/>
      <c r="D12" s="867"/>
      <c r="E12" s="867"/>
      <c r="F12" s="867"/>
      <c r="G12" s="867"/>
      <c r="H12" s="867"/>
      <c r="I12" s="868"/>
      <c r="J12" s="866" t="str">
        <f>B12</f>
        <v>Income distribution 50 : 50</v>
      </c>
      <c r="K12" s="867"/>
      <c r="L12" s="867"/>
      <c r="M12" s="867"/>
      <c r="N12" s="867"/>
      <c r="O12" s="868"/>
    </row>
    <row r="13" spans="1:17" ht="18.899999999999999" customHeight="1">
      <c r="A13" s="24" t="str">
        <f>'Page 9'!$A$16</f>
        <v>Zurich</v>
      </c>
      <c r="B13" s="14">
        <f>'Pages 10-11'!C10*2</f>
        <v>386.90000000000003</v>
      </c>
      <c r="C13" s="14">
        <v>162.5</v>
      </c>
      <c r="D13" s="14">
        <f>'Pages 10-11'!E10*2</f>
        <v>954.80000000000007</v>
      </c>
      <c r="E13" s="14">
        <v>599.9</v>
      </c>
      <c r="F13" s="14">
        <f>'Pages 10-11'!F10*2</f>
        <v>1577.7</v>
      </c>
      <c r="G13" s="14">
        <v>1247.9500000000003</v>
      </c>
      <c r="H13" s="14">
        <f>'Pages 10-11'!G10*2</f>
        <v>2402.1000000000004</v>
      </c>
      <c r="I13" s="14">
        <v>2058.6</v>
      </c>
      <c r="J13" s="14">
        <v>4344</v>
      </c>
      <c r="K13" s="14">
        <v>4108.1499999999996</v>
      </c>
      <c r="L13" s="14">
        <v>6482.9</v>
      </c>
      <c r="M13" s="14">
        <v>6821.8</v>
      </c>
      <c r="N13" s="14">
        <v>22036.600000000002</v>
      </c>
      <c r="O13" s="14">
        <v>23282.35</v>
      </c>
      <c r="P13" s="441" t="str">
        <f>A13</f>
        <v>Zurich</v>
      </c>
    </row>
    <row r="14" spans="1:17" ht="18.899999999999999" customHeight="1">
      <c r="A14" s="24" t="str">
        <f>'Page 9'!$A$17</f>
        <v>Berne</v>
      </c>
      <c r="B14" s="14">
        <v>503.80000000000007</v>
      </c>
      <c r="C14" s="14">
        <v>364.05</v>
      </c>
      <c r="D14" s="14">
        <v>1748.6000000000001</v>
      </c>
      <c r="E14" s="14">
        <v>1469.9</v>
      </c>
      <c r="F14" s="14">
        <v>3264</v>
      </c>
      <c r="G14" s="14">
        <v>3065.8</v>
      </c>
      <c r="H14" s="14">
        <v>4954.3000000000011</v>
      </c>
      <c r="I14" s="14">
        <v>4790.7000000000007</v>
      </c>
      <c r="J14" s="14">
        <v>8726.4000000000015</v>
      </c>
      <c r="K14" s="14">
        <v>7953.85</v>
      </c>
      <c r="L14" s="14">
        <v>12366.6</v>
      </c>
      <c r="M14" s="14">
        <v>11380.2</v>
      </c>
      <c r="N14" s="14">
        <v>32115.000000000004</v>
      </c>
      <c r="O14" s="14">
        <v>32105.149999999998</v>
      </c>
      <c r="P14" s="441" t="str">
        <f t="shared" ref="P14:P38" si="0">A14</f>
        <v>Berne</v>
      </c>
    </row>
    <row r="15" spans="1:17" ht="18.899999999999999" customHeight="1">
      <c r="A15" s="24" t="str">
        <f>'Page 9'!$A$18</f>
        <v>Lucerne</v>
      </c>
      <c r="B15" s="14">
        <f>'Pages 10-11'!C12*2</f>
        <v>170.4</v>
      </c>
      <c r="C15" s="14">
        <v>50</v>
      </c>
      <c r="D15" s="14">
        <f>'Pages 10-11'!E12*2</f>
        <v>555.20000000000005</v>
      </c>
      <c r="E15" s="14">
        <v>501.40000000000003</v>
      </c>
      <c r="F15" s="14">
        <f>'Pages 10-11'!F12*2</f>
        <v>1646.6000000000001</v>
      </c>
      <c r="G15" s="14">
        <v>1668.8000000000002</v>
      </c>
      <c r="H15" s="14">
        <f>'Pages 10-11'!G12*2</f>
        <v>2912</v>
      </c>
      <c r="I15" s="14">
        <v>2867.6000000000004</v>
      </c>
      <c r="J15" s="14">
        <v>6049.6</v>
      </c>
      <c r="K15" s="14">
        <v>5498.2999999999993</v>
      </c>
      <c r="L15" s="14">
        <v>9194.6</v>
      </c>
      <c r="M15" s="14">
        <v>8395.4</v>
      </c>
      <c r="N15" s="14">
        <v>25104.600000000002</v>
      </c>
      <c r="O15" s="14">
        <v>24940.600000000002</v>
      </c>
      <c r="P15" s="441" t="str">
        <f t="shared" si="0"/>
        <v>Lucerne</v>
      </c>
    </row>
    <row r="16" spans="1:17" ht="18.899999999999999" customHeight="1">
      <c r="A16" s="24" t="str">
        <f>'Page 9'!$A$19</f>
        <v>Altdorf</v>
      </c>
      <c r="B16" s="14">
        <f>'Pages 10-11'!C13*2</f>
        <v>200</v>
      </c>
      <c r="C16" s="14">
        <v>100</v>
      </c>
      <c r="D16" s="14">
        <f>'Pages 10-11'!E13*2</f>
        <v>531.07799999999997</v>
      </c>
      <c r="E16" s="14">
        <v>491.27400000000006</v>
      </c>
      <c r="F16" s="14">
        <f>'Pages 10-11'!F13*2</f>
        <v>1855.39</v>
      </c>
      <c r="G16" s="14">
        <v>1785.4880000000001</v>
      </c>
      <c r="H16" s="14">
        <f>'Pages 10-11'!G13*2</f>
        <v>3209.8</v>
      </c>
      <c r="I16" s="14">
        <v>3124.8490000000002</v>
      </c>
      <c r="J16" s="14">
        <v>5858.424</v>
      </c>
      <c r="K16" s="14">
        <v>5728.3259999999991</v>
      </c>
      <c r="L16" s="14">
        <v>8206.0679999999993</v>
      </c>
      <c r="M16" s="14">
        <v>8136.1660000000002</v>
      </c>
      <c r="N16" s="14">
        <v>21178.306</v>
      </c>
      <c r="O16" s="14">
        <v>21123.453000000005</v>
      </c>
      <c r="P16" s="441" t="str">
        <f t="shared" si="0"/>
        <v>Altdorf</v>
      </c>
    </row>
    <row r="17" spans="1:16" ht="18.899999999999999" customHeight="1">
      <c r="A17" s="24" t="str">
        <f>'Page 9'!$A$20</f>
        <v>Schwyz</v>
      </c>
      <c r="B17" s="14">
        <f>'Pages 10-11'!C14*2</f>
        <v>579.10000000000014</v>
      </c>
      <c r="C17" s="14">
        <v>458</v>
      </c>
      <c r="D17" s="14">
        <f>'Pages 10-11'!E14*2</f>
        <v>1194</v>
      </c>
      <c r="E17" s="14">
        <v>1043</v>
      </c>
      <c r="F17" s="14">
        <f>'Pages 10-11'!F14*2</f>
        <v>1896.4</v>
      </c>
      <c r="G17" s="14">
        <v>1740</v>
      </c>
      <c r="H17" s="14">
        <f>'Pages 10-11'!G14*2</f>
        <v>2684.5</v>
      </c>
      <c r="I17" s="14">
        <v>2516</v>
      </c>
      <c r="J17" s="14">
        <v>4256.7</v>
      </c>
      <c r="K17" s="14">
        <v>3682</v>
      </c>
      <c r="L17" s="14">
        <v>6181.0000000000009</v>
      </c>
      <c r="M17" s="14">
        <v>5760</v>
      </c>
      <c r="N17" s="14">
        <v>18821.5</v>
      </c>
      <c r="O17" s="14">
        <v>18738</v>
      </c>
      <c r="P17" s="441" t="str">
        <f t="shared" si="0"/>
        <v>Schwyz</v>
      </c>
    </row>
    <row r="18" spans="1:16" ht="18.899999999999999" customHeight="1">
      <c r="A18" s="24" t="str">
        <f>'Page 9'!$A$21</f>
        <v>Sarnen</v>
      </c>
      <c r="B18" s="14">
        <f>'Pages 10-11'!C15*2</f>
        <v>0</v>
      </c>
      <c r="C18" s="14">
        <v>111.60000000000001</v>
      </c>
      <c r="D18" s="14">
        <f>'Pages 10-11'!E15*2</f>
        <v>697.5</v>
      </c>
      <c r="E18" s="14">
        <v>1143.9000000000001</v>
      </c>
      <c r="F18" s="14">
        <f>'Pages 10-11'!F15*2</f>
        <v>1925</v>
      </c>
      <c r="G18" s="14">
        <v>2148.3000000000002</v>
      </c>
      <c r="H18" s="14">
        <f>'Pages 10-11'!G15*2</f>
        <v>3152.7</v>
      </c>
      <c r="I18" s="14">
        <v>3152.7000000000003</v>
      </c>
      <c r="J18" s="14">
        <v>5301</v>
      </c>
      <c r="K18" s="14">
        <v>4938.3</v>
      </c>
      <c r="L18" s="14">
        <v>7644.5999999999995</v>
      </c>
      <c r="M18" s="14">
        <v>7491.1500000000005</v>
      </c>
      <c r="N18" s="14">
        <v>20339.100000000002</v>
      </c>
      <c r="O18" s="14">
        <v>19892.7</v>
      </c>
      <c r="P18" s="441" t="str">
        <f t="shared" si="0"/>
        <v>Sarnen</v>
      </c>
    </row>
    <row r="19" spans="1:16" ht="18.899999999999999" customHeight="1">
      <c r="A19" s="24" t="str">
        <f>'Page 9'!$A$22</f>
        <v>Stans</v>
      </c>
      <c r="B19" s="14">
        <f>'Pages 10-11'!C16*2</f>
        <v>192.9</v>
      </c>
      <c r="C19" s="14">
        <v>156.75</v>
      </c>
      <c r="D19" s="14">
        <f>'Pages 10-11'!E16*2</f>
        <v>722.4</v>
      </c>
      <c r="E19" s="14">
        <v>758.44999999999993</v>
      </c>
      <c r="F19" s="14">
        <f>'Pages 10-11'!F16*2</f>
        <v>1617.8999999999999</v>
      </c>
      <c r="G19" s="14">
        <v>1704.2500000000002</v>
      </c>
      <c r="H19" s="14">
        <f>'Pages 10-11'!G16*2</f>
        <v>2777.6</v>
      </c>
      <c r="I19" s="14">
        <v>2781.7999999999997</v>
      </c>
      <c r="J19" s="14">
        <v>4996.5999999999995</v>
      </c>
      <c r="K19" s="14">
        <v>5118.1000000000004</v>
      </c>
      <c r="L19" s="14">
        <v>7593.3</v>
      </c>
      <c r="M19" s="14">
        <v>7758.65</v>
      </c>
      <c r="N19" s="14">
        <v>21417</v>
      </c>
      <c r="O19" s="14">
        <v>21662.100000000002</v>
      </c>
      <c r="P19" s="441" t="str">
        <f t="shared" si="0"/>
        <v>Stans</v>
      </c>
    </row>
    <row r="20" spans="1:16" ht="18.899999999999999" customHeight="1">
      <c r="A20" s="24" t="str">
        <f>'Page 9'!$A$23</f>
        <v>Glarus</v>
      </c>
      <c r="B20" s="14">
        <f>'Pages 10-11'!C17*2</f>
        <v>264.89999999999998</v>
      </c>
      <c r="C20" s="14">
        <v>315.89999999999998</v>
      </c>
      <c r="D20" s="14">
        <f>'Pages 10-11'!E17*2</f>
        <v>1161.8</v>
      </c>
      <c r="E20" s="14">
        <v>1222.8499999999999</v>
      </c>
      <c r="F20" s="14">
        <f>'Pages 10-11'!F17*2</f>
        <v>2066.1999999999998</v>
      </c>
      <c r="G20" s="14">
        <v>2233</v>
      </c>
      <c r="H20" s="14">
        <f>'Pages 10-11'!G17*2</f>
        <v>3299.2</v>
      </c>
      <c r="I20" s="14">
        <v>3171.7999999999997</v>
      </c>
      <c r="J20" s="14">
        <v>5536</v>
      </c>
      <c r="K20" s="14">
        <v>5660.7999999999993</v>
      </c>
      <c r="L20" s="14">
        <v>8318</v>
      </c>
      <c r="M20" s="14">
        <v>8426.25</v>
      </c>
      <c r="N20" s="14">
        <v>24304.300000000003</v>
      </c>
      <c r="O20" s="14">
        <v>24170.5</v>
      </c>
      <c r="P20" s="441" t="str">
        <f t="shared" si="0"/>
        <v>Glarus</v>
      </c>
    </row>
    <row r="21" spans="1:16" ht="18.899999999999999" customHeight="1">
      <c r="A21" s="24" t="str">
        <f>'Page 9'!$A$24</f>
        <v>Zug</v>
      </c>
      <c r="B21" s="14">
        <f>'Pages 10-11'!C18*2</f>
        <v>49.2</v>
      </c>
      <c r="C21" s="14">
        <v>0</v>
      </c>
      <c r="D21" s="14">
        <f>'Pages 10-11'!E18*2</f>
        <v>296.49999999999994</v>
      </c>
      <c r="E21" s="14">
        <v>150.44999999999999</v>
      </c>
      <c r="F21" s="14">
        <f>'Pages 10-11'!F18*2</f>
        <v>699.6</v>
      </c>
      <c r="G21" s="14">
        <v>497.69999999999993</v>
      </c>
      <c r="H21" s="14">
        <f>'Pages 10-11'!G18*2</f>
        <v>1142.1000000000001</v>
      </c>
      <c r="I21" s="14">
        <v>922.35</v>
      </c>
      <c r="J21" s="14">
        <v>2098.6999999999998</v>
      </c>
      <c r="K21" s="14">
        <v>1764.9</v>
      </c>
      <c r="L21" s="14">
        <v>3135.7</v>
      </c>
      <c r="M21" s="14">
        <v>2626.15</v>
      </c>
      <c r="N21" s="14">
        <v>11458.8</v>
      </c>
      <c r="O21" s="14">
        <v>10722.000000000002</v>
      </c>
      <c r="P21" s="441" t="str">
        <f t="shared" si="0"/>
        <v>Zug</v>
      </c>
    </row>
    <row r="22" spans="1:16" ht="18.899999999999999" customHeight="1">
      <c r="A22" s="24" t="str">
        <f>'Page 9'!$A$25</f>
        <v>Fribourg</v>
      </c>
      <c r="B22" s="14">
        <f>'Pages 10-11'!C19*2</f>
        <v>420.4</v>
      </c>
      <c r="C22" s="14">
        <v>325.80000000000007</v>
      </c>
      <c r="D22" s="14">
        <f>'Pages 10-11'!E19*2</f>
        <v>1158.4000000000001</v>
      </c>
      <c r="E22" s="14">
        <v>1074.4000000000001</v>
      </c>
      <c r="F22" s="14">
        <f>'Pages 10-11'!F19*2</f>
        <v>2600.8000000000002</v>
      </c>
      <c r="G22" s="14">
        <v>2063.0000000000005</v>
      </c>
      <c r="H22" s="14">
        <f>'Pages 10-11'!G19*2</f>
        <v>4074.7999999999997</v>
      </c>
      <c r="I22" s="14">
        <v>3291.0499999999997</v>
      </c>
      <c r="J22" s="14">
        <v>6627.1</v>
      </c>
      <c r="K22" s="14">
        <v>6204.15</v>
      </c>
      <c r="L22" s="14">
        <v>9796.1</v>
      </c>
      <c r="M22" s="14">
        <v>9588.65</v>
      </c>
      <c r="N22" s="14">
        <v>30885.499999999996</v>
      </c>
      <c r="O22" s="14">
        <v>30757.149999999998</v>
      </c>
      <c r="P22" s="441" t="str">
        <f t="shared" si="0"/>
        <v>Fribourg</v>
      </c>
    </row>
    <row r="23" spans="1:16" ht="18.899999999999999" customHeight="1">
      <c r="A23" s="24" t="str">
        <f>'Page 9'!$A$26</f>
        <v>Solothurn</v>
      </c>
      <c r="B23" s="14">
        <f>'Pages 10-11'!C20*2</f>
        <v>395.20000000000005</v>
      </c>
      <c r="C23" s="14">
        <v>375.09999999999997</v>
      </c>
      <c r="D23" s="14">
        <f>'Pages 10-11'!E20*2</f>
        <v>1591.9999999999998</v>
      </c>
      <c r="E23" s="14">
        <v>1579.2</v>
      </c>
      <c r="F23" s="14">
        <f>'Pages 10-11'!F20*2</f>
        <v>3023.1000000000004</v>
      </c>
      <c r="G23" s="14">
        <v>3014.65</v>
      </c>
      <c r="H23" s="14">
        <f>'Pages 10-11'!G20*2</f>
        <v>4544</v>
      </c>
      <c r="I23" s="14">
        <v>4241.3</v>
      </c>
      <c r="J23" s="14">
        <v>7497.9</v>
      </c>
      <c r="K23" s="14">
        <v>7220.55</v>
      </c>
      <c r="L23" s="14">
        <v>11286.400000000001</v>
      </c>
      <c r="M23" s="14">
        <v>11083.85</v>
      </c>
      <c r="N23" s="14">
        <v>32032.1</v>
      </c>
      <c r="O23" s="14">
        <v>32268.899999999998</v>
      </c>
      <c r="P23" s="441" t="str">
        <f t="shared" si="0"/>
        <v>Solothurn</v>
      </c>
    </row>
    <row r="24" spans="1:16" ht="18.899999999999999" customHeight="1">
      <c r="A24" s="24" t="str">
        <f>'Page 9'!$A$27</f>
        <v>Basel</v>
      </c>
      <c r="B24" s="14">
        <f>'Pages 10-11'!C21*2</f>
        <v>0</v>
      </c>
      <c r="C24" s="14">
        <v>0</v>
      </c>
      <c r="D24" s="14">
        <f>'Pages 10-11'!E21*2</f>
        <v>0</v>
      </c>
      <c r="E24" s="14">
        <v>0</v>
      </c>
      <c r="F24" s="14">
        <f>'Pages 10-11'!F21*2</f>
        <v>0</v>
      </c>
      <c r="G24" s="14">
        <v>0</v>
      </c>
      <c r="H24" s="14">
        <f>'Pages 10-11'!G21*2</f>
        <v>1250.5999999999999</v>
      </c>
      <c r="I24" s="14">
        <v>1250.5999999999999</v>
      </c>
      <c r="J24" s="14">
        <v>5531.5</v>
      </c>
      <c r="K24" s="14">
        <v>5531.5</v>
      </c>
      <c r="L24" s="14">
        <v>9764.2999999999993</v>
      </c>
      <c r="M24" s="14">
        <v>9788.35</v>
      </c>
      <c r="N24" s="14">
        <v>31120.7</v>
      </c>
      <c r="O24" s="14">
        <v>31144.75</v>
      </c>
      <c r="P24" s="441" t="str">
        <f t="shared" si="0"/>
        <v>Basel</v>
      </c>
    </row>
    <row r="25" spans="1:16" ht="18.899999999999999" customHeight="1">
      <c r="A25" s="24" t="str">
        <f>'Page 9'!$A$28</f>
        <v>Liestal</v>
      </c>
      <c r="B25" s="14">
        <f>'Pages 10-11'!C22*2</f>
        <v>0</v>
      </c>
      <c r="C25" s="14">
        <v>280.25</v>
      </c>
      <c r="D25" s="14">
        <f>'Pages 10-11'!E22*2</f>
        <v>0</v>
      </c>
      <c r="E25" s="14">
        <v>400.85</v>
      </c>
      <c r="F25" s="14">
        <f>'Pages 10-11'!F22*2</f>
        <v>1161.3999999999999</v>
      </c>
      <c r="G25" s="14">
        <v>1051.9000000000001</v>
      </c>
      <c r="H25" s="14">
        <f>'Pages 10-11'!G22*2</f>
        <v>2288.5</v>
      </c>
      <c r="I25" s="14">
        <v>2148.5</v>
      </c>
      <c r="J25" s="14">
        <v>5233.5</v>
      </c>
      <c r="K25" s="14">
        <v>5046.8</v>
      </c>
      <c r="L25" s="14">
        <v>8894.1</v>
      </c>
      <c r="M25" s="14">
        <v>8671.7999999999993</v>
      </c>
      <c r="N25" s="14">
        <v>31334.499999999996</v>
      </c>
      <c r="O25" s="14">
        <v>31059.199999999997</v>
      </c>
      <c r="P25" s="441" t="str">
        <f t="shared" si="0"/>
        <v>Liestal</v>
      </c>
    </row>
    <row r="26" spans="1:16" ht="18.899999999999999" customHeight="1">
      <c r="A26" s="24" t="str">
        <f>'Page 9'!$A$29</f>
        <v>Schaffhausen</v>
      </c>
      <c r="B26" s="14">
        <f>'Pages 10-11'!C23*2</f>
        <v>365.3</v>
      </c>
      <c r="C26" s="14">
        <v>657</v>
      </c>
      <c r="D26" s="14">
        <f>'Pages 10-11'!E23*2</f>
        <v>1132.4000000000001</v>
      </c>
      <c r="E26" s="14">
        <v>1153</v>
      </c>
      <c r="F26" s="14">
        <f>'Pages 10-11'!F23*2</f>
        <v>2225.1</v>
      </c>
      <c r="G26" s="14">
        <v>2257.6999999999998</v>
      </c>
      <c r="H26" s="14">
        <f>'Pages 10-11'!G23*2</f>
        <v>3433.8</v>
      </c>
      <c r="I26" s="14">
        <v>3445.0499999999997</v>
      </c>
      <c r="J26" s="14">
        <v>5976</v>
      </c>
      <c r="K26" s="14">
        <v>5960.65</v>
      </c>
      <c r="L26" s="14">
        <v>8888.4000000000015</v>
      </c>
      <c r="M26" s="14">
        <v>8982.6999999999989</v>
      </c>
      <c r="N26" s="14">
        <v>28173.4</v>
      </c>
      <c r="O26" s="14">
        <v>28600.45</v>
      </c>
      <c r="P26" s="441" t="str">
        <f t="shared" si="0"/>
        <v>Schaffhausen</v>
      </c>
    </row>
    <row r="27" spans="1:16" ht="18.899999999999999" customHeight="1">
      <c r="A27" s="24" t="str">
        <f>'Page 9'!$A$30</f>
        <v>Herisau</v>
      </c>
      <c r="B27" s="14">
        <f>'Pages 10-11'!C24*2</f>
        <v>418.50000000000006</v>
      </c>
      <c r="C27" s="14">
        <v>224</v>
      </c>
      <c r="D27" s="14">
        <f>'Pages 10-11'!E24*2</f>
        <v>1385.8000000000002</v>
      </c>
      <c r="E27" s="14">
        <v>1132.25</v>
      </c>
      <c r="F27" s="14">
        <f>'Pages 10-11'!F24*2</f>
        <v>2613.1999999999998</v>
      </c>
      <c r="G27" s="14">
        <v>2294.75</v>
      </c>
      <c r="H27" s="14">
        <f>'Pages 10-11'!G24*2</f>
        <v>3813.0000000000005</v>
      </c>
      <c r="I27" s="14">
        <v>3045.7500000000005</v>
      </c>
      <c r="J27" s="14">
        <v>6280.6</v>
      </c>
      <c r="K27" s="14">
        <v>5621.9000000000005</v>
      </c>
      <c r="L27" s="14">
        <v>9182.3000000000011</v>
      </c>
      <c r="M27" s="14">
        <v>8699.4</v>
      </c>
      <c r="N27" s="14">
        <v>26832</v>
      </c>
      <c r="O27" s="14">
        <v>27540.35</v>
      </c>
      <c r="P27" s="441" t="str">
        <f t="shared" si="0"/>
        <v>Herisau</v>
      </c>
    </row>
    <row r="28" spans="1:16" ht="18.899999999999999" customHeight="1">
      <c r="A28" s="24" t="str">
        <f>'Page 9'!$A$31</f>
        <v>Appenzell</v>
      </c>
      <c r="B28" s="14">
        <f>'Pages 10-11'!C25*2</f>
        <v>614.9</v>
      </c>
      <c r="C28" s="14">
        <v>352.3</v>
      </c>
      <c r="D28" s="14">
        <f>'Pages 10-11'!E25*2</f>
        <v>1244.4000000000001</v>
      </c>
      <c r="E28" s="14">
        <v>914</v>
      </c>
      <c r="F28" s="14">
        <f>'Pages 10-11'!F25*2</f>
        <v>2086.1999999999998</v>
      </c>
      <c r="G28" s="14">
        <v>1742.1</v>
      </c>
      <c r="H28" s="14">
        <f>'Pages 10-11'!G25*2</f>
        <v>3089</v>
      </c>
      <c r="I28" s="14">
        <v>2782.6000000000004</v>
      </c>
      <c r="J28" s="14">
        <v>5116.7000000000007</v>
      </c>
      <c r="K28" s="14">
        <v>4692.25</v>
      </c>
      <c r="L28" s="14">
        <v>7371.2000000000007</v>
      </c>
      <c r="M28" s="14">
        <v>7000.9499999999989</v>
      </c>
      <c r="N28" s="14">
        <v>20393.5</v>
      </c>
      <c r="O28" s="14">
        <v>20327.649999999998</v>
      </c>
      <c r="P28" s="441" t="str">
        <f t="shared" si="0"/>
        <v>Appenzell</v>
      </c>
    </row>
    <row r="29" spans="1:16" ht="18.899999999999999" customHeight="1">
      <c r="A29" s="24" t="str">
        <f>'Page 9'!$A$32</f>
        <v>St. Gall</v>
      </c>
      <c r="B29" s="14">
        <f>'Pages 10-11'!C26*2</f>
        <v>0</v>
      </c>
      <c r="C29" s="14">
        <v>0</v>
      </c>
      <c r="D29" s="14">
        <f>'Pages 10-11'!E26*2</f>
        <v>752.40000000000009</v>
      </c>
      <c r="E29" s="14">
        <v>706.8</v>
      </c>
      <c r="F29" s="14">
        <f>'Pages 10-11'!F26*2</f>
        <v>1972.1999999999998</v>
      </c>
      <c r="G29" s="14">
        <v>1943.45</v>
      </c>
      <c r="H29" s="14">
        <f>'Pages 10-11'!G26*2</f>
        <v>3305.9999999999995</v>
      </c>
      <c r="I29" s="14">
        <v>3142.25</v>
      </c>
      <c r="J29" s="14">
        <v>6281.4</v>
      </c>
      <c r="K29" s="14">
        <v>6188.95</v>
      </c>
      <c r="L29" s="14">
        <v>10146</v>
      </c>
      <c r="M29" s="14">
        <v>10054.799999999999</v>
      </c>
      <c r="N29" s="14">
        <v>32232.3</v>
      </c>
      <c r="O29" s="14">
        <v>32127.5</v>
      </c>
      <c r="P29" s="441" t="str">
        <f t="shared" si="0"/>
        <v>St. Gall</v>
      </c>
    </row>
    <row r="30" spans="1:16" ht="18.899999999999999" customHeight="1">
      <c r="A30" s="24" t="str">
        <f>'Page 9'!$A$33</f>
        <v>Chur</v>
      </c>
      <c r="B30" s="14">
        <f>'Pages 10-11'!C27*2</f>
        <v>0</v>
      </c>
      <c r="C30" s="14">
        <v>0</v>
      </c>
      <c r="D30" s="14">
        <f>'Pages 10-11'!E27*2</f>
        <v>44</v>
      </c>
      <c r="E30" s="14">
        <v>98</v>
      </c>
      <c r="F30" s="14">
        <f>'Pages 10-11'!F27*2</f>
        <v>812</v>
      </c>
      <c r="G30" s="14">
        <v>967</v>
      </c>
      <c r="H30" s="14">
        <f>'Pages 10-11'!G27*2</f>
        <v>1974</v>
      </c>
      <c r="I30" s="14">
        <v>2081</v>
      </c>
      <c r="J30" s="14">
        <v>4570</v>
      </c>
      <c r="K30" s="14">
        <v>4442</v>
      </c>
      <c r="L30" s="14">
        <v>7420</v>
      </c>
      <c r="M30" s="14">
        <v>7234</v>
      </c>
      <c r="N30" s="14">
        <v>25170</v>
      </c>
      <c r="O30" s="14">
        <v>25243</v>
      </c>
      <c r="P30" s="441" t="str">
        <f t="shared" si="0"/>
        <v>Chur</v>
      </c>
    </row>
    <row r="31" spans="1:16" ht="18.899999999999999" customHeight="1">
      <c r="A31" s="24" t="str">
        <f>'Page 9'!$A$34</f>
        <v>Aarau</v>
      </c>
      <c r="B31" s="14">
        <f>'Pages 10-11'!C28*2</f>
        <v>0</v>
      </c>
      <c r="C31" s="14">
        <v>55.25</v>
      </c>
      <c r="D31" s="14">
        <f>'Pages 10-11'!E28*2</f>
        <v>0</v>
      </c>
      <c r="E31" s="14">
        <v>643.15</v>
      </c>
      <c r="F31" s="14">
        <f>'Pages 10-11'!F28*2</f>
        <v>424.40000000000003</v>
      </c>
      <c r="G31" s="14">
        <v>1476.25</v>
      </c>
      <c r="H31" s="14">
        <f>'Pages 10-11'!G28*2</f>
        <v>1803.3000000000002</v>
      </c>
      <c r="I31" s="14">
        <v>2400.1</v>
      </c>
      <c r="J31" s="14">
        <v>4499.5</v>
      </c>
      <c r="K31" s="14">
        <v>4694</v>
      </c>
      <c r="L31" s="14">
        <v>7567.1000000000013</v>
      </c>
      <c r="M31" s="14">
        <v>7478.6</v>
      </c>
      <c r="N31" s="14">
        <v>24676.800000000003</v>
      </c>
      <c r="O31" s="14">
        <v>24571.9</v>
      </c>
      <c r="P31" s="441" t="str">
        <f t="shared" si="0"/>
        <v>Aarau</v>
      </c>
    </row>
    <row r="32" spans="1:16" ht="18.899999999999999" customHeight="1">
      <c r="A32" s="24" t="str">
        <f>'Page 9'!$A$35</f>
        <v>Frauenfeld</v>
      </c>
      <c r="B32" s="14">
        <f>'Pages 10-11'!C29*2</f>
        <v>0</v>
      </c>
      <c r="C32" s="14">
        <v>0</v>
      </c>
      <c r="D32" s="14">
        <f>'Pages 10-11'!E29*2</f>
        <v>357.20000000000005</v>
      </c>
      <c r="E32" s="14">
        <v>357.15</v>
      </c>
      <c r="F32" s="14">
        <f>'Pages 10-11'!F29*2</f>
        <v>1344.6999999999998</v>
      </c>
      <c r="G32" s="14">
        <v>1236.45</v>
      </c>
      <c r="H32" s="14">
        <f>'Pages 10-11'!G29*2</f>
        <v>2767.6</v>
      </c>
      <c r="I32" s="14">
        <v>2566.8000000000002</v>
      </c>
      <c r="J32" s="14">
        <v>5613.4</v>
      </c>
      <c r="K32" s="14">
        <v>5345.5999999999995</v>
      </c>
      <c r="L32" s="14">
        <v>8766.1</v>
      </c>
      <c r="M32" s="14">
        <v>8375.5499999999993</v>
      </c>
      <c r="N32" s="14">
        <v>25408.5</v>
      </c>
      <c r="O32" s="14">
        <v>25423.85</v>
      </c>
      <c r="P32" s="441" t="str">
        <f t="shared" si="0"/>
        <v>Frauenfeld</v>
      </c>
    </row>
    <row r="33" spans="1:16" ht="18.899999999999999" customHeight="1">
      <c r="A33" s="24" t="str">
        <f>'Page 9'!$A$36</f>
        <v>Bellinzona</v>
      </c>
      <c r="B33" s="14">
        <f>'Pages 10-11'!C30*2</f>
        <v>40</v>
      </c>
      <c r="C33" s="14">
        <v>40</v>
      </c>
      <c r="D33" s="14">
        <f>'Pages 10-11'!E30*2</f>
        <v>593.79999999999995</v>
      </c>
      <c r="E33" s="14">
        <v>197.6</v>
      </c>
      <c r="F33" s="14">
        <f>'Pages 10-11'!F30*2</f>
        <v>1587.3</v>
      </c>
      <c r="G33" s="14">
        <v>665.34999999999991</v>
      </c>
      <c r="H33" s="14">
        <f>'Pages 10-11'!G30*2</f>
        <v>2166.1</v>
      </c>
      <c r="I33" s="14">
        <v>1042.4000000000001</v>
      </c>
      <c r="J33" s="14">
        <v>3808.4</v>
      </c>
      <c r="K33" s="14">
        <v>2803.45</v>
      </c>
      <c r="L33" s="14">
        <v>6997.8</v>
      </c>
      <c r="M33" s="14">
        <v>5904.75</v>
      </c>
      <c r="N33" s="14">
        <v>26275.5</v>
      </c>
      <c r="O33" s="14">
        <v>26985</v>
      </c>
      <c r="P33" s="441" t="str">
        <f t="shared" si="0"/>
        <v>Bellinzona</v>
      </c>
    </row>
    <row r="34" spans="1:16" ht="18.899999999999999" customHeight="1">
      <c r="A34" s="24" t="str">
        <f>'Page 9'!$A$37</f>
        <v>Lausanne</v>
      </c>
      <c r="B34" s="14">
        <f>'Pages 10-11'!C31*2</f>
        <v>0</v>
      </c>
      <c r="C34" s="14">
        <v>0</v>
      </c>
      <c r="D34" s="14">
        <f>'Pages 10-11'!E31*2</f>
        <v>0</v>
      </c>
      <c r="E34" s="14">
        <v>0</v>
      </c>
      <c r="F34" s="14">
        <f>'Pages 10-11'!F31*2</f>
        <v>0</v>
      </c>
      <c r="G34" s="14">
        <v>968.2</v>
      </c>
      <c r="H34" s="14">
        <f>'Pages 10-11'!G31*2</f>
        <v>280.2</v>
      </c>
      <c r="I34" s="14">
        <v>3004.6499999999996</v>
      </c>
      <c r="J34" s="14">
        <v>4039.6</v>
      </c>
      <c r="K34" s="14">
        <v>8137.8</v>
      </c>
      <c r="L34" s="14">
        <v>9466.1</v>
      </c>
      <c r="M34" s="14">
        <v>11674.849999999999</v>
      </c>
      <c r="N34" s="14">
        <v>32054.9</v>
      </c>
      <c r="O34" s="14">
        <v>32642.400000000001</v>
      </c>
      <c r="P34" s="441" t="str">
        <f t="shared" si="0"/>
        <v>Lausanne</v>
      </c>
    </row>
    <row r="35" spans="1:16" ht="18.899999999999999" customHeight="1">
      <c r="A35" s="24" t="str">
        <f>'Page 9'!$A$38</f>
        <v>Sion</v>
      </c>
      <c r="B35" s="14">
        <f>'Pages 10-11'!C32*2</f>
        <v>68</v>
      </c>
      <c r="C35" s="14">
        <v>34</v>
      </c>
      <c r="D35" s="14">
        <f>'Pages 10-11'!E32*2</f>
        <v>68</v>
      </c>
      <c r="E35" s="14">
        <v>306.39999999999998</v>
      </c>
      <c r="F35" s="14">
        <f>'Pages 10-11'!F32*2</f>
        <v>1252.5999999999999</v>
      </c>
      <c r="G35" s="14">
        <v>982.85</v>
      </c>
      <c r="H35" s="14">
        <f>'Pages 10-11'!G32*2</f>
        <v>2069.8000000000002</v>
      </c>
      <c r="I35" s="14">
        <v>2271.75</v>
      </c>
      <c r="J35" s="14">
        <v>4827.2999999999993</v>
      </c>
      <c r="K35" s="14">
        <v>4562.95</v>
      </c>
      <c r="L35" s="14">
        <v>7893.9000000000005</v>
      </c>
      <c r="M35" s="14">
        <v>7222.6500000000005</v>
      </c>
      <c r="N35" s="14">
        <v>27438.5</v>
      </c>
      <c r="O35" s="14">
        <v>27869.549999999996</v>
      </c>
      <c r="P35" s="441" t="str">
        <f t="shared" si="0"/>
        <v>Sion</v>
      </c>
    </row>
    <row r="36" spans="1:16" ht="18.899999999999999" customHeight="1">
      <c r="A36" s="24" t="str">
        <f>'Page 9'!$A$39</f>
        <v>Neuchâtel</v>
      </c>
      <c r="B36" s="14">
        <f>'Pages 10-11'!C33*2</f>
        <v>372.4</v>
      </c>
      <c r="C36" s="14">
        <v>414.75</v>
      </c>
      <c r="D36" s="14">
        <f>'Pages 10-11'!E33*2</f>
        <v>972.8</v>
      </c>
      <c r="E36" s="14">
        <v>1022.8500000000001</v>
      </c>
      <c r="F36" s="14">
        <f>'Pages 10-11'!F33*2</f>
        <v>2082.4</v>
      </c>
      <c r="G36" s="14">
        <v>2282.9499999999998</v>
      </c>
      <c r="H36" s="14">
        <f>'Pages 10-11'!G33*2</f>
        <v>3845.6000000000004</v>
      </c>
      <c r="I36" s="14">
        <v>3539.8</v>
      </c>
      <c r="J36" s="14">
        <v>7457.5</v>
      </c>
      <c r="K36" s="14">
        <v>7859.0499999999993</v>
      </c>
      <c r="L36" s="14">
        <v>11637.5</v>
      </c>
      <c r="M36" s="14">
        <v>12343.15</v>
      </c>
      <c r="N36" s="14">
        <v>34922</v>
      </c>
      <c r="O36" s="14">
        <v>35781.25</v>
      </c>
      <c r="P36" s="441" t="str">
        <f t="shared" si="0"/>
        <v>Neuchâtel</v>
      </c>
    </row>
    <row r="37" spans="1:16" ht="18.899999999999999" customHeight="1">
      <c r="A37" s="24" t="str">
        <f>'Page 9'!$A$40</f>
        <v>Geneva</v>
      </c>
      <c r="B37" s="14">
        <f>'Pages 10-11'!C34*2</f>
        <v>50</v>
      </c>
      <c r="C37" s="14">
        <v>25</v>
      </c>
      <c r="D37" s="14">
        <f>'Pages 10-11'!E34*2</f>
        <v>50</v>
      </c>
      <c r="E37" s="14">
        <v>25</v>
      </c>
      <c r="F37" s="14">
        <f>'Pages 10-11'!F34*2</f>
        <v>50</v>
      </c>
      <c r="G37" s="14">
        <v>25</v>
      </c>
      <c r="H37" s="14">
        <f>'Pages 10-11'!G34*2</f>
        <v>818.4</v>
      </c>
      <c r="I37" s="14">
        <v>680.05</v>
      </c>
      <c r="J37" s="14">
        <v>3844.9</v>
      </c>
      <c r="K37" s="14">
        <v>3476.4</v>
      </c>
      <c r="L37" s="14">
        <v>7439</v>
      </c>
      <c r="M37" s="14">
        <v>6963.8</v>
      </c>
      <c r="N37" s="14">
        <v>30083.299999999996</v>
      </c>
      <c r="O37" s="14">
        <v>29647.3</v>
      </c>
      <c r="P37" s="441" t="str">
        <f t="shared" si="0"/>
        <v>Geneva</v>
      </c>
    </row>
    <row r="38" spans="1:16" ht="18.899999999999999" customHeight="1">
      <c r="A38" s="24" t="str">
        <f>'Page 9'!$A$41</f>
        <v>Delémont</v>
      </c>
      <c r="B38" s="14">
        <f>'Pages 10-11'!C35*2</f>
        <v>319.39999999999998</v>
      </c>
      <c r="C38" s="14">
        <v>0</v>
      </c>
      <c r="D38" s="14">
        <f>'Pages 10-11'!E35*2</f>
        <v>958.4</v>
      </c>
      <c r="E38" s="14">
        <v>252.9</v>
      </c>
      <c r="F38" s="14">
        <f>'Pages 10-11'!F35*2</f>
        <v>2033</v>
      </c>
      <c r="G38" s="14">
        <v>1225.75</v>
      </c>
      <c r="H38" s="14">
        <f>'Pages 10-11'!G35*2</f>
        <v>3541.6000000000004</v>
      </c>
      <c r="I38" s="14">
        <v>2719.9500000000003</v>
      </c>
      <c r="J38" s="14">
        <v>6759.1</v>
      </c>
      <c r="K38" s="14">
        <v>6114.35</v>
      </c>
      <c r="L38" s="14">
        <v>10533.300000000001</v>
      </c>
      <c r="M38" s="14">
        <v>9997.25</v>
      </c>
      <c r="N38" s="14">
        <v>32882.300000000003</v>
      </c>
      <c r="O38" s="14">
        <v>32029.399999999998</v>
      </c>
      <c r="P38" s="441" t="str">
        <f t="shared" si="0"/>
        <v>Delémont</v>
      </c>
    </row>
    <row r="39" spans="1:16" ht="18.899999999999999" customHeight="1">
      <c r="A39" s="24"/>
      <c r="B39" s="14"/>
      <c r="C39" s="15"/>
      <c r="D39" s="15"/>
      <c r="E39" s="15"/>
      <c r="F39" s="15"/>
      <c r="G39" s="15"/>
      <c r="H39" s="15"/>
      <c r="I39" s="15"/>
      <c r="J39" s="14"/>
      <c r="K39" s="14"/>
      <c r="L39" s="14"/>
      <c r="M39" s="14"/>
      <c r="N39" s="14"/>
      <c r="O39" s="14"/>
      <c r="P39" s="128"/>
    </row>
    <row r="40" spans="1:16" ht="18.899999999999999" customHeight="1">
      <c r="B40" s="15"/>
      <c r="C40" s="15"/>
      <c r="D40" s="15"/>
      <c r="E40" s="15"/>
      <c r="F40" s="15"/>
      <c r="G40" s="15"/>
      <c r="H40" s="15"/>
      <c r="I40" s="15"/>
      <c r="J40" s="14"/>
      <c r="K40" s="14"/>
      <c r="L40" s="14"/>
      <c r="M40" s="14"/>
      <c r="N40" s="14"/>
      <c r="O40" s="14"/>
      <c r="P40" s="128"/>
    </row>
    <row r="41" spans="1:16" ht="18.899999999999999" customHeight="1">
      <c r="A41" s="97"/>
      <c r="B41" s="123"/>
      <c r="C41" s="123"/>
      <c r="D41" s="123"/>
      <c r="E41" s="123"/>
      <c r="F41" s="123"/>
      <c r="G41" s="123"/>
      <c r="H41" s="123"/>
      <c r="I41" s="123"/>
      <c r="J41" s="14"/>
      <c r="K41" s="14"/>
      <c r="L41" s="14"/>
      <c r="M41" s="14"/>
      <c r="N41" s="14"/>
      <c r="O41" s="14"/>
      <c r="P41" s="128"/>
    </row>
    <row r="42" spans="1:16" ht="18.899999999999999" customHeight="1">
      <c r="A42" s="24" t="str">
        <f>'Page 9'!$A$43</f>
        <v>Direct federal tax</v>
      </c>
      <c r="B42" s="343">
        <f>'Pages 10-11'!C37*2</f>
        <v>0</v>
      </c>
      <c r="C42" s="14">
        <v>0</v>
      </c>
      <c r="D42" s="14">
        <f>'Pages 10-11'!E37*2</f>
        <v>0</v>
      </c>
      <c r="E42" s="14">
        <v>0</v>
      </c>
      <c r="F42" s="14">
        <f>'Pages 10-11'!F37*2</f>
        <v>60</v>
      </c>
      <c r="G42" s="14">
        <v>0</v>
      </c>
      <c r="H42" s="14">
        <f>'Pages 10-11'!G37*2</f>
        <v>129.4</v>
      </c>
      <c r="I42" s="14">
        <v>25</v>
      </c>
      <c r="J42" s="14">
        <v>266.8</v>
      </c>
      <c r="K42" s="14">
        <v>192</v>
      </c>
      <c r="L42" s="14">
        <v>421.8</v>
      </c>
      <c r="M42" s="14">
        <v>580</v>
      </c>
      <c r="N42" s="14">
        <v>3675.8</v>
      </c>
      <c r="O42" s="14">
        <v>6400</v>
      </c>
      <c r="P42" s="389" t="str">
        <f>A42</f>
        <v>Direct federal tax</v>
      </c>
    </row>
    <row r="43" spans="1:16" ht="18.899999999999999" customHeight="1">
      <c r="A43" s="103"/>
      <c r="B43" s="124"/>
      <c r="C43" s="124"/>
      <c r="D43" s="124"/>
      <c r="E43" s="124"/>
      <c r="F43" s="124"/>
      <c r="G43" s="124"/>
      <c r="H43" s="124"/>
      <c r="I43" s="124"/>
      <c r="J43" s="14"/>
      <c r="K43" s="14"/>
      <c r="L43" s="14"/>
      <c r="M43" s="14"/>
      <c r="N43" s="14"/>
      <c r="O43" s="14"/>
      <c r="P43" s="128"/>
    </row>
    <row r="44" spans="1:16" ht="18.899999999999999" customHeight="1">
      <c r="A44" s="87"/>
      <c r="B44" s="887" t="str">
        <f>'Page 35'!B45:H45</f>
        <v>Income distribution 70 : 30</v>
      </c>
      <c r="C44" s="891"/>
      <c r="D44" s="891"/>
      <c r="E44" s="891"/>
      <c r="F44" s="891"/>
      <c r="G44" s="891"/>
      <c r="H44" s="891"/>
      <c r="I44" s="892"/>
      <c r="J44" s="898" t="str">
        <f>B44</f>
        <v>Income distribution 70 : 30</v>
      </c>
      <c r="K44" s="867"/>
      <c r="L44" s="867"/>
      <c r="M44" s="867"/>
      <c r="N44" s="867"/>
      <c r="O44" s="868"/>
      <c r="P44" s="128"/>
    </row>
    <row r="45" spans="1:16" ht="18.899999999999999" customHeight="1">
      <c r="A45" s="24" t="str">
        <f>'Page 9'!$A$16</f>
        <v>Zurich</v>
      </c>
      <c r="B45" s="14">
        <v>563.25</v>
      </c>
      <c r="C45" s="14">
        <v>162.5</v>
      </c>
      <c r="D45" s="14">
        <v>1110.6000000000001</v>
      </c>
      <c r="E45" s="14">
        <v>599.9</v>
      </c>
      <c r="F45" s="14">
        <v>1861.65</v>
      </c>
      <c r="G45" s="14">
        <v>1247.9500000000003</v>
      </c>
      <c r="H45" s="14">
        <v>2702.1000000000004</v>
      </c>
      <c r="I45" s="14">
        <v>2058.6</v>
      </c>
      <c r="J45" s="14">
        <v>4786</v>
      </c>
      <c r="K45" s="14">
        <v>4108.1499999999996</v>
      </c>
      <c r="L45" s="14">
        <v>7236.3</v>
      </c>
      <c r="M45" s="14">
        <v>6821.8</v>
      </c>
      <c r="N45" s="14">
        <v>23009.800000000003</v>
      </c>
      <c r="O45" s="14">
        <v>23220.5</v>
      </c>
      <c r="P45" s="389" t="str">
        <f>A45</f>
        <v>Zurich</v>
      </c>
    </row>
    <row r="46" spans="1:16" ht="18.899999999999999" customHeight="1">
      <c r="A46" s="24" t="str">
        <f>'Page 9'!$A$17</f>
        <v>Berne</v>
      </c>
      <c r="B46" s="14">
        <v>1029.3</v>
      </c>
      <c r="C46" s="14">
        <v>364.05</v>
      </c>
      <c r="D46" s="14">
        <v>2131.5500000000002</v>
      </c>
      <c r="E46" s="14">
        <v>1469.9</v>
      </c>
      <c r="F46" s="14">
        <v>3662.1500000000005</v>
      </c>
      <c r="G46" s="14">
        <v>3065.8</v>
      </c>
      <c r="H46" s="14">
        <v>5315</v>
      </c>
      <c r="I46" s="14">
        <v>4790.7000000000007</v>
      </c>
      <c r="J46" s="14">
        <v>8827.1500000000015</v>
      </c>
      <c r="K46" s="14">
        <v>7953.85</v>
      </c>
      <c r="L46" s="14">
        <v>12449.900000000001</v>
      </c>
      <c r="M46" s="14">
        <v>11380.2</v>
      </c>
      <c r="N46" s="14">
        <v>33325.300000000003</v>
      </c>
      <c r="O46" s="14">
        <v>32023.4</v>
      </c>
      <c r="P46" s="389" t="str">
        <f t="shared" ref="P46:P70" si="1">A46</f>
        <v>Berne</v>
      </c>
    </row>
    <row r="47" spans="1:16" ht="18.899999999999999" customHeight="1">
      <c r="A47" s="24" t="str">
        <f>'Page 9'!$A$18</f>
        <v>Lucerne</v>
      </c>
      <c r="B47" s="14">
        <v>423.79999999999995</v>
      </c>
      <c r="C47" s="14">
        <v>50</v>
      </c>
      <c r="D47" s="14">
        <v>1239.6000000000001</v>
      </c>
      <c r="E47" s="14">
        <v>501.40000000000003</v>
      </c>
      <c r="F47" s="14">
        <v>1506</v>
      </c>
      <c r="G47" s="14">
        <v>1668.8000000000002</v>
      </c>
      <c r="H47" s="14">
        <v>3513.3</v>
      </c>
      <c r="I47" s="14">
        <v>2867.6000000000004</v>
      </c>
      <c r="J47" s="14">
        <v>6243.9000000000005</v>
      </c>
      <c r="K47" s="14">
        <v>5498.2999999999993</v>
      </c>
      <c r="L47" s="14">
        <v>9216.7999999999993</v>
      </c>
      <c r="M47" s="14">
        <v>8395.4</v>
      </c>
      <c r="N47" s="14">
        <v>25251.7</v>
      </c>
      <c r="O47" s="14">
        <v>24876.300000000003</v>
      </c>
      <c r="P47" s="389" t="str">
        <f t="shared" si="1"/>
        <v>Lucerne</v>
      </c>
    </row>
    <row r="48" spans="1:16" ht="18.899999999999999" customHeight="1">
      <c r="A48" s="24" t="str">
        <f>'Page 9'!$A$19</f>
        <v>Altdorf</v>
      </c>
      <c r="B48" s="14">
        <v>500.98</v>
      </c>
      <c r="C48" s="14">
        <v>100</v>
      </c>
      <c r="D48" s="14">
        <v>1434.018</v>
      </c>
      <c r="E48" s="14">
        <v>987.89099999999996</v>
      </c>
      <c r="F48" s="14">
        <v>1704.9</v>
      </c>
      <c r="G48" s="14">
        <v>2312.2029999999995</v>
      </c>
      <c r="H48" s="14">
        <v>3254.9470000000001</v>
      </c>
      <c r="I48" s="14">
        <v>3425.8290000000002</v>
      </c>
      <c r="J48" s="14">
        <v>5632.6890000000003</v>
      </c>
      <c r="K48" s="14">
        <v>5728.3259999999991</v>
      </c>
      <c r="L48" s="14">
        <v>8296.362000000001</v>
      </c>
      <c r="M48" s="14">
        <v>8136.1660000000002</v>
      </c>
      <c r="N48" s="14">
        <v>21148.207999999999</v>
      </c>
      <c r="O48" s="14">
        <v>21078.306</v>
      </c>
      <c r="P48" s="389" t="str">
        <f t="shared" si="1"/>
        <v>Altdorf</v>
      </c>
    </row>
    <row r="49" spans="1:16" ht="18.899999999999999" customHeight="1">
      <c r="A49" s="24" t="str">
        <f>'Page 9'!$A$20</f>
        <v>Schwyz</v>
      </c>
      <c r="B49" s="14">
        <v>719</v>
      </c>
      <c r="C49" s="14">
        <v>458</v>
      </c>
      <c r="D49" s="14">
        <v>1327.8500000000001</v>
      </c>
      <c r="E49" s="14">
        <v>1043</v>
      </c>
      <c r="F49" s="14">
        <v>1511.45</v>
      </c>
      <c r="G49" s="14">
        <v>1740</v>
      </c>
      <c r="H49" s="14">
        <v>2779.25</v>
      </c>
      <c r="I49" s="14">
        <v>2572</v>
      </c>
      <c r="J49" s="14">
        <v>4635.45</v>
      </c>
      <c r="K49" s="14">
        <v>3992</v>
      </c>
      <c r="L49" s="14">
        <v>6790.5000000000009</v>
      </c>
      <c r="M49" s="14">
        <v>5966</v>
      </c>
      <c r="N49" s="14">
        <v>19172.2</v>
      </c>
      <c r="O49" s="14">
        <v>18738</v>
      </c>
      <c r="P49" s="389" t="str">
        <f t="shared" si="1"/>
        <v>Schwyz</v>
      </c>
    </row>
    <row r="50" spans="1:16" ht="18.899999999999999" customHeight="1">
      <c r="A50" s="24" t="str">
        <f>'Page 9'!$A$21</f>
        <v>Sarnen</v>
      </c>
      <c r="B50" s="14">
        <v>488.25</v>
      </c>
      <c r="C50" s="14">
        <v>111.60000000000001</v>
      </c>
      <c r="D50" s="14">
        <v>1339.2</v>
      </c>
      <c r="E50" s="14">
        <v>1143.9000000000001</v>
      </c>
      <c r="F50" s="14">
        <v>1576.35</v>
      </c>
      <c r="G50" s="14">
        <v>2148.3000000000002</v>
      </c>
      <c r="H50" s="14">
        <v>2971.35</v>
      </c>
      <c r="I50" s="14">
        <v>3152.7000000000003</v>
      </c>
      <c r="J50" s="14">
        <v>5496.2999999999993</v>
      </c>
      <c r="K50" s="14">
        <v>5077.8</v>
      </c>
      <c r="L50" s="14">
        <v>8035.1999999999989</v>
      </c>
      <c r="M50" s="14">
        <v>7714.2999999999993</v>
      </c>
      <c r="N50" s="14">
        <v>20311.2</v>
      </c>
      <c r="O50" s="14">
        <v>19906.7</v>
      </c>
      <c r="P50" s="389" t="str">
        <f t="shared" si="1"/>
        <v>Sarnen</v>
      </c>
    </row>
    <row r="51" spans="1:16" ht="18.899999999999999" customHeight="1">
      <c r="A51" s="24" t="str">
        <f>'Page 9'!$A$22</f>
        <v>Stans</v>
      </c>
      <c r="B51" s="14">
        <v>492.04999999999995</v>
      </c>
      <c r="C51" s="14">
        <v>156.75</v>
      </c>
      <c r="D51" s="14">
        <v>1209.4499999999998</v>
      </c>
      <c r="E51" s="14">
        <v>758.44999999999993</v>
      </c>
      <c r="F51" s="14">
        <v>1438.8</v>
      </c>
      <c r="G51" s="14">
        <v>1704.2500000000002</v>
      </c>
      <c r="H51" s="14">
        <v>2980.7</v>
      </c>
      <c r="I51" s="14">
        <v>2781.7999999999997</v>
      </c>
      <c r="J51" s="14">
        <v>5314.8499999999995</v>
      </c>
      <c r="K51" s="14">
        <v>5118.1000000000004</v>
      </c>
      <c r="L51" s="14">
        <v>7918.1500000000005</v>
      </c>
      <c r="M51" s="14">
        <v>7758.65</v>
      </c>
      <c r="N51" s="14">
        <v>21608.05</v>
      </c>
      <c r="O51" s="14">
        <v>21679.5</v>
      </c>
      <c r="P51" s="389" t="str">
        <f t="shared" si="1"/>
        <v>Stans</v>
      </c>
    </row>
    <row r="52" spans="1:16" ht="18.899999999999999" customHeight="1">
      <c r="A52" s="24" t="str">
        <f>'Page 9'!$A$23</f>
        <v>Glarus</v>
      </c>
      <c r="B52" s="14">
        <v>672.59999999999991</v>
      </c>
      <c r="C52" s="14">
        <v>315.89999999999998</v>
      </c>
      <c r="D52" s="14">
        <v>1411.4</v>
      </c>
      <c r="E52" s="14">
        <v>1222.8499999999999</v>
      </c>
      <c r="F52" s="14">
        <v>1649.6</v>
      </c>
      <c r="G52" s="14">
        <v>2233</v>
      </c>
      <c r="H52" s="14">
        <v>3430.3500000000004</v>
      </c>
      <c r="I52" s="14">
        <v>3171.7999999999997</v>
      </c>
      <c r="J52" s="14">
        <v>5951.25</v>
      </c>
      <c r="K52" s="14">
        <v>5677.35</v>
      </c>
      <c r="L52" s="14">
        <v>8853</v>
      </c>
      <c r="M52" s="14">
        <v>8575.25</v>
      </c>
      <c r="N52" s="14">
        <v>24561.55</v>
      </c>
      <c r="O52" s="14">
        <v>24803.599999999999</v>
      </c>
      <c r="P52" s="389" t="str">
        <f t="shared" si="1"/>
        <v>Glarus</v>
      </c>
    </row>
    <row r="53" spans="1:16" ht="18.899999999999999" customHeight="1">
      <c r="A53" s="24" t="str">
        <f>'Page 9'!$A$24</f>
        <v>Zug</v>
      </c>
      <c r="B53" s="14">
        <v>188.5</v>
      </c>
      <c r="C53" s="14">
        <v>0</v>
      </c>
      <c r="D53" s="14">
        <v>480.55</v>
      </c>
      <c r="E53" s="14">
        <v>150.44999999999999</v>
      </c>
      <c r="F53" s="14">
        <v>571.05000000000007</v>
      </c>
      <c r="G53" s="14">
        <v>497.69999999999993</v>
      </c>
      <c r="H53" s="14">
        <v>1231.1500000000001</v>
      </c>
      <c r="I53" s="14">
        <v>922.35</v>
      </c>
      <c r="J53" s="14">
        <v>2246.2000000000003</v>
      </c>
      <c r="K53" s="14">
        <v>1764.9</v>
      </c>
      <c r="L53" s="14">
        <v>3473.2000000000003</v>
      </c>
      <c r="M53" s="14">
        <v>2626.15</v>
      </c>
      <c r="N53" s="14">
        <v>14273.5</v>
      </c>
      <c r="O53" s="14">
        <v>10670.649999999998</v>
      </c>
      <c r="P53" s="389" t="str">
        <f t="shared" si="1"/>
        <v>Zug</v>
      </c>
    </row>
    <row r="54" spans="1:16" ht="18.899999999999999" customHeight="1">
      <c r="A54" s="24" t="str">
        <f>'Page 9'!$A$25</f>
        <v>Fribourg</v>
      </c>
      <c r="B54" s="14">
        <v>741.1</v>
      </c>
      <c r="C54" s="14">
        <v>325.80000000000007</v>
      </c>
      <c r="D54" s="14">
        <v>1775.8</v>
      </c>
      <c r="E54" s="14">
        <v>1074.4000000000001</v>
      </c>
      <c r="F54" s="14">
        <v>2087.3999999999996</v>
      </c>
      <c r="G54" s="14">
        <v>2063.0000000000005</v>
      </c>
      <c r="H54" s="14">
        <v>4097.0999999999995</v>
      </c>
      <c r="I54" s="14">
        <v>3291.0499999999997</v>
      </c>
      <c r="J54" s="14">
        <v>7191.05</v>
      </c>
      <c r="K54" s="14">
        <v>6204.15</v>
      </c>
      <c r="L54" s="14">
        <v>10926.449999999999</v>
      </c>
      <c r="M54" s="14">
        <v>9588.65</v>
      </c>
      <c r="N54" s="14">
        <v>31535.500000000004</v>
      </c>
      <c r="O54" s="14">
        <v>30659.05</v>
      </c>
      <c r="P54" s="389" t="str">
        <f t="shared" si="1"/>
        <v>Fribourg</v>
      </c>
    </row>
    <row r="55" spans="1:16" ht="18.899999999999999" customHeight="1">
      <c r="A55" s="24" t="str">
        <f>'Page 9'!$A$26</f>
        <v>Solothurn</v>
      </c>
      <c r="B55" s="14">
        <v>963.85</v>
      </c>
      <c r="C55" s="14">
        <v>375.09999999999997</v>
      </c>
      <c r="D55" s="14">
        <v>1998.85</v>
      </c>
      <c r="E55" s="14">
        <v>1579.2</v>
      </c>
      <c r="F55" s="14">
        <v>2312</v>
      </c>
      <c r="G55" s="14">
        <v>3014.65</v>
      </c>
      <c r="H55" s="14">
        <v>4657.2</v>
      </c>
      <c r="I55" s="14">
        <v>4241.3</v>
      </c>
      <c r="J55" s="14">
        <v>8170.3999999999987</v>
      </c>
      <c r="K55" s="14">
        <v>7220.55</v>
      </c>
      <c r="L55" s="14">
        <v>11894.050000000001</v>
      </c>
      <c r="M55" s="14">
        <v>11083.85</v>
      </c>
      <c r="N55" s="14">
        <v>32781.25</v>
      </c>
      <c r="O55" s="14">
        <v>32187.95</v>
      </c>
      <c r="P55" s="389" t="str">
        <f t="shared" si="1"/>
        <v>Solothurn</v>
      </c>
    </row>
    <row r="56" spans="1:16" ht="18.899999999999999" customHeight="1">
      <c r="A56" s="24" t="str">
        <f>'Page 9'!$A$27</f>
        <v>Basel</v>
      </c>
      <c r="B56" s="14">
        <v>0</v>
      </c>
      <c r="C56" s="14">
        <v>0</v>
      </c>
      <c r="D56" s="14">
        <v>178</v>
      </c>
      <c r="E56" s="14">
        <v>0</v>
      </c>
      <c r="F56" s="14">
        <v>625.29999999999995</v>
      </c>
      <c r="G56" s="14">
        <v>0</v>
      </c>
      <c r="H56" s="14">
        <v>3174.6</v>
      </c>
      <c r="I56" s="14">
        <v>1250.5999999999999</v>
      </c>
      <c r="J56" s="14">
        <v>6180.85</v>
      </c>
      <c r="K56" s="14">
        <v>5531.5</v>
      </c>
      <c r="L56" s="14">
        <v>9788.3499999999985</v>
      </c>
      <c r="M56" s="14">
        <v>9788.35</v>
      </c>
      <c r="N56" s="14">
        <v>31144.75</v>
      </c>
      <c r="O56" s="14">
        <v>31144.75</v>
      </c>
      <c r="P56" s="389" t="str">
        <f t="shared" si="1"/>
        <v>Basel</v>
      </c>
    </row>
    <row r="57" spans="1:16" ht="18.899999999999999" customHeight="1">
      <c r="A57" s="24" t="str">
        <f>'Page 9'!$A$28</f>
        <v>Liestal</v>
      </c>
      <c r="B57" s="14">
        <v>235.6</v>
      </c>
      <c r="C57" s="14">
        <v>280.25</v>
      </c>
      <c r="D57" s="14">
        <v>902.90000000000009</v>
      </c>
      <c r="E57" s="14">
        <v>400.85</v>
      </c>
      <c r="F57" s="14">
        <v>1144.25</v>
      </c>
      <c r="G57" s="14">
        <v>1051.9000000000001</v>
      </c>
      <c r="H57" s="14">
        <v>2957.25</v>
      </c>
      <c r="I57" s="14">
        <v>2148.5</v>
      </c>
      <c r="J57" s="14">
        <v>6148.0000000000009</v>
      </c>
      <c r="K57" s="14">
        <v>5046.8</v>
      </c>
      <c r="L57" s="14">
        <v>9804.8000000000011</v>
      </c>
      <c r="M57" s="14">
        <v>8671.7999999999993</v>
      </c>
      <c r="N57" s="14">
        <v>32369.449999999997</v>
      </c>
      <c r="O57" s="14">
        <v>31082.25</v>
      </c>
      <c r="P57" s="389" t="str">
        <f t="shared" si="1"/>
        <v>Liestal</v>
      </c>
    </row>
    <row r="58" spans="1:16" ht="18.899999999999999" customHeight="1">
      <c r="A58" s="24" t="str">
        <f>'Page 9'!$A$29</f>
        <v>Schaffhausen</v>
      </c>
      <c r="B58" s="14">
        <v>715.40000000000009</v>
      </c>
      <c r="C58" s="14">
        <v>305.75</v>
      </c>
      <c r="D58" s="14">
        <v>1522.65</v>
      </c>
      <c r="E58" s="14">
        <v>1153</v>
      </c>
      <c r="F58" s="14">
        <v>1788.0500000000002</v>
      </c>
      <c r="G58" s="14">
        <v>2257.6999999999998</v>
      </c>
      <c r="H58" s="14">
        <v>3627.8</v>
      </c>
      <c r="I58" s="14">
        <v>3445.0499999999997</v>
      </c>
      <c r="J58" s="14">
        <v>6450.95</v>
      </c>
      <c r="K58" s="14">
        <v>5960.65</v>
      </c>
      <c r="L58" s="14">
        <v>9693.4</v>
      </c>
      <c r="M58" s="14">
        <v>8982.6999999999989</v>
      </c>
      <c r="N58" s="14">
        <v>28726.449999999997</v>
      </c>
      <c r="O58" s="14">
        <v>28535.200000000001</v>
      </c>
      <c r="P58" s="389" t="str">
        <f t="shared" si="1"/>
        <v>Schaffhausen</v>
      </c>
    </row>
    <row r="59" spans="1:16" ht="18.899999999999999" customHeight="1">
      <c r="A59" s="24" t="str">
        <f>'Page 9'!$A$30</f>
        <v>Herisau</v>
      </c>
      <c r="B59" s="14">
        <v>818.35000000000014</v>
      </c>
      <c r="C59" s="14">
        <v>237.90000000000003</v>
      </c>
      <c r="D59" s="14">
        <v>1720.5000000000002</v>
      </c>
      <c r="E59" s="14">
        <v>1211.3499999999999</v>
      </c>
      <c r="F59" s="14">
        <v>1962.3000000000002</v>
      </c>
      <c r="G59" s="14">
        <v>2338.9500000000003</v>
      </c>
      <c r="H59" s="14">
        <v>3918.3500000000004</v>
      </c>
      <c r="I59" s="14">
        <v>3148.85</v>
      </c>
      <c r="J59" s="14">
        <v>6753.35</v>
      </c>
      <c r="K59" s="14">
        <v>5894.6</v>
      </c>
      <c r="L59" s="14">
        <v>9859.5500000000011</v>
      </c>
      <c r="M59" s="14">
        <v>9086.9</v>
      </c>
      <c r="N59" s="14">
        <v>27345.100000000002</v>
      </c>
      <c r="O59" s="14">
        <v>27540.35</v>
      </c>
      <c r="P59" s="389" t="str">
        <f t="shared" si="1"/>
        <v>Herisau</v>
      </c>
    </row>
    <row r="60" spans="1:16" ht="18.899999999999999" customHeight="1">
      <c r="A60" s="24" t="str">
        <f>'Page 9'!$A$31</f>
        <v>Appenzell</v>
      </c>
      <c r="B60" s="14">
        <v>777.75</v>
      </c>
      <c r="C60" s="14">
        <v>586.9</v>
      </c>
      <c r="D60" s="14">
        <v>1509.75</v>
      </c>
      <c r="E60" s="14">
        <v>1208.7999999999997</v>
      </c>
      <c r="F60" s="14">
        <v>1736.65</v>
      </c>
      <c r="G60" s="14">
        <v>2025.9</v>
      </c>
      <c r="H60" s="14">
        <v>3261.0499999999997</v>
      </c>
      <c r="I60" s="14">
        <v>2782.6000000000004</v>
      </c>
      <c r="J60" s="14">
        <v>5381.1</v>
      </c>
      <c r="K60" s="14">
        <v>4692.25</v>
      </c>
      <c r="L60" s="14">
        <v>7728.05</v>
      </c>
      <c r="M60" s="14">
        <v>7000.9499999999989</v>
      </c>
      <c r="N60" s="14">
        <v>20999.25</v>
      </c>
      <c r="O60" s="14">
        <v>20560.899999999998</v>
      </c>
      <c r="P60" s="389" t="str">
        <f t="shared" si="1"/>
        <v>Appenzell</v>
      </c>
    </row>
    <row r="61" spans="1:16" ht="18.899999999999999" customHeight="1">
      <c r="A61" s="24" t="str">
        <f>'Page 9'!$A$32</f>
        <v>St. Gall</v>
      </c>
      <c r="B61" s="14">
        <v>473.1</v>
      </c>
      <c r="C61" s="14">
        <v>0</v>
      </c>
      <c r="D61" s="14">
        <v>1379.3999999999996</v>
      </c>
      <c r="E61" s="14">
        <v>754.95</v>
      </c>
      <c r="F61" s="14">
        <v>1652.9999999999998</v>
      </c>
      <c r="G61" s="14">
        <v>2006.3999999999999</v>
      </c>
      <c r="H61" s="14">
        <v>3659.3999999999996</v>
      </c>
      <c r="I61" s="14">
        <v>3169.2</v>
      </c>
      <c r="J61" s="14">
        <v>7170.6</v>
      </c>
      <c r="K61" s="14">
        <v>6188.95</v>
      </c>
      <c r="L61" s="14">
        <v>10794.7</v>
      </c>
      <c r="M61" s="14">
        <v>10054.799999999999</v>
      </c>
      <c r="N61" s="14">
        <v>32703.75</v>
      </c>
      <c r="O61" s="14">
        <v>32127.5</v>
      </c>
      <c r="P61" s="389" t="str">
        <f t="shared" si="1"/>
        <v>St. Gall</v>
      </c>
    </row>
    <row r="62" spans="1:16" ht="18.899999999999999" customHeight="1">
      <c r="A62" s="24" t="str">
        <f>'Page 9'!$A$33</f>
        <v>Chur</v>
      </c>
      <c r="B62" s="14">
        <v>71</v>
      </c>
      <c r="C62" s="14">
        <v>0</v>
      </c>
      <c r="D62" s="14">
        <v>735</v>
      </c>
      <c r="E62" s="14">
        <v>89</v>
      </c>
      <c r="F62" s="14">
        <v>987</v>
      </c>
      <c r="G62" s="14">
        <v>967</v>
      </c>
      <c r="H62" s="14">
        <v>2564</v>
      </c>
      <c r="I62" s="14">
        <v>2161</v>
      </c>
      <c r="J62" s="14">
        <v>5005</v>
      </c>
      <c r="K62" s="14">
        <v>4597</v>
      </c>
      <c r="L62" s="14">
        <v>8171</v>
      </c>
      <c r="M62" s="14">
        <v>7310</v>
      </c>
      <c r="N62" s="14">
        <v>25610</v>
      </c>
      <c r="O62" s="14">
        <v>25243</v>
      </c>
      <c r="P62" s="389" t="str">
        <f t="shared" si="1"/>
        <v>Chur</v>
      </c>
    </row>
    <row r="63" spans="1:16" ht="18.899999999999999" customHeight="1">
      <c r="A63" s="24" t="str">
        <f>'Page 9'!$A$34</f>
        <v>Aarau</v>
      </c>
      <c r="B63" s="14">
        <v>0</v>
      </c>
      <c r="C63" s="14">
        <v>55.25</v>
      </c>
      <c r="D63" s="14">
        <v>733.75</v>
      </c>
      <c r="E63" s="14">
        <v>643.15</v>
      </c>
      <c r="F63" s="14">
        <v>901.65000000000009</v>
      </c>
      <c r="G63" s="14">
        <v>1476.25</v>
      </c>
      <c r="H63" s="14">
        <v>2501.75</v>
      </c>
      <c r="I63" s="14">
        <v>2400.1</v>
      </c>
      <c r="J63" s="14">
        <v>4914.9999999999991</v>
      </c>
      <c r="K63" s="14">
        <v>4694</v>
      </c>
      <c r="L63" s="14">
        <v>7943.7999999999993</v>
      </c>
      <c r="M63" s="14">
        <v>7478.6</v>
      </c>
      <c r="N63" s="14">
        <v>25145.350000000002</v>
      </c>
      <c r="O63" s="14">
        <v>24508.899999999998</v>
      </c>
      <c r="P63" s="389" t="str">
        <f t="shared" si="1"/>
        <v>Aarau</v>
      </c>
    </row>
    <row r="64" spans="1:16" ht="18.899999999999999" customHeight="1">
      <c r="A64" s="24" t="str">
        <f>'Page 9'!$A$35</f>
        <v>Frauenfeld</v>
      </c>
      <c r="B64" s="14">
        <v>253.85</v>
      </c>
      <c r="C64" s="343">
        <v>0</v>
      </c>
      <c r="D64" s="14">
        <v>1082.55</v>
      </c>
      <c r="E64" s="14">
        <v>357.15</v>
      </c>
      <c r="F64" s="14">
        <v>1383.8</v>
      </c>
      <c r="G64" s="14">
        <v>1236.45</v>
      </c>
      <c r="H64" s="14">
        <v>3091.3500000000004</v>
      </c>
      <c r="I64" s="14">
        <v>2566.8000000000002</v>
      </c>
      <c r="J64" s="14">
        <v>5925.95</v>
      </c>
      <c r="K64" s="14">
        <v>5345.5999999999995</v>
      </c>
      <c r="L64" s="14">
        <v>9106.5499999999993</v>
      </c>
      <c r="M64" s="14">
        <v>8375.5499999999993</v>
      </c>
      <c r="N64" s="14">
        <v>25987.4</v>
      </c>
      <c r="O64" s="14">
        <v>25366.65</v>
      </c>
      <c r="P64" s="389" t="str">
        <f t="shared" si="1"/>
        <v>Frauenfeld</v>
      </c>
    </row>
    <row r="65" spans="1:16" ht="18.899999999999999" customHeight="1">
      <c r="A65" s="24" t="str">
        <f>'Page 9'!$A$36</f>
        <v>Bellinzona</v>
      </c>
      <c r="B65" s="14">
        <v>410.25</v>
      </c>
      <c r="C65" s="14">
        <v>40</v>
      </c>
      <c r="D65" s="14">
        <v>986.34999999999991</v>
      </c>
      <c r="E65" s="14">
        <v>197.6</v>
      </c>
      <c r="F65" s="14">
        <v>1103.05</v>
      </c>
      <c r="G65" s="14">
        <v>665.34999999999991</v>
      </c>
      <c r="H65" s="14">
        <v>2297.7000000000003</v>
      </c>
      <c r="I65" s="14">
        <v>1042.4000000000001</v>
      </c>
      <c r="J65" s="14">
        <v>5241.8999999999996</v>
      </c>
      <c r="K65" s="14">
        <v>2803.45</v>
      </c>
      <c r="L65" s="14">
        <v>8221.7999999999993</v>
      </c>
      <c r="M65" s="14">
        <v>5904.75</v>
      </c>
      <c r="N65" s="14">
        <v>27139.75</v>
      </c>
      <c r="O65" s="14">
        <v>26985</v>
      </c>
      <c r="P65" s="389" t="str">
        <f t="shared" si="1"/>
        <v>Bellinzona</v>
      </c>
    </row>
    <row r="66" spans="1:16" ht="18.899999999999999" customHeight="1">
      <c r="A66" s="24" t="str">
        <f>'Page 9'!$A$37</f>
        <v>Lausanne</v>
      </c>
      <c r="B66" s="343">
        <v>0</v>
      </c>
      <c r="C66" s="343">
        <v>0</v>
      </c>
      <c r="D66" s="14">
        <v>11.7</v>
      </c>
      <c r="E66" s="14">
        <v>0</v>
      </c>
      <c r="F66" s="14">
        <v>140.1</v>
      </c>
      <c r="G66" s="14">
        <v>968.2</v>
      </c>
      <c r="H66" s="14">
        <v>2510.15</v>
      </c>
      <c r="I66" s="14">
        <v>3004.6499999999996</v>
      </c>
      <c r="J66" s="14">
        <v>6472.65</v>
      </c>
      <c r="K66" s="14">
        <v>8137.8</v>
      </c>
      <c r="L66" s="14">
        <v>9863.0500000000011</v>
      </c>
      <c r="M66" s="14">
        <v>11674.849999999999</v>
      </c>
      <c r="N66" s="14">
        <v>33434.85</v>
      </c>
      <c r="O66" s="14">
        <v>32567.300000000003</v>
      </c>
      <c r="P66" s="389" t="str">
        <f t="shared" si="1"/>
        <v>Lausanne</v>
      </c>
    </row>
    <row r="67" spans="1:16" ht="18.899999999999999" customHeight="1">
      <c r="A67" s="24" t="str">
        <f>'Page 9'!$A$38</f>
        <v>Sion</v>
      </c>
      <c r="B67" s="14">
        <v>974.69999999999993</v>
      </c>
      <c r="C67" s="14">
        <v>34</v>
      </c>
      <c r="D67" s="14">
        <v>1413.05</v>
      </c>
      <c r="E67" s="14">
        <v>306.39999999999998</v>
      </c>
      <c r="F67" s="14">
        <v>1068.9000000000001</v>
      </c>
      <c r="G67" s="14">
        <v>982.85</v>
      </c>
      <c r="H67" s="14">
        <v>3528.5499999999997</v>
      </c>
      <c r="I67" s="14">
        <v>2271.75</v>
      </c>
      <c r="J67" s="14">
        <v>6059.2000000000007</v>
      </c>
      <c r="K67" s="14">
        <v>4562.95</v>
      </c>
      <c r="L67" s="14">
        <v>8523.35</v>
      </c>
      <c r="M67" s="14">
        <v>7222.6500000000005</v>
      </c>
      <c r="N67" s="14">
        <v>29621.350000000002</v>
      </c>
      <c r="O67" s="14">
        <v>27788.5</v>
      </c>
      <c r="P67" s="389" t="str">
        <f t="shared" si="1"/>
        <v>Sion</v>
      </c>
    </row>
    <row r="68" spans="1:16" ht="18.899999999999999" customHeight="1">
      <c r="A68" s="24" t="str">
        <f>'Page 9'!$A$39</f>
        <v>Neuchâtel</v>
      </c>
      <c r="B68" s="14">
        <v>551</v>
      </c>
      <c r="C68" s="14">
        <v>414.75</v>
      </c>
      <c r="D68" s="14">
        <v>1607.4</v>
      </c>
      <c r="E68" s="14">
        <v>1069.6500000000001</v>
      </c>
      <c r="F68" s="14">
        <v>2033.0000000000002</v>
      </c>
      <c r="G68" s="14">
        <v>2391.7000000000003</v>
      </c>
      <c r="H68" s="14">
        <v>4568.55</v>
      </c>
      <c r="I68" s="14">
        <v>3625.85</v>
      </c>
      <c r="J68" s="14">
        <v>8213.7000000000007</v>
      </c>
      <c r="K68" s="14">
        <v>7859.0499999999993</v>
      </c>
      <c r="L68" s="14">
        <v>12352.849999999999</v>
      </c>
      <c r="M68" s="14">
        <v>12343.15</v>
      </c>
      <c r="N68" s="14">
        <v>35999.299999999996</v>
      </c>
      <c r="O68" s="14">
        <v>35687.9</v>
      </c>
      <c r="P68" s="389" t="str">
        <f t="shared" si="1"/>
        <v>Neuchâtel</v>
      </c>
    </row>
    <row r="69" spans="1:16" ht="18.899999999999999" customHeight="1">
      <c r="A69" s="24" t="str">
        <f>'Page 9'!$A$40</f>
        <v>Geneva</v>
      </c>
      <c r="B69" s="14">
        <v>50</v>
      </c>
      <c r="C69" s="14">
        <v>25</v>
      </c>
      <c r="D69" s="14">
        <v>191.5</v>
      </c>
      <c r="E69" s="14">
        <v>25</v>
      </c>
      <c r="F69" s="14">
        <v>434.2</v>
      </c>
      <c r="G69" s="14">
        <v>25</v>
      </c>
      <c r="H69" s="14">
        <v>2231.6</v>
      </c>
      <c r="I69" s="14">
        <v>662.25</v>
      </c>
      <c r="J69" s="14">
        <v>4885.45</v>
      </c>
      <c r="K69" s="14">
        <v>3476.4</v>
      </c>
      <c r="L69" s="14">
        <v>8425.75</v>
      </c>
      <c r="M69" s="14">
        <v>6998.15</v>
      </c>
      <c r="N69" s="14">
        <v>30393.65</v>
      </c>
      <c r="O69" s="14">
        <v>29702.050000000003</v>
      </c>
      <c r="P69" s="389" t="str">
        <f t="shared" si="1"/>
        <v>Geneva</v>
      </c>
    </row>
    <row r="70" spans="1:16" ht="18.899999999999999" customHeight="1">
      <c r="A70" s="24" t="str">
        <f>'Page 9'!$A$41</f>
        <v>Delémont</v>
      </c>
      <c r="B70" s="14">
        <v>541.29999999999995</v>
      </c>
      <c r="C70" s="14">
        <v>0</v>
      </c>
      <c r="D70" s="14">
        <v>1469.05</v>
      </c>
      <c r="E70" s="14">
        <v>356.2</v>
      </c>
      <c r="F70" s="14">
        <v>1770.8000000000002</v>
      </c>
      <c r="G70" s="14">
        <v>1391.4</v>
      </c>
      <c r="H70" s="14">
        <v>4090.1499999999996</v>
      </c>
      <c r="I70" s="14">
        <v>2823.45</v>
      </c>
      <c r="J70" s="14">
        <v>7307.0499999999993</v>
      </c>
      <c r="K70" s="14">
        <v>6114.35</v>
      </c>
      <c r="L70" s="14">
        <v>11262</v>
      </c>
      <c r="M70" s="14">
        <v>9997.25</v>
      </c>
      <c r="N70" s="14">
        <v>34002</v>
      </c>
      <c r="O70" s="14">
        <v>32029.399999999998</v>
      </c>
      <c r="P70" s="389" t="str">
        <f t="shared" si="1"/>
        <v>Delémont</v>
      </c>
    </row>
    <row r="71" spans="1:16" ht="18.899999999999999" customHeight="1">
      <c r="A71" s="24"/>
      <c r="B71" s="15"/>
      <c r="C71" s="15"/>
      <c r="D71" s="15"/>
      <c r="E71" s="15"/>
      <c r="F71" s="15"/>
      <c r="G71" s="15"/>
      <c r="H71" s="15"/>
      <c r="I71" s="15"/>
      <c r="J71" s="14"/>
      <c r="K71" s="14"/>
      <c r="L71" s="14"/>
      <c r="M71" s="14"/>
      <c r="N71" s="14"/>
      <c r="O71" s="14"/>
      <c r="P71" s="128"/>
    </row>
    <row r="72" spans="1:16" ht="18.899999999999999" customHeight="1">
      <c r="B72" s="15"/>
      <c r="C72" s="15"/>
      <c r="D72" s="15"/>
      <c r="E72" s="15"/>
      <c r="F72" s="15"/>
      <c r="G72" s="15"/>
      <c r="H72" s="15"/>
      <c r="I72" s="15"/>
      <c r="J72" s="14"/>
      <c r="K72" s="14"/>
      <c r="L72" s="14"/>
      <c r="M72" s="14"/>
      <c r="N72" s="14"/>
      <c r="O72" s="14"/>
      <c r="P72" s="128"/>
    </row>
    <row r="73" spans="1:16" ht="18.899999999999999" customHeight="1">
      <c r="A73" s="97"/>
      <c r="B73" s="15"/>
      <c r="C73" s="15"/>
      <c r="D73" s="15"/>
      <c r="E73" s="15"/>
      <c r="F73" s="15"/>
      <c r="G73" s="15"/>
      <c r="H73" s="15"/>
      <c r="I73" s="15"/>
      <c r="J73" s="14"/>
      <c r="K73" s="14"/>
      <c r="L73" s="14"/>
      <c r="M73" s="14"/>
      <c r="N73" s="14"/>
      <c r="O73" s="14"/>
      <c r="P73" s="128"/>
    </row>
    <row r="74" spans="1:16" ht="18.899999999999999" customHeight="1">
      <c r="A74" s="24" t="str">
        <f>'Page 9'!$A$43</f>
        <v>Direct federal tax</v>
      </c>
      <c r="B74" s="343">
        <v>0</v>
      </c>
      <c r="C74" s="343">
        <v>0</v>
      </c>
      <c r="D74" s="14">
        <v>50.8</v>
      </c>
      <c r="E74" s="343">
        <v>0</v>
      </c>
      <c r="F74" s="14">
        <v>98.6</v>
      </c>
      <c r="G74" s="343">
        <v>0</v>
      </c>
      <c r="H74" s="14">
        <v>148.4</v>
      </c>
      <c r="I74" s="343">
        <v>67</v>
      </c>
      <c r="J74" s="14">
        <v>339.3</v>
      </c>
      <c r="K74" s="14">
        <v>232</v>
      </c>
      <c r="L74" s="14">
        <v>741.90000000000009</v>
      </c>
      <c r="M74" s="14">
        <v>613</v>
      </c>
      <c r="N74" s="14">
        <v>4889.8</v>
      </c>
      <c r="O74" s="14">
        <v>6361</v>
      </c>
      <c r="P74" s="389" t="str">
        <f>A74</f>
        <v>Direct federal tax</v>
      </c>
    </row>
    <row r="75" spans="1:16" ht="18.899999999999999" customHeight="1">
      <c r="A75" s="90"/>
      <c r="B75" s="107"/>
      <c r="C75" s="107"/>
      <c r="D75" s="107"/>
      <c r="E75" s="107"/>
      <c r="F75" s="107"/>
      <c r="G75" s="107"/>
      <c r="H75" s="107"/>
      <c r="I75" s="107"/>
    </row>
    <row r="76" spans="1:16" ht="18.899999999999999" customHeight="1">
      <c r="B76" s="109"/>
      <c r="C76" s="109"/>
      <c r="D76" s="109"/>
      <c r="E76" s="109"/>
      <c r="F76" s="109"/>
      <c r="G76" s="109"/>
      <c r="H76" s="109"/>
      <c r="I76" s="109"/>
    </row>
    <row r="77" spans="1:16" ht="18.899999999999999" customHeight="1">
      <c r="B77" s="109"/>
      <c r="C77" s="109"/>
      <c r="D77" s="109"/>
      <c r="E77" s="109"/>
      <c r="F77" s="109"/>
      <c r="G77" s="109"/>
      <c r="H77" s="109"/>
      <c r="I77" s="109"/>
    </row>
    <row r="78" spans="1:16">
      <c r="B78" s="109"/>
      <c r="C78" s="109"/>
      <c r="D78" s="109"/>
      <c r="E78" s="109"/>
      <c r="F78" s="109"/>
      <c r="G78" s="109"/>
      <c r="H78" s="109"/>
      <c r="I78" s="109"/>
    </row>
    <row r="79" spans="1:16">
      <c r="B79" s="109"/>
      <c r="C79" s="109"/>
      <c r="D79" s="109"/>
      <c r="E79" s="109"/>
      <c r="F79" s="109"/>
      <c r="G79" s="109"/>
      <c r="H79" s="109"/>
      <c r="I79" s="109"/>
    </row>
    <row r="80" spans="1:16">
      <c r="B80" s="109"/>
      <c r="C80" s="109"/>
      <c r="D80" s="109"/>
      <c r="E80" s="109"/>
      <c r="F80" s="109"/>
      <c r="G80" s="109"/>
      <c r="H80" s="109"/>
      <c r="I80" s="109"/>
    </row>
    <row r="81" spans="2:9">
      <c r="B81" s="109"/>
      <c r="C81" s="109"/>
      <c r="D81" s="109"/>
      <c r="E81" s="109"/>
      <c r="F81" s="109"/>
      <c r="G81" s="109"/>
      <c r="H81" s="109"/>
      <c r="I81" s="109"/>
    </row>
    <row r="82" spans="2:9">
      <c r="B82" s="109"/>
      <c r="C82" s="109"/>
      <c r="D82" s="109"/>
      <c r="E82" s="109"/>
      <c r="F82" s="109"/>
      <c r="G82" s="109"/>
      <c r="H82" s="109"/>
      <c r="I82" s="109"/>
    </row>
    <row r="83" spans="2:9">
      <c r="B83" s="109"/>
      <c r="C83" s="109"/>
      <c r="D83" s="109"/>
      <c r="E83" s="109"/>
      <c r="F83" s="109"/>
      <c r="G83" s="109"/>
      <c r="H83" s="109"/>
      <c r="I83" s="109"/>
    </row>
    <row r="84" spans="2:9">
      <c r="B84" s="109"/>
      <c r="C84" s="109"/>
      <c r="D84" s="109"/>
      <c r="E84" s="109"/>
      <c r="F84" s="109"/>
      <c r="G84" s="109"/>
      <c r="H84" s="109"/>
      <c r="I84" s="109"/>
    </row>
    <row r="85" spans="2:9">
      <c r="B85" s="109"/>
      <c r="C85" s="109"/>
      <c r="D85" s="109"/>
      <c r="E85" s="109"/>
      <c r="F85" s="109"/>
      <c r="G85" s="109"/>
      <c r="H85" s="109"/>
      <c r="I85" s="109"/>
    </row>
    <row r="86" spans="2:9">
      <c r="B86" s="109"/>
      <c r="C86" s="109"/>
      <c r="D86" s="109"/>
      <c r="E86" s="109"/>
      <c r="F86" s="109"/>
      <c r="G86" s="109"/>
      <c r="H86" s="109"/>
      <c r="I86" s="109"/>
    </row>
    <row r="87" spans="2:9">
      <c r="B87" s="109"/>
      <c r="C87" s="109"/>
      <c r="D87" s="109"/>
      <c r="E87" s="109"/>
      <c r="F87" s="109"/>
      <c r="G87" s="109"/>
      <c r="H87" s="109"/>
      <c r="I87" s="109"/>
    </row>
    <row r="88" spans="2:9">
      <c r="B88" s="109"/>
      <c r="C88" s="109"/>
      <c r="D88" s="109"/>
      <c r="E88" s="109"/>
      <c r="F88" s="109"/>
      <c r="G88" s="109"/>
      <c r="H88" s="109"/>
      <c r="I88" s="109"/>
    </row>
    <row r="89" spans="2:9">
      <c r="B89" s="109"/>
      <c r="C89" s="109"/>
      <c r="D89" s="109"/>
      <c r="E89" s="109"/>
      <c r="F89" s="109"/>
      <c r="G89" s="109"/>
      <c r="H89" s="109"/>
      <c r="I89" s="109"/>
    </row>
    <row r="90" spans="2:9">
      <c r="B90" s="109"/>
      <c r="C90" s="109"/>
      <c r="D90" s="109"/>
      <c r="E90" s="109"/>
      <c r="F90" s="109"/>
      <c r="G90" s="109"/>
      <c r="H90" s="109"/>
      <c r="I90" s="109"/>
    </row>
    <row r="91" spans="2:9">
      <c r="B91" s="109"/>
      <c r="C91" s="109"/>
      <c r="D91" s="109"/>
      <c r="E91" s="109"/>
      <c r="F91" s="109"/>
      <c r="G91" s="109"/>
      <c r="H91" s="109"/>
      <c r="I91" s="109"/>
    </row>
    <row r="92" spans="2:9">
      <c r="B92" s="109"/>
      <c r="C92" s="109"/>
      <c r="D92" s="109"/>
      <c r="E92" s="109"/>
      <c r="F92" s="109"/>
      <c r="G92" s="109"/>
      <c r="H92" s="109"/>
      <c r="I92" s="109"/>
    </row>
    <row r="93" spans="2:9">
      <c r="B93" s="109"/>
      <c r="C93" s="109"/>
      <c r="D93" s="109"/>
      <c r="E93" s="109"/>
      <c r="F93" s="109"/>
      <c r="G93" s="109"/>
      <c r="H93" s="109"/>
      <c r="I93" s="109"/>
    </row>
    <row r="94" spans="2:9">
      <c r="B94" s="109"/>
      <c r="C94" s="109"/>
      <c r="D94" s="109"/>
      <c r="E94" s="109"/>
      <c r="F94" s="109"/>
      <c r="G94" s="109"/>
      <c r="H94" s="109"/>
      <c r="I94" s="109"/>
    </row>
    <row r="95" spans="2:9">
      <c r="B95" s="109"/>
      <c r="C95" s="109"/>
      <c r="D95" s="109"/>
      <c r="E95" s="109"/>
      <c r="F95" s="109"/>
      <c r="G95" s="109"/>
      <c r="H95" s="109"/>
      <c r="I95" s="109"/>
    </row>
    <row r="96" spans="2:9">
      <c r="B96" s="109"/>
      <c r="C96" s="109"/>
      <c r="D96" s="109"/>
      <c r="E96" s="109"/>
      <c r="F96" s="109"/>
      <c r="G96" s="109"/>
      <c r="H96" s="109"/>
      <c r="I96" s="109"/>
    </row>
    <row r="97" spans="2:9">
      <c r="B97" s="109"/>
      <c r="C97" s="109"/>
      <c r="D97" s="109"/>
      <c r="E97" s="109"/>
      <c r="F97" s="109"/>
      <c r="G97" s="109"/>
      <c r="H97" s="109"/>
      <c r="I97" s="109"/>
    </row>
    <row r="98" spans="2:9">
      <c r="B98" s="109"/>
      <c r="C98" s="109"/>
      <c r="D98" s="109"/>
      <c r="E98" s="109"/>
      <c r="F98" s="109"/>
      <c r="G98" s="109"/>
      <c r="H98" s="109"/>
      <c r="I98" s="109"/>
    </row>
    <row r="99" spans="2:9">
      <c r="B99" s="109"/>
      <c r="C99" s="109"/>
      <c r="D99" s="109"/>
      <c r="E99" s="109"/>
      <c r="F99" s="109"/>
      <c r="G99" s="109"/>
      <c r="H99" s="109"/>
      <c r="I99" s="109"/>
    </row>
    <row r="100" spans="2:9">
      <c r="B100" s="109"/>
      <c r="C100" s="109"/>
      <c r="D100" s="109"/>
      <c r="E100" s="109"/>
      <c r="F100" s="109"/>
      <c r="G100" s="109"/>
      <c r="H100" s="109"/>
      <c r="I100" s="109"/>
    </row>
    <row r="101" spans="2:9">
      <c r="B101" s="109"/>
      <c r="C101" s="109"/>
      <c r="D101" s="109"/>
      <c r="E101" s="109"/>
      <c r="F101" s="109"/>
      <c r="G101" s="109"/>
      <c r="H101" s="109"/>
      <c r="I101" s="109"/>
    </row>
    <row r="102" spans="2:9">
      <c r="B102" s="109"/>
      <c r="C102" s="109"/>
      <c r="D102" s="109"/>
      <c r="E102" s="109"/>
      <c r="F102" s="109"/>
      <c r="G102" s="109"/>
      <c r="H102" s="109"/>
      <c r="I102" s="109"/>
    </row>
    <row r="103" spans="2:9">
      <c r="B103" s="109"/>
      <c r="C103" s="109"/>
      <c r="D103" s="109"/>
      <c r="E103" s="109"/>
      <c r="F103" s="109"/>
      <c r="G103" s="109"/>
      <c r="H103" s="109"/>
      <c r="I103" s="109"/>
    </row>
    <row r="104" spans="2:9">
      <c r="B104" s="109"/>
      <c r="C104" s="109"/>
      <c r="D104" s="109"/>
      <c r="E104" s="109"/>
      <c r="F104" s="109"/>
      <c r="G104" s="109"/>
      <c r="H104" s="109"/>
      <c r="I104" s="109"/>
    </row>
    <row r="105" spans="2:9">
      <c r="B105" s="109"/>
      <c r="C105" s="109"/>
      <c r="D105" s="109"/>
      <c r="E105" s="109"/>
      <c r="F105" s="109"/>
      <c r="G105" s="109"/>
      <c r="H105" s="109"/>
      <c r="I105" s="109"/>
    </row>
    <row r="106" spans="2:9">
      <c r="B106" s="109"/>
      <c r="C106" s="109"/>
      <c r="D106" s="109"/>
      <c r="E106" s="109"/>
      <c r="F106" s="109"/>
      <c r="G106" s="109"/>
      <c r="H106" s="109"/>
      <c r="I106" s="109"/>
    </row>
    <row r="107" spans="2:9">
      <c r="B107" s="109"/>
      <c r="C107" s="109"/>
      <c r="D107" s="109"/>
      <c r="E107" s="109"/>
      <c r="F107" s="109"/>
      <c r="G107" s="109"/>
      <c r="H107" s="109"/>
      <c r="I107" s="109"/>
    </row>
    <row r="108" spans="2:9">
      <c r="B108" s="109"/>
      <c r="C108" s="109"/>
      <c r="D108" s="109"/>
      <c r="E108" s="109"/>
      <c r="F108" s="109"/>
      <c r="G108" s="109"/>
      <c r="H108" s="109"/>
      <c r="I108" s="109"/>
    </row>
    <row r="109" spans="2:9">
      <c r="B109" s="109"/>
      <c r="C109" s="109"/>
      <c r="D109" s="109"/>
      <c r="E109" s="109"/>
      <c r="F109" s="109"/>
      <c r="G109" s="109"/>
      <c r="H109" s="109"/>
      <c r="I109" s="109"/>
    </row>
    <row r="110" spans="2:9">
      <c r="B110" s="109"/>
      <c r="C110" s="109"/>
      <c r="D110" s="109"/>
      <c r="E110" s="109"/>
      <c r="F110" s="109"/>
      <c r="G110" s="109"/>
      <c r="H110" s="109"/>
      <c r="I110" s="109"/>
    </row>
    <row r="111" spans="2:9">
      <c r="B111" s="109"/>
      <c r="C111" s="109"/>
      <c r="D111" s="109"/>
      <c r="E111" s="109"/>
      <c r="F111" s="109"/>
      <c r="G111" s="109"/>
      <c r="H111" s="109"/>
      <c r="I111" s="109"/>
    </row>
    <row r="112" spans="2:9">
      <c r="B112" s="109"/>
      <c r="C112" s="109"/>
      <c r="D112" s="109"/>
      <c r="E112" s="109"/>
      <c r="F112" s="109"/>
      <c r="G112" s="109"/>
      <c r="H112" s="109"/>
      <c r="I112" s="109"/>
    </row>
    <row r="113" spans="2:9">
      <c r="B113" s="109"/>
      <c r="C113" s="109"/>
      <c r="D113" s="109"/>
      <c r="E113" s="109"/>
      <c r="F113" s="109"/>
      <c r="G113" s="109"/>
      <c r="H113" s="109"/>
      <c r="I113" s="109"/>
    </row>
    <row r="114" spans="2:9">
      <c r="B114" s="109"/>
      <c r="C114" s="109"/>
      <c r="D114" s="109"/>
      <c r="E114" s="109"/>
      <c r="F114" s="109"/>
      <c r="G114" s="109"/>
      <c r="H114" s="109"/>
      <c r="I114" s="109"/>
    </row>
    <row r="115" spans="2:9">
      <c r="B115" s="109"/>
      <c r="C115" s="109"/>
      <c r="D115" s="109"/>
      <c r="E115" s="109"/>
      <c r="F115" s="109"/>
      <c r="G115" s="109"/>
      <c r="H115" s="109"/>
      <c r="I115" s="109"/>
    </row>
    <row r="116" spans="2:9">
      <c r="B116" s="109"/>
      <c r="C116" s="109"/>
      <c r="D116" s="109"/>
      <c r="E116" s="109"/>
      <c r="F116" s="109"/>
      <c r="G116" s="109"/>
      <c r="H116" s="109"/>
      <c r="I116" s="109"/>
    </row>
    <row r="117" spans="2:9">
      <c r="B117" s="109"/>
      <c r="C117" s="109"/>
      <c r="D117" s="109"/>
      <c r="E117" s="109"/>
      <c r="F117" s="109"/>
      <c r="G117" s="109"/>
      <c r="H117" s="109"/>
      <c r="I117" s="109"/>
    </row>
    <row r="118" spans="2:9">
      <c r="B118" s="109"/>
      <c r="C118" s="109"/>
      <c r="D118" s="109"/>
      <c r="E118" s="109"/>
      <c r="F118" s="109"/>
      <c r="G118" s="109"/>
      <c r="H118" s="109"/>
      <c r="I118" s="109"/>
    </row>
    <row r="119" spans="2:9">
      <c r="B119" s="109"/>
      <c r="C119" s="109"/>
      <c r="D119" s="109"/>
      <c r="E119" s="109"/>
      <c r="F119" s="109"/>
      <c r="G119" s="109"/>
      <c r="H119" s="109"/>
      <c r="I119" s="109"/>
    </row>
    <row r="120" spans="2:9">
      <c r="B120" s="109"/>
      <c r="C120" s="109"/>
      <c r="D120" s="109"/>
      <c r="E120" s="109"/>
      <c r="F120" s="109"/>
      <c r="G120" s="109"/>
      <c r="H120" s="109"/>
      <c r="I120" s="109"/>
    </row>
    <row r="121" spans="2:9">
      <c r="B121" s="109"/>
      <c r="C121" s="109"/>
      <c r="D121" s="109"/>
      <c r="E121" s="109"/>
      <c r="F121" s="109"/>
      <c r="G121" s="109"/>
      <c r="H121" s="109"/>
      <c r="I121" s="109"/>
    </row>
    <row r="122" spans="2:9">
      <c r="B122" s="109"/>
      <c r="C122" s="109"/>
      <c r="D122" s="109"/>
      <c r="E122" s="109"/>
      <c r="F122" s="109"/>
      <c r="G122" s="109"/>
      <c r="H122" s="109"/>
      <c r="I122" s="109"/>
    </row>
    <row r="123" spans="2:9">
      <c r="B123" s="109"/>
      <c r="C123" s="109"/>
      <c r="D123" s="109"/>
      <c r="E123" s="109"/>
      <c r="F123" s="109"/>
      <c r="G123" s="109"/>
      <c r="H123" s="109"/>
      <c r="I123" s="109"/>
    </row>
    <row r="124" spans="2:9">
      <c r="B124" s="109"/>
      <c r="C124" s="109"/>
      <c r="D124" s="109"/>
      <c r="E124" s="109"/>
      <c r="F124" s="109"/>
      <c r="G124" s="109"/>
      <c r="H124" s="109"/>
      <c r="I124" s="109"/>
    </row>
    <row r="125" spans="2:9">
      <c r="B125" s="109"/>
      <c r="C125" s="109"/>
      <c r="D125" s="109"/>
      <c r="E125" s="109"/>
      <c r="F125" s="109"/>
      <c r="G125" s="109"/>
      <c r="H125" s="109"/>
      <c r="I125" s="109"/>
    </row>
    <row r="126" spans="2:9">
      <c r="B126" s="109"/>
      <c r="C126" s="109"/>
      <c r="D126" s="109"/>
      <c r="E126" s="109"/>
      <c r="F126" s="109"/>
      <c r="G126" s="109"/>
      <c r="H126" s="109"/>
      <c r="I126" s="109"/>
    </row>
  </sheetData>
  <mergeCells count="11">
    <mergeCell ref="J12:O12"/>
    <mergeCell ref="J44:O44"/>
    <mergeCell ref="B44:I44"/>
    <mergeCell ref="B12:I12"/>
    <mergeCell ref="B10:I10"/>
    <mergeCell ref="J10:O10"/>
    <mergeCell ref="B6:I6"/>
    <mergeCell ref="J7:K7"/>
    <mergeCell ref="L7:M7"/>
    <mergeCell ref="N7:O7"/>
    <mergeCell ref="J6:O6"/>
  </mergeCells>
  <phoneticPr fontId="7" type="noConversion"/>
  <printOptions horizontalCentered="1"/>
  <pageMargins left="0.39370078740157483" right="0.39370078740157483" top="0.59055118110236227" bottom="0.59055118110236227" header="0.39370078740157483" footer="0.39370078740157483"/>
  <pageSetup paperSize="9" scale="54" fitToWidth="2" orientation="portrait" r:id="rId1"/>
  <headerFooter alignWithMargins="0">
    <oddHeader>&amp;C&amp;"Helvetica,Fett"&amp;12 2010</oddHeader>
    <oddFooter>&amp;C&amp;"Helvetica,Standard" Eidg. Steuerverwaltung  -  Administration fédérale des contributions  -  Amministrazione federale delle contribuzioni&amp;R34 - 35</oddFooter>
  </headerFooter>
  <colBreaks count="1" manualBreakCount="1">
    <brk id="9" max="74"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tabColor indexed="43"/>
  </sheetPr>
  <dimension ref="A1:AJ71"/>
  <sheetViews>
    <sheetView zoomScale="75" workbookViewId="0"/>
  </sheetViews>
  <sheetFormatPr baseColWidth="10" defaultColWidth="10.33203125" defaultRowHeight="15.6"/>
  <cols>
    <col min="1" max="1" width="9.109375" style="566" customWidth="1"/>
    <col min="2" max="2" width="20.33203125" style="566" customWidth="1"/>
    <col min="3" max="3" width="4.5546875" style="566" customWidth="1"/>
    <col min="4" max="4" width="13.44140625" style="528" customWidth="1"/>
    <col min="5" max="5" width="7.5546875" style="566" customWidth="1"/>
    <col min="6" max="6" width="10.33203125" style="566" customWidth="1"/>
    <col min="7" max="7" width="5.109375" style="566" customWidth="1"/>
    <col min="8" max="8" width="7.5546875" style="566" customWidth="1"/>
    <col min="9" max="9" width="4.109375" style="566" customWidth="1"/>
    <col min="10" max="10" width="8.5546875" style="528" customWidth="1"/>
    <col min="11" max="11" width="20" style="567" customWidth="1"/>
    <col min="12" max="12" width="4" style="528" customWidth="1"/>
    <col min="13" max="13" width="7.6640625" style="528" customWidth="1"/>
    <col min="14" max="14" width="6.5546875" style="528" customWidth="1"/>
    <col min="15" max="16384" width="10.33203125" style="528"/>
  </cols>
  <sheetData>
    <row r="1" spans="1:13" s="571" customFormat="1" ht="18.75" customHeight="1">
      <c r="A1" s="568" t="s">
        <v>103</v>
      </c>
      <c r="B1" s="568"/>
      <c r="C1" s="568"/>
      <c r="D1" s="569"/>
      <c r="E1" s="568"/>
      <c r="F1" s="568"/>
      <c r="G1" s="568"/>
      <c r="H1" s="570"/>
      <c r="I1" s="568"/>
      <c r="J1" s="569"/>
      <c r="K1" s="719"/>
      <c r="L1" s="569"/>
      <c r="M1" s="569"/>
    </row>
    <row r="2" spans="1:13" ht="15" customHeight="1"/>
    <row r="3" spans="1:13" ht="15" customHeight="1"/>
    <row r="4" spans="1:13" s="508" customFormat="1" ht="15" customHeight="1">
      <c r="A4" s="507" t="s">
        <v>366</v>
      </c>
      <c r="B4" s="507"/>
      <c r="C4" s="507"/>
      <c r="D4" s="507"/>
      <c r="E4" s="507"/>
      <c r="F4" s="507"/>
      <c r="G4" s="507"/>
      <c r="H4" s="507"/>
      <c r="I4" s="507"/>
      <c r="K4" s="509"/>
    </row>
    <row r="5" spans="1:13" s="505" customFormat="1">
      <c r="A5" s="504"/>
      <c r="B5" s="504"/>
      <c r="C5" s="504"/>
      <c r="D5" s="504"/>
      <c r="E5" s="504"/>
      <c r="F5" s="504"/>
      <c r="G5" s="504"/>
      <c r="H5" s="504"/>
      <c r="I5" s="504"/>
      <c r="K5" s="506"/>
    </row>
    <row r="6" spans="1:13" s="505" customFormat="1">
      <c r="A6" s="504"/>
      <c r="B6" s="504"/>
      <c r="C6" s="504"/>
      <c r="D6" s="504"/>
      <c r="E6" s="504"/>
      <c r="F6" s="504"/>
      <c r="G6" s="504"/>
      <c r="H6" s="504"/>
      <c r="I6" s="504"/>
      <c r="K6" s="506"/>
    </row>
    <row r="7" spans="1:13" s="505" customFormat="1" ht="16.2">
      <c r="A7" s="545" t="s">
        <v>291</v>
      </c>
      <c r="B7" s="507"/>
      <c r="C7" s="507"/>
      <c r="D7" s="507"/>
      <c r="E7" s="507"/>
      <c r="G7" s="507"/>
      <c r="H7" s="545"/>
      <c r="I7" s="510"/>
      <c r="K7" s="506"/>
    </row>
    <row r="8" spans="1:13" s="505" customFormat="1" ht="16.2">
      <c r="A8" s="507"/>
      <c r="B8" s="507"/>
      <c r="C8" s="507"/>
      <c r="D8" s="507"/>
      <c r="E8" s="507"/>
      <c r="F8" s="507"/>
      <c r="G8" s="507"/>
      <c r="H8" s="507"/>
      <c r="I8" s="510"/>
      <c r="K8" s="506"/>
    </row>
    <row r="9" spans="1:13" s="505" customFormat="1" ht="16.2">
      <c r="A9" s="507"/>
      <c r="B9" s="507"/>
      <c r="C9" s="507"/>
      <c r="D9" s="507"/>
      <c r="E9" s="507"/>
      <c r="F9" s="507"/>
      <c r="G9" s="507"/>
      <c r="H9" s="507"/>
      <c r="I9" s="510"/>
      <c r="K9" s="506"/>
    </row>
    <row r="10" spans="1:13" s="505" customFormat="1">
      <c r="A10" s="507" t="s">
        <v>220</v>
      </c>
      <c r="B10" s="507"/>
      <c r="C10" s="507"/>
      <c r="D10" s="507"/>
      <c r="E10" s="507"/>
      <c r="H10" s="507"/>
      <c r="I10" s="507"/>
      <c r="K10" s="506"/>
    </row>
    <row r="11" spans="1:13" s="505" customFormat="1">
      <c r="A11" s="507"/>
      <c r="B11" s="507"/>
      <c r="C11" s="507"/>
      <c r="D11" s="507"/>
      <c r="E11" s="507"/>
      <c r="H11" s="507"/>
      <c r="I11" s="507"/>
      <c r="K11" s="506"/>
    </row>
    <row r="12" spans="1:13" s="505" customFormat="1">
      <c r="A12" s="512" t="s">
        <v>288</v>
      </c>
      <c r="B12" s="513"/>
      <c r="C12" s="513"/>
      <c r="D12" s="507"/>
      <c r="E12" s="507"/>
      <c r="H12" s="512"/>
      <c r="I12" s="513"/>
      <c r="K12" s="506"/>
    </row>
    <row r="13" spans="1:13" s="505" customFormat="1">
      <c r="A13" s="507" t="s">
        <v>289</v>
      </c>
      <c r="B13" s="507"/>
      <c r="C13" s="507"/>
      <c r="D13" s="507"/>
      <c r="E13" s="507"/>
      <c r="H13" s="507"/>
      <c r="I13" s="507"/>
      <c r="K13" s="506"/>
    </row>
    <row r="14" spans="1:13" s="505" customFormat="1" ht="16.2">
      <c r="A14" s="720" t="s">
        <v>290</v>
      </c>
      <c r="B14" s="507"/>
      <c r="C14" s="507"/>
      <c r="D14" s="507"/>
      <c r="E14" s="507"/>
      <c r="F14" s="507" t="s">
        <v>217</v>
      </c>
      <c r="G14" s="507"/>
      <c r="H14" s="720"/>
      <c r="I14" s="510"/>
      <c r="K14" s="506"/>
    </row>
    <row r="15" spans="1:13" s="505" customFormat="1" ht="16.2">
      <c r="A15" s="507"/>
      <c r="B15" s="507"/>
      <c r="C15" s="507"/>
      <c r="D15" s="507"/>
      <c r="E15" s="507"/>
      <c r="F15" s="507"/>
      <c r="G15" s="507"/>
      <c r="H15" s="507"/>
      <c r="I15" s="510"/>
      <c r="K15" s="506"/>
    </row>
    <row r="16" spans="1:13" s="505" customFormat="1" ht="9" customHeight="1">
      <c r="A16" s="507"/>
      <c r="B16" s="507"/>
      <c r="C16" s="507"/>
      <c r="D16" s="507"/>
      <c r="E16" s="507"/>
      <c r="F16" s="507"/>
      <c r="G16" s="507"/>
      <c r="H16" s="507"/>
      <c r="I16" s="510"/>
      <c r="K16" s="506"/>
    </row>
    <row r="17" spans="1:36" s="505" customFormat="1" ht="15" customHeight="1">
      <c r="A17" s="512" t="s">
        <v>292</v>
      </c>
      <c r="B17" s="513"/>
      <c r="C17" s="513"/>
      <c r="D17" s="507"/>
      <c r="E17" s="507"/>
      <c r="H17" s="512"/>
      <c r="I17" s="513"/>
      <c r="K17" s="506"/>
    </row>
    <row r="18" spans="1:36" s="505" customFormat="1">
      <c r="A18" s="507" t="s">
        <v>217</v>
      </c>
      <c r="B18" s="507"/>
      <c r="C18" s="507"/>
      <c r="D18" s="507"/>
      <c r="E18" s="507"/>
      <c r="H18" s="545"/>
      <c r="I18" s="507"/>
      <c r="K18" s="506"/>
    </row>
    <row r="19" spans="1:36" s="505" customFormat="1">
      <c r="A19" s="507"/>
      <c r="B19" s="507"/>
      <c r="C19" s="507"/>
      <c r="D19" s="507"/>
      <c r="E19" s="507"/>
      <c r="H19" s="507"/>
      <c r="I19" s="507"/>
      <c r="K19" s="506"/>
    </row>
    <row r="20" spans="1:36" s="505" customFormat="1">
      <c r="A20" s="507"/>
      <c r="B20" s="507"/>
      <c r="C20" s="507"/>
      <c r="D20" s="507"/>
      <c r="E20" s="507"/>
      <c r="H20" s="507"/>
      <c r="I20" s="507"/>
      <c r="K20" s="506"/>
    </row>
    <row r="21" spans="1:36" s="505" customFormat="1">
      <c r="A21" s="507"/>
      <c r="B21" s="507"/>
      <c r="C21" s="507"/>
      <c r="D21" s="507"/>
      <c r="E21" s="507"/>
      <c r="H21" s="507"/>
      <c r="I21" s="507"/>
      <c r="K21" s="506"/>
    </row>
    <row r="22" spans="1:36" s="505" customFormat="1">
      <c r="A22" s="507"/>
      <c r="B22" s="507"/>
      <c r="C22" s="507"/>
      <c r="D22" s="507"/>
      <c r="E22" s="507"/>
      <c r="H22" s="507"/>
      <c r="I22" s="507"/>
      <c r="K22" s="506"/>
    </row>
    <row r="23" spans="1:36" s="505" customFormat="1">
      <c r="A23" s="507"/>
      <c r="B23" s="507"/>
      <c r="C23" s="507"/>
      <c r="D23" s="507"/>
      <c r="E23" s="507"/>
      <c r="H23" s="507"/>
      <c r="I23" s="507"/>
      <c r="K23" s="506"/>
    </row>
    <row r="24" spans="1:36" s="505" customFormat="1" ht="16.2">
      <c r="A24" s="507"/>
      <c r="B24" s="507"/>
      <c r="C24" s="507"/>
      <c r="D24" s="507"/>
      <c r="E24" s="507"/>
      <c r="F24" s="507"/>
      <c r="G24" s="507"/>
      <c r="H24" s="507"/>
      <c r="I24" s="510"/>
      <c r="K24" s="506"/>
    </row>
    <row r="25" spans="1:36" s="505" customFormat="1" ht="16.2">
      <c r="A25" s="507"/>
      <c r="B25" s="507"/>
      <c r="C25" s="507"/>
      <c r="D25" s="507"/>
      <c r="E25" s="507"/>
      <c r="F25" s="507"/>
      <c r="G25" s="507"/>
      <c r="H25" s="507"/>
      <c r="I25" s="510"/>
      <c r="K25" s="514"/>
    </row>
    <row r="26" spans="1:36" s="505" customFormat="1" ht="16.2">
      <c r="A26" s="507" t="s">
        <v>240</v>
      </c>
      <c r="B26" s="507"/>
      <c r="C26" s="507"/>
      <c r="D26" s="507"/>
      <c r="E26" s="507"/>
      <c r="G26" s="507"/>
      <c r="H26" s="507"/>
      <c r="I26" s="510"/>
      <c r="K26" s="506"/>
    </row>
    <row r="27" spans="1:36" s="505" customFormat="1" ht="16.2">
      <c r="A27" s="507"/>
      <c r="B27" s="507"/>
      <c r="C27" s="507"/>
      <c r="D27" s="507"/>
      <c r="E27" s="507"/>
      <c r="F27" s="507"/>
      <c r="G27" s="507"/>
      <c r="H27" s="507"/>
      <c r="I27" s="510"/>
      <c r="K27" s="506"/>
    </row>
    <row r="28" spans="1:36" s="505" customFormat="1" ht="17.850000000000001" customHeight="1">
      <c r="A28" s="507" t="s">
        <v>318</v>
      </c>
      <c r="B28" s="507"/>
      <c r="C28" s="507"/>
      <c r="F28" s="515">
        <v>50000</v>
      </c>
      <c r="G28" s="507" t="s">
        <v>63</v>
      </c>
      <c r="H28" s="507"/>
      <c r="I28" s="507"/>
      <c r="J28" s="507"/>
      <c r="K28" s="510"/>
      <c r="O28" s="506"/>
    </row>
    <row r="29" spans="1:36" s="505" customFormat="1" ht="16.2">
      <c r="A29" s="507"/>
      <c r="B29" s="507"/>
      <c r="C29" s="507"/>
      <c r="F29" s="515"/>
      <c r="G29" s="507"/>
      <c r="H29" s="507"/>
      <c r="I29" s="507"/>
      <c r="J29" s="507"/>
      <c r="K29" s="510"/>
      <c r="O29" s="506"/>
    </row>
    <row r="30" spans="1:36" s="505" customFormat="1" ht="16.2">
      <c r="A30" s="507" t="s">
        <v>222</v>
      </c>
      <c r="B30" s="507"/>
      <c r="C30" s="507"/>
      <c r="F30" s="515"/>
      <c r="G30" s="507"/>
      <c r="H30" s="507"/>
      <c r="I30" s="507"/>
      <c r="J30" s="507"/>
      <c r="K30" s="510"/>
      <c r="O30" s="506"/>
    </row>
    <row r="31" spans="1:36" s="505" customFormat="1" ht="16.2">
      <c r="A31" s="507"/>
      <c r="B31" s="507"/>
      <c r="C31" s="507"/>
      <c r="F31" s="515"/>
      <c r="G31" s="507"/>
      <c r="H31" s="507"/>
      <c r="I31" s="507"/>
      <c r="J31" s="507"/>
      <c r="K31" s="510"/>
      <c r="O31" s="506"/>
    </row>
    <row r="32" spans="1:36" s="505" customFormat="1" ht="17.850000000000001" customHeight="1">
      <c r="A32" s="721"/>
      <c r="B32" s="507" t="s">
        <v>235</v>
      </c>
      <c r="C32" s="507"/>
      <c r="F32" s="518">
        <v>3900</v>
      </c>
      <c r="G32" s="519" t="s">
        <v>63</v>
      </c>
      <c r="H32" s="721"/>
      <c r="I32" s="507"/>
      <c r="J32" s="507"/>
      <c r="K32" s="510"/>
      <c r="O32" s="506"/>
      <c r="P32" s="517"/>
      <c r="Q32" s="517"/>
      <c r="R32" s="517"/>
      <c r="S32" s="517"/>
      <c r="T32" s="517"/>
      <c r="U32" s="517"/>
      <c r="V32" s="517"/>
      <c r="W32" s="517"/>
      <c r="X32" s="517"/>
      <c r="Y32" s="517"/>
      <c r="Z32" s="517"/>
      <c r="AA32" s="517"/>
      <c r="AB32" s="517"/>
      <c r="AC32" s="517"/>
      <c r="AD32" s="517"/>
      <c r="AE32" s="517"/>
      <c r="AF32" s="517"/>
      <c r="AG32" s="517"/>
      <c r="AH32" s="517"/>
      <c r="AI32" s="517"/>
      <c r="AJ32" s="517"/>
    </row>
    <row r="33" spans="1:36" s="505" customFormat="1" ht="16.2">
      <c r="A33" s="520"/>
      <c r="B33" s="507" t="s">
        <v>234</v>
      </c>
      <c r="C33" s="507"/>
      <c r="F33" s="521"/>
      <c r="G33" s="522"/>
      <c r="H33" s="520"/>
      <c r="I33" s="507"/>
      <c r="J33" s="507"/>
      <c r="K33" s="510"/>
      <c r="O33" s="506"/>
      <c r="P33" s="517"/>
      <c r="Q33" s="517"/>
      <c r="R33" s="517"/>
      <c r="S33" s="517"/>
      <c r="T33" s="517"/>
      <c r="U33" s="517"/>
      <c r="V33" s="517"/>
      <c r="W33" s="517"/>
      <c r="X33" s="517"/>
      <c r="Y33" s="517"/>
      <c r="Z33" s="517"/>
      <c r="AA33" s="517"/>
      <c r="AB33" s="517"/>
      <c r="AC33" s="517"/>
      <c r="AD33" s="517"/>
      <c r="AE33" s="517"/>
      <c r="AF33" s="517"/>
      <c r="AG33" s="517"/>
      <c r="AH33" s="517"/>
      <c r="AI33" s="517"/>
      <c r="AJ33" s="517"/>
    </row>
    <row r="34" spans="1:36" s="505" customFormat="1" ht="16.2">
      <c r="A34" s="721"/>
      <c r="F34" s="722"/>
      <c r="G34" s="723"/>
      <c r="H34" s="721"/>
      <c r="I34" s="507"/>
      <c r="J34" s="507"/>
      <c r="K34" s="510"/>
      <c r="O34" s="506"/>
      <c r="P34" s="517"/>
      <c r="Q34" s="517"/>
      <c r="R34" s="517"/>
      <c r="S34" s="517"/>
      <c r="T34" s="517"/>
      <c r="U34" s="517"/>
      <c r="V34" s="517"/>
      <c r="W34" s="517"/>
      <c r="X34" s="517"/>
      <c r="Y34" s="517"/>
      <c r="Z34" s="517"/>
      <c r="AA34" s="517"/>
      <c r="AB34" s="517"/>
      <c r="AC34" s="517"/>
      <c r="AD34" s="517"/>
      <c r="AE34" s="517"/>
      <c r="AF34" s="517"/>
      <c r="AG34" s="517"/>
      <c r="AH34" s="517"/>
      <c r="AI34" s="517"/>
      <c r="AJ34" s="517"/>
    </row>
    <row r="35" spans="1:36" s="505" customFormat="1" ht="16.2">
      <c r="A35" s="721"/>
      <c r="B35" s="507" t="s">
        <v>269</v>
      </c>
      <c r="C35" s="507"/>
      <c r="F35" s="523">
        <v>0</v>
      </c>
      <c r="G35" s="524" t="s">
        <v>63</v>
      </c>
      <c r="H35" s="721"/>
      <c r="I35" s="507"/>
      <c r="J35" s="507"/>
      <c r="K35" s="510"/>
      <c r="O35" s="509"/>
      <c r="P35" s="517"/>
      <c r="Q35" s="517"/>
      <c r="R35" s="517"/>
      <c r="S35" s="517"/>
      <c r="T35" s="517"/>
      <c r="U35" s="517"/>
      <c r="V35" s="517"/>
      <c r="W35" s="517"/>
      <c r="X35" s="517"/>
      <c r="Y35" s="517"/>
      <c r="Z35" s="517"/>
      <c r="AA35" s="517"/>
      <c r="AB35" s="517"/>
      <c r="AC35" s="517"/>
      <c r="AD35" s="517"/>
      <c r="AE35" s="517"/>
      <c r="AF35" s="517"/>
      <c r="AG35" s="517"/>
      <c r="AH35" s="517"/>
      <c r="AI35" s="517"/>
      <c r="AJ35" s="517"/>
    </row>
    <row r="36" spans="1:36" s="505" customFormat="1" ht="15">
      <c r="A36" s="721"/>
      <c r="B36" s="507"/>
      <c r="C36" s="507"/>
      <c r="F36" s="526">
        <f>F32-F35</f>
        <v>3900</v>
      </c>
      <c r="G36" s="507" t="s">
        <v>63</v>
      </c>
      <c r="H36" s="721"/>
      <c r="I36" s="507"/>
      <c r="J36" s="507"/>
      <c r="K36" s="724"/>
      <c r="L36" s="724"/>
      <c r="O36" s="724"/>
      <c r="P36" s="724"/>
      <c r="Q36" s="724"/>
      <c r="R36" s="724"/>
      <c r="S36" s="724"/>
      <c r="T36" s="724"/>
      <c r="U36" s="724"/>
      <c r="V36" s="724"/>
      <c r="W36" s="724"/>
      <c r="X36" s="724"/>
      <c r="Y36" s="724"/>
      <c r="Z36" s="724"/>
      <c r="AA36" s="724"/>
      <c r="AB36" s="724"/>
      <c r="AC36" s="724"/>
      <c r="AD36" s="724"/>
      <c r="AE36" s="724"/>
      <c r="AF36" s="724"/>
      <c r="AG36" s="724"/>
      <c r="AH36" s="724"/>
      <c r="AI36" s="724"/>
      <c r="AJ36" s="724"/>
    </row>
    <row r="37" spans="1:36" s="505" customFormat="1" ht="15">
      <c r="A37" s="721"/>
      <c r="B37" s="507"/>
      <c r="C37" s="507"/>
      <c r="F37" s="526"/>
      <c r="G37" s="507"/>
      <c r="H37" s="721"/>
      <c r="I37" s="507"/>
      <c r="J37" s="507"/>
      <c r="K37" s="724"/>
      <c r="L37" s="724"/>
      <c r="O37" s="724"/>
      <c r="P37" s="724"/>
      <c r="Q37" s="724"/>
      <c r="R37" s="724"/>
      <c r="S37" s="724"/>
      <c r="T37" s="724"/>
      <c r="U37" s="724"/>
      <c r="V37" s="724"/>
      <c r="W37" s="724"/>
      <c r="X37" s="724"/>
      <c r="Y37" s="724"/>
      <c r="Z37" s="724"/>
      <c r="AA37" s="724"/>
      <c r="AB37" s="724"/>
      <c r="AC37" s="724"/>
      <c r="AD37" s="724"/>
      <c r="AE37" s="724"/>
      <c r="AF37" s="724"/>
      <c r="AG37" s="724"/>
      <c r="AH37" s="724"/>
      <c r="AI37" s="724"/>
      <c r="AJ37" s="724"/>
    </row>
    <row r="38" spans="1:36" s="505" customFormat="1" ht="6.9" customHeight="1">
      <c r="A38" s="520"/>
      <c r="B38" s="507"/>
      <c r="C38" s="507"/>
      <c r="F38" s="530"/>
      <c r="G38" s="531"/>
      <c r="H38" s="507"/>
      <c r="I38" s="507"/>
      <c r="J38" s="507"/>
      <c r="K38" s="510"/>
      <c r="O38" s="506"/>
    </row>
    <row r="39" spans="1:36" s="505" customFormat="1" ht="16.2">
      <c r="A39" s="520"/>
      <c r="B39" s="507"/>
      <c r="C39" s="507"/>
      <c r="F39" s="526"/>
      <c r="G39" s="507"/>
      <c r="H39" s="507"/>
      <c r="I39" s="507"/>
      <c r="J39" s="507"/>
      <c r="K39" s="510"/>
      <c r="O39" s="506"/>
    </row>
    <row r="40" spans="1:36" s="505" customFormat="1" ht="16.2">
      <c r="A40" s="520" t="s">
        <v>223</v>
      </c>
      <c r="B40" s="507"/>
      <c r="C40" s="507"/>
      <c r="F40" s="526">
        <v>46100</v>
      </c>
      <c r="G40" s="507" t="s">
        <v>63</v>
      </c>
      <c r="H40" s="507"/>
      <c r="I40" s="507"/>
      <c r="J40" s="507"/>
      <c r="K40" s="510"/>
      <c r="O40" s="506"/>
    </row>
    <row r="41" spans="1:36" s="505" customFormat="1" ht="6.9" customHeight="1">
      <c r="A41" s="520"/>
      <c r="B41" s="507"/>
      <c r="C41" s="507"/>
      <c r="F41" s="530"/>
      <c r="G41" s="531"/>
      <c r="H41" s="507"/>
      <c r="I41" s="507"/>
      <c r="J41" s="507"/>
      <c r="K41" s="510"/>
      <c r="O41" s="506"/>
    </row>
    <row r="42" spans="1:36" s="505" customFormat="1" ht="16.2">
      <c r="A42" s="520"/>
      <c r="B42" s="507"/>
      <c r="C42" s="507"/>
      <c r="F42" s="526"/>
      <c r="G42" s="507"/>
      <c r="H42" s="507"/>
      <c r="I42" s="507"/>
      <c r="J42" s="507"/>
      <c r="K42" s="510"/>
      <c r="O42" s="506"/>
    </row>
    <row r="43" spans="1:36" s="505" customFormat="1" ht="16.2">
      <c r="A43" s="532" t="s">
        <v>224</v>
      </c>
      <c r="B43" s="533"/>
      <c r="C43" s="533"/>
      <c r="F43" s="534">
        <v>1813</v>
      </c>
      <c r="G43" s="533" t="s">
        <v>63</v>
      </c>
      <c r="H43" s="533"/>
      <c r="I43" s="533"/>
      <c r="J43" s="533"/>
      <c r="K43" s="510"/>
      <c r="O43" s="509"/>
    </row>
    <row r="44" spans="1:36" s="505" customFormat="1" ht="16.2">
      <c r="A44" s="520"/>
      <c r="B44" s="507"/>
      <c r="C44" s="507"/>
      <c r="F44" s="530"/>
      <c r="G44" s="531"/>
      <c r="H44" s="507"/>
      <c r="I44" s="507"/>
      <c r="J44" s="507"/>
      <c r="K44" s="510"/>
      <c r="O44" s="506"/>
    </row>
    <row r="45" spans="1:36" s="505" customFormat="1" ht="16.2">
      <c r="A45" s="520"/>
      <c r="B45" s="507"/>
      <c r="C45" s="507"/>
      <c r="F45" s="515"/>
      <c r="G45" s="507"/>
      <c r="H45" s="507"/>
      <c r="I45" s="507"/>
      <c r="J45" s="507"/>
      <c r="K45" s="510"/>
      <c r="O45" s="506"/>
    </row>
    <row r="46" spans="1:36" s="505" customFormat="1" ht="16.2">
      <c r="A46" s="520" t="s">
        <v>326</v>
      </c>
      <c r="B46" s="507"/>
      <c r="C46" s="507"/>
      <c r="F46" s="537">
        <f>F43*1</f>
        <v>1813</v>
      </c>
      <c r="G46" s="507" t="s">
        <v>63</v>
      </c>
      <c r="H46" s="507"/>
      <c r="I46" s="507"/>
      <c r="J46" s="507"/>
      <c r="K46" s="725"/>
      <c r="O46" s="506"/>
      <c r="P46" s="508"/>
      <c r="Q46" s="508"/>
      <c r="R46" s="508"/>
      <c r="S46" s="508"/>
      <c r="T46" s="508"/>
      <c r="U46" s="508"/>
      <c r="V46" s="508"/>
      <c r="W46" s="508"/>
      <c r="X46" s="508"/>
      <c r="Y46" s="508"/>
      <c r="Z46" s="508"/>
      <c r="AA46" s="508"/>
      <c r="AB46" s="508"/>
      <c r="AC46" s="508"/>
      <c r="AD46" s="508"/>
      <c r="AE46" s="508"/>
      <c r="AF46" s="508"/>
      <c r="AG46" s="508"/>
      <c r="AH46" s="508"/>
      <c r="AI46" s="508"/>
      <c r="AJ46" s="508"/>
    </row>
    <row r="47" spans="1:36" s="505" customFormat="1" ht="17.850000000000001" customHeight="1">
      <c r="A47" s="520" t="s">
        <v>327</v>
      </c>
      <c r="B47" s="507"/>
      <c r="C47" s="507"/>
      <c r="F47" s="537">
        <f>ROUND(F43*1.19,1)</f>
        <v>2157.5</v>
      </c>
      <c r="G47" s="507" t="s">
        <v>63</v>
      </c>
      <c r="H47" s="507"/>
      <c r="I47" s="507"/>
      <c r="J47" s="507"/>
      <c r="K47" s="725"/>
      <c r="O47" s="506"/>
      <c r="P47" s="508"/>
      <c r="Q47" s="508"/>
      <c r="R47" s="508"/>
      <c r="S47" s="508"/>
      <c r="T47" s="508"/>
      <c r="U47" s="508"/>
      <c r="V47" s="508"/>
      <c r="W47" s="508"/>
      <c r="X47" s="508"/>
      <c r="Y47" s="508"/>
      <c r="Z47" s="508"/>
      <c r="AA47" s="508"/>
      <c r="AB47" s="508"/>
      <c r="AC47" s="508"/>
      <c r="AD47" s="508"/>
      <c r="AE47" s="508"/>
      <c r="AF47" s="508"/>
      <c r="AG47" s="508"/>
      <c r="AH47" s="508"/>
      <c r="AI47" s="508"/>
      <c r="AJ47" s="508"/>
    </row>
    <row r="48" spans="1:36" s="505" customFormat="1" ht="17.850000000000001" customHeight="1">
      <c r="A48" s="520" t="s">
        <v>353</v>
      </c>
      <c r="B48" s="507"/>
      <c r="C48" s="507"/>
      <c r="F48" s="537">
        <f>F43*0.1</f>
        <v>181.3</v>
      </c>
      <c r="G48" s="507" t="s">
        <v>63</v>
      </c>
      <c r="H48" s="507"/>
      <c r="I48" s="507"/>
      <c r="J48" s="507"/>
      <c r="K48" s="725"/>
      <c r="O48" s="506"/>
      <c r="P48" s="508"/>
      <c r="Q48" s="508"/>
      <c r="R48" s="508"/>
      <c r="S48" s="508"/>
      <c r="T48" s="508"/>
      <c r="U48" s="508"/>
      <c r="V48" s="508"/>
      <c r="W48" s="508"/>
      <c r="X48" s="508"/>
      <c r="Y48" s="508"/>
      <c r="Z48" s="508"/>
      <c r="AA48" s="508"/>
      <c r="AB48" s="508"/>
      <c r="AC48" s="508"/>
      <c r="AD48" s="508"/>
      <c r="AE48" s="508"/>
      <c r="AF48" s="508"/>
      <c r="AG48" s="508"/>
      <c r="AH48" s="508"/>
      <c r="AI48" s="508"/>
      <c r="AJ48" s="508"/>
    </row>
    <row r="49" spans="1:36" s="505" customFormat="1" ht="17.850000000000001" customHeight="1">
      <c r="A49" s="520" t="s">
        <v>227</v>
      </c>
      <c r="B49" s="507"/>
      <c r="C49" s="507"/>
      <c r="F49" s="539">
        <v>24</v>
      </c>
      <c r="G49" s="507" t="s">
        <v>63</v>
      </c>
      <c r="H49" s="507"/>
      <c r="I49" s="507"/>
      <c r="J49" s="507"/>
      <c r="K49" s="510"/>
      <c r="O49" s="506"/>
      <c r="P49" s="508"/>
      <c r="Q49" s="508"/>
      <c r="R49" s="508"/>
      <c r="S49" s="508"/>
      <c r="T49" s="508"/>
      <c r="U49" s="508"/>
      <c r="V49" s="508"/>
      <c r="W49" s="508"/>
      <c r="X49" s="508"/>
      <c r="Y49" s="508"/>
      <c r="Z49" s="508"/>
      <c r="AA49" s="508"/>
      <c r="AB49" s="508"/>
      <c r="AC49" s="508"/>
      <c r="AD49" s="508"/>
      <c r="AE49" s="508"/>
      <c r="AF49" s="508"/>
      <c r="AG49" s="508"/>
      <c r="AH49" s="508"/>
      <c r="AI49" s="508"/>
      <c r="AJ49" s="508"/>
    </row>
    <row r="50" spans="1:36" s="505" customFormat="1" ht="6.9" customHeight="1">
      <c r="A50" s="520"/>
      <c r="B50" s="507"/>
      <c r="C50" s="507"/>
      <c r="F50" s="535"/>
      <c r="G50" s="531"/>
      <c r="H50" s="507"/>
      <c r="I50" s="507"/>
      <c r="J50" s="507"/>
      <c r="K50" s="510"/>
      <c r="O50" s="506"/>
    </row>
    <row r="51" spans="1:36" s="505" customFormat="1" ht="16.2">
      <c r="A51" s="520"/>
      <c r="B51" s="507"/>
      <c r="C51" s="507"/>
      <c r="F51" s="515"/>
      <c r="G51" s="507"/>
      <c r="H51" s="507"/>
      <c r="I51" s="507"/>
      <c r="J51" s="507"/>
      <c r="K51" s="510"/>
      <c r="O51" s="506"/>
    </row>
    <row r="52" spans="1:36" s="505" customFormat="1" ht="19.5" customHeight="1">
      <c r="A52" s="540" t="s">
        <v>294</v>
      </c>
      <c r="B52" s="541"/>
      <c r="C52" s="541"/>
      <c r="D52" s="543"/>
      <c r="E52" s="543"/>
      <c r="F52" s="542">
        <f>SUM(F46:F49)</f>
        <v>4175.8</v>
      </c>
      <c r="G52" s="541" t="s">
        <v>63</v>
      </c>
      <c r="O52" s="506"/>
    </row>
    <row r="53" spans="1:36" s="505" customFormat="1" ht="6.9" customHeight="1">
      <c r="A53" s="520"/>
      <c r="B53" s="507"/>
      <c r="C53" s="507"/>
      <c r="F53" s="535"/>
      <c r="G53" s="531"/>
      <c r="H53" s="507"/>
      <c r="I53" s="507"/>
      <c r="J53" s="507"/>
      <c r="K53" s="510"/>
      <c r="M53" s="506"/>
    </row>
    <row r="54" spans="1:36" s="505" customFormat="1" ht="16.2">
      <c r="A54" s="520"/>
      <c r="B54" s="507"/>
      <c r="C54" s="507"/>
      <c r="F54" s="515"/>
      <c r="G54" s="507"/>
      <c r="H54" s="507"/>
      <c r="I54" s="507"/>
      <c r="J54" s="507"/>
      <c r="K54" s="510"/>
      <c r="M54" s="506"/>
    </row>
    <row r="55" spans="1:36" s="724" customFormat="1" ht="13.5" customHeight="1">
      <c r="A55" s="520"/>
      <c r="B55" s="507"/>
      <c r="C55" s="507"/>
      <c r="D55" s="507"/>
      <c r="E55" s="507"/>
      <c r="F55" s="515"/>
      <c r="G55" s="507"/>
      <c r="H55" s="507"/>
      <c r="I55" s="507"/>
      <c r="J55" s="505"/>
      <c r="K55" s="507"/>
      <c r="L55" s="507"/>
      <c r="M55" s="510"/>
      <c r="N55" s="505"/>
    </row>
    <row r="56" spans="1:36" s="724" customFormat="1" ht="13.5" customHeight="1">
      <c r="A56" s="520"/>
      <c r="B56" s="507"/>
      <c r="C56" s="507"/>
      <c r="D56" s="507"/>
      <c r="E56" s="507"/>
      <c r="F56" s="515"/>
      <c r="G56" s="507"/>
      <c r="H56" s="507"/>
      <c r="I56" s="507"/>
      <c r="J56" s="505"/>
      <c r="K56" s="507"/>
      <c r="L56" s="507"/>
      <c r="M56" s="510"/>
      <c r="N56" s="505"/>
    </row>
    <row r="57" spans="1:36" s="505" customFormat="1" ht="13.5" customHeight="1">
      <c r="A57" s="551"/>
      <c r="B57" s="510"/>
      <c r="C57" s="510"/>
      <c r="D57" s="510"/>
      <c r="E57" s="510"/>
      <c r="F57" s="552"/>
      <c r="G57" s="510"/>
      <c r="H57" s="510"/>
      <c r="I57" s="510"/>
      <c r="K57" s="510"/>
      <c r="L57" s="510"/>
      <c r="M57" s="510"/>
    </row>
    <row r="58" spans="1:36" s="505" customFormat="1" ht="13.5" customHeight="1">
      <c r="A58" s="551"/>
      <c r="B58" s="510"/>
      <c r="C58" s="510"/>
      <c r="D58" s="510"/>
      <c r="E58" s="510"/>
      <c r="F58" s="552"/>
      <c r="G58" s="510"/>
      <c r="H58" s="510"/>
      <c r="I58" s="510"/>
      <c r="K58" s="510"/>
      <c r="L58" s="510"/>
      <c r="M58" s="510"/>
    </row>
    <row r="59" spans="1:36" s="505" customFormat="1" ht="13.5" customHeight="1">
      <c r="A59" s="551"/>
      <c r="B59" s="510"/>
      <c r="C59" s="510"/>
      <c r="D59" s="510"/>
      <c r="E59" s="510"/>
      <c r="F59" s="552"/>
      <c r="G59" s="510"/>
      <c r="H59" s="510"/>
      <c r="I59" s="510"/>
      <c r="J59" s="510"/>
      <c r="K59" s="510"/>
      <c r="L59" s="510"/>
      <c r="M59" s="510"/>
    </row>
    <row r="60" spans="1:36" s="505" customFormat="1" ht="13.5" customHeight="1">
      <c r="A60" s="551"/>
      <c r="B60" s="553"/>
      <c r="C60" s="554"/>
      <c r="D60" s="510"/>
      <c r="E60" s="552"/>
      <c r="G60" s="510"/>
      <c r="H60" s="555"/>
      <c r="I60" s="554"/>
      <c r="K60" s="510"/>
      <c r="L60" s="510"/>
      <c r="M60" s="555"/>
      <c r="N60" s="554"/>
    </row>
    <row r="61" spans="1:36" s="505" customFormat="1" ht="13.5" customHeight="1">
      <c r="A61" s="551"/>
      <c r="B61" s="553"/>
      <c r="C61" s="554"/>
      <c r="D61" s="510"/>
      <c r="E61" s="552"/>
      <c r="G61" s="510"/>
      <c r="H61" s="555"/>
      <c r="I61" s="554"/>
      <c r="K61" s="510"/>
      <c r="L61" s="510"/>
      <c r="M61" s="555"/>
      <c r="N61" s="554"/>
    </row>
    <row r="62" spans="1:36" s="505" customFormat="1" ht="13.5" customHeight="1">
      <c r="A62" s="551"/>
      <c r="B62" s="553"/>
      <c r="C62" s="554"/>
      <c r="D62" s="510"/>
      <c r="E62" s="552"/>
      <c r="G62" s="510"/>
      <c r="H62" s="555"/>
      <c r="I62" s="554"/>
      <c r="K62" s="510"/>
      <c r="L62" s="510"/>
      <c r="M62" s="555"/>
      <c r="N62" s="554"/>
    </row>
    <row r="63" spans="1:36" s="505" customFormat="1" ht="13.5" customHeight="1">
      <c r="A63" s="551"/>
      <c r="B63" s="553"/>
      <c r="C63" s="554"/>
      <c r="D63" s="510"/>
      <c r="E63" s="552"/>
      <c r="G63" s="510"/>
      <c r="H63" s="555"/>
      <c r="I63" s="554"/>
      <c r="K63" s="510"/>
      <c r="L63" s="510"/>
      <c r="M63" s="555"/>
      <c r="N63" s="554"/>
    </row>
    <row r="64" spans="1:36" s="505" customFormat="1" ht="13.5" customHeight="1">
      <c r="A64" s="551"/>
      <c r="B64" s="553"/>
      <c r="C64" s="554"/>
      <c r="D64" s="510"/>
      <c r="E64" s="552"/>
      <c r="G64" s="510"/>
      <c r="H64" s="555"/>
      <c r="I64" s="554"/>
      <c r="K64" s="510"/>
      <c r="L64" s="510"/>
      <c r="M64" s="555"/>
      <c r="N64" s="554"/>
    </row>
    <row r="65" spans="1:14" s="505" customFormat="1" ht="13.5" customHeight="1">
      <c r="A65" s="551"/>
      <c r="B65" s="553"/>
      <c r="C65" s="554"/>
      <c r="D65" s="510"/>
      <c r="E65" s="552"/>
      <c r="G65" s="510"/>
      <c r="H65" s="555"/>
      <c r="I65" s="554"/>
      <c r="K65" s="510"/>
      <c r="L65" s="510"/>
      <c r="M65" s="555"/>
      <c r="N65" s="554"/>
    </row>
    <row r="66" spans="1:14" s="505" customFormat="1" ht="13.5" customHeight="1">
      <c r="A66" s="551"/>
      <c r="B66" s="553"/>
      <c r="C66" s="554"/>
      <c r="D66" s="510"/>
      <c r="E66" s="552"/>
      <c r="G66" s="510"/>
      <c r="H66" s="555"/>
      <c r="I66" s="554"/>
      <c r="K66" s="510"/>
      <c r="L66" s="510"/>
      <c r="M66" s="555"/>
      <c r="N66" s="554"/>
    </row>
    <row r="67" spans="1:14" s="505" customFormat="1" ht="13.5" customHeight="1">
      <c r="A67" s="556"/>
      <c r="B67" s="504"/>
      <c r="C67" s="504"/>
      <c r="D67" s="504"/>
      <c r="E67" s="504"/>
      <c r="F67" s="504"/>
      <c r="G67" s="504"/>
      <c r="H67" s="556"/>
      <c r="I67" s="556"/>
      <c r="J67" s="557"/>
      <c r="K67" s="510"/>
      <c r="L67" s="504"/>
      <c r="M67" s="504"/>
    </row>
    <row r="68" spans="1:14" s="505" customFormat="1">
      <c r="A68" s="520"/>
      <c r="B68" s="507"/>
      <c r="C68" s="507"/>
      <c r="D68" s="515"/>
      <c r="E68" s="507"/>
      <c r="F68" s="507"/>
      <c r="G68" s="507"/>
      <c r="H68" s="507"/>
      <c r="I68" s="504"/>
      <c r="K68" s="506"/>
    </row>
    <row r="69" spans="1:14">
      <c r="J69" s="559"/>
      <c r="K69" s="564"/>
    </row>
    <row r="70" spans="1:14">
      <c r="J70" s="590"/>
      <c r="K70" s="591"/>
    </row>
    <row r="71" spans="1:14" ht="15.9" customHeight="1"/>
  </sheetData>
  <phoneticPr fontId="44" type="noConversion"/>
  <printOptions horizontalCentered="1"/>
  <pageMargins left="0.39370078740157483" right="0.39370078740157483" top="0.98425196850393704" bottom="0.59055118110236227" header="0.39370078740157483" footer="0.39370078740157483"/>
  <pageSetup paperSize="9" scale="64" orientation="portrait" r:id="rId1"/>
  <headerFooter alignWithMargins="0">
    <oddHeader>&amp;C&amp;"Helvetica,Fett"&amp;12 2010</oddHeader>
    <oddFooter>&amp;L36&amp;C&amp;"Helvetica,Standard" Eidg. Steuerverwaltung  -  Administration fédérale des contributions  -  Amministrazione federale delle contribuzioni</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pageSetUpPr fitToPage="1"/>
  </sheetPr>
  <dimension ref="A1:N78"/>
  <sheetViews>
    <sheetView zoomScale="60" zoomScaleNormal="60" workbookViewId="0"/>
  </sheetViews>
  <sheetFormatPr baseColWidth="10" defaultColWidth="10.33203125" defaultRowHeight="17.399999999999999"/>
  <cols>
    <col min="1" max="1" width="32.6640625" style="19" customWidth="1"/>
    <col min="2" max="16" width="10.6640625" style="19" customWidth="1"/>
    <col min="17" max="21" width="12.6640625" style="19" customWidth="1"/>
    <col min="22" max="16384" width="10.33203125" style="19"/>
  </cols>
  <sheetData>
    <row r="1" spans="1:14" ht="20.25" customHeight="1">
      <c r="A1" s="17" t="s">
        <v>103</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480" t="s">
        <v>197</v>
      </c>
      <c r="B5" s="20"/>
      <c r="C5" s="20"/>
      <c r="D5" s="20"/>
      <c r="E5" s="20"/>
      <c r="F5" s="20"/>
      <c r="G5" s="20"/>
      <c r="H5" s="20"/>
      <c r="I5" s="20"/>
      <c r="J5" s="20"/>
      <c r="K5" s="20"/>
      <c r="L5" s="20"/>
      <c r="M5" s="20"/>
      <c r="N5" s="20"/>
    </row>
    <row r="6" spans="1:14">
      <c r="A6" s="20"/>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18</v>
      </c>
      <c r="B10" s="825" t="s">
        <v>104</v>
      </c>
      <c r="C10" s="826"/>
      <c r="D10" s="826"/>
      <c r="E10" s="826"/>
      <c r="F10" s="826"/>
      <c r="G10" s="826"/>
      <c r="H10" s="826"/>
      <c r="I10" s="826"/>
      <c r="J10" s="826"/>
      <c r="K10" s="826"/>
      <c r="L10" s="826"/>
      <c r="M10" s="826"/>
      <c r="N10" s="827"/>
    </row>
    <row r="11" spans="1:14">
      <c r="A11" s="23" t="str">
        <f>'Pages 10-11'!A6</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'Pages 10-11'!A7</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2" t="str">
        <f>'Page 9'!B15:$N$15</f>
        <v xml:space="preserve">Marginal tax burden in o/o </v>
      </c>
      <c r="C15" s="823"/>
      <c r="D15" s="823"/>
      <c r="E15" s="823"/>
      <c r="F15" s="823"/>
      <c r="G15" s="823"/>
      <c r="H15" s="823"/>
      <c r="I15" s="823"/>
      <c r="J15" s="823"/>
      <c r="K15" s="823"/>
      <c r="L15" s="823"/>
      <c r="M15" s="823"/>
      <c r="N15" s="824"/>
    </row>
    <row r="16" spans="1:14" ht="18.899999999999999" customHeight="1">
      <c r="A16" s="24" t="str">
        <f>'Page 9'!$A$16</f>
        <v>Zurich</v>
      </c>
      <c r="B16" s="25">
        <v>8.1826666666666661</v>
      </c>
      <c r="C16" s="25">
        <v>10.534000000000001</v>
      </c>
      <c r="D16" s="25">
        <v>13.443000000000001</v>
      </c>
      <c r="E16" s="25">
        <v>15.083333333333334</v>
      </c>
      <c r="F16" s="25">
        <v>18.32</v>
      </c>
      <c r="G16" s="25">
        <v>19.02999999999999</v>
      </c>
      <c r="H16" s="25">
        <v>20.61</v>
      </c>
      <c r="I16" s="25">
        <v>22.854200000000006</v>
      </c>
      <c r="J16" s="25">
        <v>25.5288</v>
      </c>
      <c r="K16" s="25">
        <v>28.418899999999997</v>
      </c>
      <c r="L16" s="25">
        <v>29.770000000000003</v>
      </c>
      <c r="M16" s="25">
        <v>29.770000000000003</v>
      </c>
      <c r="N16" s="25">
        <v>29.770000000000003</v>
      </c>
    </row>
    <row r="17" spans="1:14" ht="18.899999999999999" customHeight="1">
      <c r="A17" s="24" t="str">
        <f>'Page 9'!$A$17</f>
        <v>Berne</v>
      </c>
      <c r="B17" s="25">
        <v>16.865333333333336</v>
      </c>
      <c r="C17" s="25">
        <v>20.532500000000002</v>
      </c>
      <c r="D17" s="25">
        <v>20.865500000000001</v>
      </c>
      <c r="E17" s="25">
        <v>21.289000000000001</v>
      </c>
      <c r="F17" s="25">
        <v>21.867500000000017</v>
      </c>
      <c r="G17" s="25">
        <v>23.919999999999984</v>
      </c>
      <c r="H17" s="25">
        <v>24.852749999999986</v>
      </c>
      <c r="I17" s="25">
        <v>27.305700000000005</v>
      </c>
      <c r="J17" s="25">
        <v>28.682999999999996</v>
      </c>
      <c r="K17" s="25">
        <v>29.908149999999996</v>
      </c>
      <c r="L17" s="25">
        <v>30.545350000000006</v>
      </c>
      <c r="M17" s="25">
        <v>30.807949999999984</v>
      </c>
      <c r="N17" s="25">
        <v>31.096000000000018</v>
      </c>
    </row>
    <row r="18" spans="1:14" ht="18.899999999999999" customHeight="1">
      <c r="A18" s="24" t="str">
        <f>'Page 9'!$A$18</f>
        <v>Lucerne</v>
      </c>
      <c r="B18" s="25">
        <v>14.133333333333336</v>
      </c>
      <c r="C18" s="25">
        <v>18.13</v>
      </c>
      <c r="D18" s="25">
        <v>17.760000000000002</v>
      </c>
      <c r="E18" s="25">
        <v>17.883333333333333</v>
      </c>
      <c r="F18" s="25">
        <v>17.760000000000009</v>
      </c>
      <c r="G18" s="25">
        <v>17.945</v>
      </c>
      <c r="H18" s="25">
        <v>18.2225</v>
      </c>
      <c r="I18" s="25">
        <v>19.2882</v>
      </c>
      <c r="J18" s="25">
        <v>20.567</v>
      </c>
      <c r="K18" s="25">
        <v>21.459999999999994</v>
      </c>
      <c r="L18" s="25">
        <v>21.460000000000015</v>
      </c>
      <c r="M18" s="25">
        <v>21.46</v>
      </c>
      <c r="N18" s="25">
        <v>21.460000000000004</v>
      </c>
    </row>
    <row r="19" spans="1:14" ht="18.899999999999999" customHeight="1">
      <c r="A19" s="24" t="str">
        <f>'Page 9'!$A$19</f>
        <v>Altdorf</v>
      </c>
      <c r="B19" s="25">
        <v>9.8320133333333324</v>
      </c>
      <c r="C19" s="25">
        <v>15.049000000000007</v>
      </c>
      <c r="D19" s="25">
        <v>13.845079999999992</v>
      </c>
      <c r="E19" s="25">
        <v>13.644426666666668</v>
      </c>
      <c r="F19" s="25">
        <v>14.447039999999998</v>
      </c>
      <c r="G19" s="25">
        <v>15.049000000000015</v>
      </c>
      <c r="H19" s="25">
        <v>15.048999999999996</v>
      </c>
      <c r="I19" s="25">
        <v>15.048999999999992</v>
      </c>
      <c r="J19" s="25">
        <v>15.049000000000001</v>
      </c>
      <c r="K19" s="25">
        <v>15.049000000000005</v>
      </c>
      <c r="L19" s="25">
        <v>15.049000000000001</v>
      </c>
      <c r="M19" s="25">
        <v>15.049000000000007</v>
      </c>
      <c r="N19" s="25">
        <v>15.049000000000001</v>
      </c>
    </row>
    <row r="20" spans="1:14" ht="18.899999999999999" customHeight="1">
      <c r="A20" s="24" t="str">
        <f>'Page 9'!$A$20</f>
        <v>Schwyz</v>
      </c>
      <c r="B20" s="25">
        <v>10.533333333333333</v>
      </c>
      <c r="C20" s="25">
        <v>10.6</v>
      </c>
      <c r="D20" s="25">
        <v>12.21</v>
      </c>
      <c r="E20" s="25">
        <v>13.646666666666665</v>
      </c>
      <c r="F20" s="25">
        <v>14.510000000000002</v>
      </c>
      <c r="G20" s="25">
        <v>15.06</v>
      </c>
      <c r="H20" s="25">
        <v>14.975</v>
      </c>
      <c r="I20" s="25">
        <v>15.15</v>
      </c>
      <c r="J20" s="25">
        <v>15.522</v>
      </c>
      <c r="K20" s="25">
        <v>17.777999999999999</v>
      </c>
      <c r="L20" s="25">
        <v>19.3</v>
      </c>
      <c r="M20" s="25">
        <v>16.484999999999999</v>
      </c>
      <c r="N20" s="25">
        <v>16.484400000000001</v>
      </c>
    </row>
    <row r="21" spans="1:14" ht="18.899999999999999" customHeight="1">
      <c r="A21" s="24" t="str">
        <f>'Page 9'!$A$21</f>
        <v>Sarnen</v>
      </c>
      <c r="B21" s="25">
        <v>15.252000000000002</v>
      </c>
      <c r="C21" s="25">
        <v>13.392000000000003</v>
      </c>
      <c r="D21" s="25">
        <v>14.787500000000003</v>
      </c>
      <c r="E21" s="25">
        <v>14.042333333333335</v>
      </c>
      <c r="F21" s="25">
        <v>13.531999999999989</v>
      </c>
      <c r="G21" s="25">
        <v>13.950000000000001</v>
      </c>
      <c r="H21" s="25">
        <v>13.950000000000001</v>
      </c>
      <c r="I21" s="25">
        <v>13.950000000000001</v>
      </c>
      <c r="J21" s="25">
        <v>13.950000000000001</v>
      </c>
      <c r="K21" s="25">
        <v>13.950000000000001</v>
      </c>
      <c r="L21" s="25">
        <v>13.950000000000001</v>
      </c>
      <c r="M21" s="25">
        <v>13.950000000000001</v>
      </c>
      <c r="N21" s="25">
        <v>13.950000000000001</v>
      </c>
    </row>
    <row r="22" spans="1:14" ht="18.899999999999999" customHeight="1">
      <c r="A22" s="24" t="str">
        <f>'Page 9'!$A$22</f>
        <v>Stans</v>
      </c>
      <c r="B22" s="25">
        <v>10.207333333333333</v>
      </c>
      <c r="C22" s="25">
        <v>14.479500000000002</v>
      </c>
      <c r="D22" s="25">
        <v>15.992000000000003</v>
      </c>
      <c r="E22" s="25">
        <v>16.409333333333333</v>
      </c>
      <c r="F22" s="25">
        <v>16.543999999999997</v>
      </c>
      <c r="G22" s="25">
        <v>17.100499999999993</v>
      </c>
      <c r="H22" s="25">
        <v>16.926000000000005</v>
      </c>
      <c r="I22" s="25">
        <v>17.432700000000004</v>
      </c>
      <c r="J22" s="25">
        <v>15.519599999999992</v>
      </c>
      <c r="K22" s="25">
        <v>15.014999999999995</v>
      </c>
      <c r="L22" s="25">
        <v>15.015000000000006</v>
      </c>
      <c r="M22" s="25">
        <v>15.014999999999992</v>
      </c>
      <c r="N22" s="25">
        <v>15.014999999999995</v>
      </c>
    </row>
    <row r="23" spans="1:14" ht="18.899999999999999" customHeight="1">
      <c r="A23" s="24" t="str">
        <f>'Page 9'!$A$23</f>
        <v>Glarus</v>
      </c>
      <c r="B23" s="25">
        <v>11.718666666666667</v>
      </c>
      <c r="C23" s="25">
        <v>16.763499999999997</v>
      </c>
      <c r="D23" s="25">
        <v>15.068999999999996</v>
      </c>
      <c r="E23" s="25">
        <v>17.332333333333334</v>
      </c>
      <c r="F23" s="25">
        <v>18.342500000000001</v>
      </c>
      <c r="G23" s="25">
        <v>18.534000000000013</v>
      </c>
      <c r="H23" s="25">
        <v>18.438499999999987</v>
      </c>
      <c r="I23" s="25">
        <v>20.289200000000005</v>
      </c>
      <c r="J23" s="25">
        <v>22.1541</v>
      </c>
      <c r="K23" s="25">
        <v>23.178200000000004</v>
      </c>
      <c r="L23" s="25">
        <v>24.202349999999985</v>
      </c>
      <c r="M23" s="25">
        <v>24.294050000000016</v>
      </c>
      <c r="N23" s="25">
        <v>21.654739999999997</v>
      </c>
    </row>
    <row r="24" spans="1:14" ht="18.899999999999999" customHeight="1">
      <c r="A24" s="24" t="str">
        <f>'Page 9'!$A$24</f>
        <v>Zug</v>
      </c>
      <c r="B24" s="25">
        <v>4.4353333333333325</v>
      </c>
      <c r="C24" s="25">
        <v>6.2805</v>
      </c>
      <c r="D24" s="25">
        <v>6.0940000000000012</v>
      </c>
      <c r="E24" s="25">
        <v>8.6323333333333352</v>
      </c>
      <c r="F24" s="25">
        <v>8.8874999999999993</v>
      </c>
      <c r="G24" s="25">
        <v>11.562500000000009</v>
      </c>
      <c r="H24" s="25">
        <v>17.850249999999996</v>
      </c>
      <c r="I24" s="25">
        <v>15.724000000000004</v>
      </c>
      <c r="J24" s="25">
        <v>11.92</v>
      </c>
      <c r="K24" s="25">
        <v>11.919999999999996</v>
      </c>
      <c r="L24" s="25">
        <v>11.92</v>
      </c>
      <c r="M24" s="25">
        <v>11.92</v>
      </c>
      <c r="N24" s="25">
        <v>11.919999999999998</v>
      </c>
    </row>
    <row r="25" spans="1:14" ht="18.899999999999999" customHeight="1">
      <c r="A25" s="24" t="str">
        <f>'Page 9'!$A$25</f>
        <v>Fribourg</v>
      </c>
      <c r="B25" s="25">
        <v>9.2693333333333303</v>
      </c>
      <c r="C25" s="25">
        <v>15.559500000000003</v>
      </c>
      <c r="D25" s="25">
        <v>22.436500000000002</v>
      </c>
      <c r="E25" s="25">
        <v>28.099666666666661</v>
      </c>
      <c r="F25" s="25">
        <v>24.222000000000008</v>
      </c>
      <c r="G25" s="25">
        <v>26.57449999999999</v>
      </c>
      <c r="H25" s="25">
        <v>25.238499999999998</v>
      </c>
      <c r="I25" s="25">
        <v>28.873500000000007</v>
      </c>
      <c r="J25" s="25">
        <v>31.214700000000011</v>
      </c>
      <c r="K25" s="25">
        <v>25.996299999999984</v>
      </c>
      <c r="L25" s="25">
        <v>25.460999999999999</v>
      </c>
      <c r="M25" s="25">
        <v>25.460999999999999</v>
      </c>
      <c r="N25" s="25">
        <v>25.460999999999999</v>
      </c>
    </row>
    <row r="26" spans="1:14" ht="18.899999999999999" customHeight="1">
      <c r="A26" s="24" t="str">
        <f>'Page 9'!$A$26</f>
        <v>Solothurn</v>
      </c>
      <c r="B26" s="25">
        <v>17.440000000000001</v>
      </c>
      <c r="C26" s="25">
        <v>24.638500000000004</v>
      </c>
      <c r="D26" s="25">
        <v>21.707999999999995</v>
      </c>
      <c r="E26" s="25">
        <v>22.60633333333335</v>
      </c>
      <c r="F26" s="25">
        <v>23.135999999999985</v>
      </c>
      <c r="G26" s="25">
        <v>23.990499999999994</v>
      </c>
      <c r="H26" s="25">
        <v>24.292750000000016</v>
      </c>
      <c r="I26" s="25">
        <v>27.440399999999993</v>
      </c>
      <c r="J26" s="25">
        <v>27.6</v>
      </c>
      <c r="K26" s="25">
        <v>27.6</v>
      </c>
      <c r="L26" s="25">
        <v>25.530000000000015</v>
      </c>
      <c r="M26" s="25">
        <v>25.2</v>
      </c>
      <c r="N26" s="25">
        <v>25.199999999999996</v>
      </c>
    </row>
    <row r="27" spans="1:14" ht="18.899999999999999" customHeight="1">
      <c r="A27" s="24" t="str">
        <f>'Page 9'!$A$27</f>
        <v>Basel</v>
      </c>
      <c r="B27" s="25">
        <v>5.4513333333333334</v>
      </c>
      <c r="C27" s="25">
        <v>24.05</v>
      </c>
      <c r="D27" s="25">
        <v>24.050000000000004</v>
      </c>
      <c r="E27" s="25">
        <v>24.05</v>
      </c>
      <c r="F27" s="25">
        <v>24.05</v>
      </c>
      <c r="G27" s="25">
        <v>24.05</v>
      </c>
      <c r="H27" s="25">
        <v>24.04999999999999</v>
      </c>
      <c r="I27" s="25">
        <v>24.05</v>
      </c>
      <c r="J27" s="25">
        <v>24.05</v>
      </c>
      <c r="K27" s="25">
        <v>27.141000000000009</v>
      </c>
      <c r="L27" s="25">
        <v>28.08</v>
      </c>
      <c r="M27" s="25">
        <v>28.08</v>
      </c>
      <c r="N27" s="25">
        <v>28.079999999999995</v>
      </c>
    </row>
    <row r="28" spans="1:14" ht="18.899999999999999" customHeight="1">
      <c r="A28" s="24" t="str">
        <f>'Page 9'!$A$28</f>
        <v>Liestal</v>
      </c>
      <c r="B28" s="25">
        <v>0</v>
      </c>
      <c r="C28" s="25">
        <v>26.1675</v>
      </c>
      <c r="D28" s="25">
        <v>20.831499999999998</v>
      </c>
      <c r="E28" s="25">
        <v>23.715</v>
      </c>
      <c r="F28" s="25">
        <v>25.3065</v>
      </c>
      <c r="G28" s="25">
        <v>26.357000000000006</v>
      </c>
      <c r="H28" s="25">
        <v>27.676000000000005</v>
      </c>
      <c r="I28" s="404">
        <v>29.224200000000007</v>
      </c>
      <c r="J28" s="404">
        <v>29.850999999999999</v>
      </c>
      <c r="K28" s="404">
        <v>30.465649999999993</v>
      </c>
      <c r="L28" s="25">
        <v>31.055150000000008</v>
      </c>
      <c r="M28" s="25">
        <v>31.492699999999985</v>
      </c>
      <c r="N28" s="25">
        <v>32.346139999999998</v>
      </c>
    </row>
    <row r="29" spans="1:14" ht="18.899999999999999" customHeight="1">
      <c r="A29" s="24" t="str">
        <f>'Page 9'!$A$29</f>
        <v>Schaffhausen</v>
      </c>
      <c r="B29" s="25">
        <v>14.688666666666666</v>
      </c>
      <c r="C29" s="25">
        <v>15.989000000000001</v>
      </c>
      <c r="D29" s="25">
        <v>16.680500000000006</v>
      </c>
      <c r="E29" s="25">
        <v>19.683333333333326</v>
      </c>
      <c r="F29" s="25">
        <v>22.300000000000008</v>
      </c>
      <c r="G29" s="25">
        <v>24.195499999999992</v>
      </c>
      <c r="H29" s="25">
        <v>24.529999999999998</v>
      </c>
      <c r="I29" s="25">
        <v>24.842199999999998</v>
      </c>
      <c r="J29" s="25">
        <v>26.76</v>
      </c>
      <c r="K29" s="25">
        <v>22.643650000000001</v>
      </c>
      <c r="L29" s="25">
        <v>22.076999999999998</v>
      </c>
      <c r="M29" s="25">
        <v>22.076999999999998</v>
      </c>
      <c r="N29" s="25">
        <v>22.076999999999995</v>
      </c>
    </row>
    <row r="30" spans="1:14" ht="18.899999999999999" customHeight="1">
      <c r="A30" s="24" t="str">
        <f>'Page 9'!$A$30</f>
        <v>Herisau</v>
      </c>
      <c r="B30" s="25">
        <v>13.206000000000001</v>
      </c>
      <c r="C30" s="25">
        <v>15.082000000000001</v>
      </c>
      <c r="D30" s="25">
        <v>16.878999999999998</v>
      </c>
      <c r="E30" s="25">
        <v>18.848000000000003</v>
      </c>
      <c r="F30" s="25">
        <v>20.149999999999991</v>
      </c>
      <c r="G30" s="25">
        <v>20.69250000000002</v>
      </c>
      <c r="H30" s="25">
        <v>21.42874999999999</v>
      </c>
      <c r="I30" s="25">
        <v>22.134000000000007</v>
      </c>
      <c r="J30" s="25">
        <v>22.475000000000005</v>
      </c>
      <c r="K30" s="25">
        <v>21.359000000000002</v>
      </c>
      <c r="L30" s="25">
        <v>20.149999999999991</v>
      </c>
      <c r="M30" s="25">
        <v>20.150000000000016</v>
      </c>
      <c r="N30" s="25">
        <v>20.150000000000006</v>
      </c>
    </row>
    <row r="31" spans="1:14" ht="18.899999999999999" customHeight="1">
      <c r="A31" s="24" t="str">
        <f>'Page 9'!$A$31</f>
        <v>Appenzell</v>
      </c>
      <c r="B31" s="25">
        <v>11.59</v>
      </c>
      <c r="C31" s="25">
        <v>12.773499999999999</v>
      </c>
      <c r="D31" s="25">
        <v>13.770499999999997</v>
      </c>
      <c r="E31" s="25">
        <v>15.036666666666672</v>
      </c>
      <c r="F31" s="25">
        <v>14.93249999999999</v>
      </c>
      <c r="G31" s="25">
        <v>15.371999999999989</v>
      </c>
      <c r="H31" s="25">
        <v>16.058250000000008</v>
      </c>
      <c r="I31" s="25">
        <v>16.349300000000003</v>
      </c>
      <c r="J31" s="25">
        <v>15.554999999999994</v>
      </c>
      <c r="K31" s="25">
        <v>14.671100000000001</v>
      </c>
      <c r="L31" s="25">
        <v>14.64</v>
      </c>
      <c r="M31" s="25">
        <v>14.64</v>
      </c>
      <c r="N31" s="25">
        <v>14.64</v>
      </c>
    </row>
    <row r="32" spans="1:14" ht="18.899999999999999" customHeight="1">
      <c r="A32" s="24" t="str">
        <f>'Page 9'!$A$32</f>
        <v>St. Gall</v>
      </c>
      <c r="B32" s="25">
        <v>14.82</v>
      </c>
      <c r="C32" s="25">
        <v>16.985999999999997</v>
      </c>
      <c r="D32" s="25">
        <v>22.799999999999994</v>
      </c>
      <c r="E32" s="25">
        <v>22.823000000000004</v>
      </c>
      <c r="F32" s="25">
        <v>26.22</v>
      </c>
      <c r="G32" s="25">
        <v>26.220000000000017</v>
      </c>
      <c r="H32" s="25">
        <v>26.336499999999987</v>
      </c>
      <c r="I32" s="25">
        <v>26.79000000000001</v>
      </c>
      <c r="J32" s="25">
        <v>26.789999999999985</v>
      </c>
      <c r="K32" s="25">
        <v>25.581950000000003</v>
      </c>
      <c r="L32" s="25">
        <v>24.224999999999998</v>
      </c>
      <c r="M32" s="25">
        <v>24.224999999999998</v>
      </c>
      <c r="N32" s="25">
        <v>24.224999999999994</v>
      </c>
    </row>
    <row r="33" spans="1:14" ht="18.899999999999999" customHeight="1">
      <c r="A33" s="24" t="str">
        <f>'Page 9'!$A$33</f>
        <v>Chur</v>
      </c>
      <c r="B33" s="25">
        <v>13.733333333333334</v>
      </c>
      <c r="C33" s="25">
        <v>15.629999999999999</v>
      </c>
      <c r="D33" s="25">
        <v>17.260000000000002</v>
      </c>
      <c r="E33" s="25">
        <v>20</v>
      </c>
      <c r="F33" s="25">
        <v>20.23</v>
      </c>
      <c r="G33" s="25">
        <v>20.66</v>
      </c>
      <c r="H33" s="25">
        <v>20.7</v>
      </c>
      <c r="I33" s="25">
        <v>20.73</v>
      </c>
      <c r="J33" s="25">
        <v>21.424000000000003</v>
      </c>
      <c r="K33" s="25">
        <v>21.507000000000001</v>
      </c>
      <c r="L33" s="25">
        <v>21.507000000000001</v>
      </c>
      <c r="M33" s="25">
        <v>21.507000000000001</v>
      </c>
      <c r="N33" s="25">
        <v>21.507000000000001</v>
      </c>
    </row>
    <row r="34" spans="1:14" ht="18.899999999999999" customHeight="1">
      <c r="A34" s="24" t="str">
        <f>'Page 9'!$A$34</f>
        <v>Aarau</v>
      </c>
      <c r="B34" s="25">
        <v>11.315333333333331</v>
      </c>
      <c r="C34" s="25">
        <v>15.249000000000002</v>
      </c>
      <c r="D34" s="25">
        <v>17.901000000000003</v>
      </c>
      <c r="E34" s="25">
        <v>18.416666666666668</v>
      </c>
      <c r="F34" s="25">
        <v>19.779500000000009</v>
      </c>
      <c r="G34" s="25">
        <v>20.773999999999994</v>
      </c>
      <c r="H34" s="25">
        <v>20.995000000000001</v>
      </c>
      <c r="I34" s="25">
        <v>21.989499999999992</v>
      </c>
      <c r="J34" s="25">
        <v>22.829300000000018</v>
      </c>
      <c r="K34" s="25">
        <v>23.205000000000002</v>
      </c>
      <c r="L34" s="25">
        <v>23.956399999999995</v>
      </c>
      <c r="M34" s="25">
        <v>24.310000000000002</v>
      </c>
      <c r="N34" s="25">
        <v>24.310000000000002</v>
      </c>
    </row>
    <row r="35" spans="1:14" ht="18.899999999999999" customHeight="1">
      <c r="A35" s="24" t="str">
        <f>'Page 9'!$A$35</f>
        <v>Frauenfeld</v>
      </c>
      <c r="B35" s="25">
        <v>13.020000000000001</v>
      </c>
      <c r="C35" s="25">
        <v>19.752499999999998</v>
      </c>
      <c r="D35" s="25">
        <v>19.390500000000007</v>
      </c>
      <c r="E35" s="25">
        <v>18.878999999999994</v>
      </c>
      <c r="F35" s="25">
        <v>18.749500000000008</v>
      </c>
      <c r="G35" s="25">
        <v>18.943999999999978</v>
      </c>
      <c r="H35" s="25">
        <v>20.513250000000006</v>
      </c>
      <c r="I35" s="25">
        <v>20.924999999999994</v>
      </c>
      <c r="J35" s="25">
        <v>22.233599999999999</v>
      </c>
      <c r="K35" s="25">
        <v>22.32</v>
      </c>
      <c r="L35" s="25">
        <v>22.320000000000007</v>
      </c>
      <c r="M35" s="25">
        <v>22.32</v>
      </c>
      <c r="N35" s="25">
        <v>22.320000000000004</v>
      </c>
    </row>
    <row r="36" spans="1:14" ht="18.899999999999999" customHeight="1">
      <c r="A36" s="24" t="str">
        <f>'Page 9'!$A$36</f>
        <v>Bellinzona</v>
      </c>
      <c r="B36" s="25">
        <v>1.7546666666666666</v>
      </c>
      <c r="C36" s="25">
        <v>10.8705</v>
      </c>
      <c r="D36" s="25">
        <v>21.476500000000005</v>
      </c>
      <c r="E36" s="25">
        <v>23.273333333333326</v>
      </c>
      <c r="F36" s="25">
        <v>21.64100000000002</v>
      </c>
      <c r="G36" s="25">
        <v>23.025499999999994</v>
      </c>
      <c r="H36" s="25">
        <v>23.376250000000002</v>
      </c>
      <c r="I36" s="25">
        <v>25.2944</v>
      </c>
      <c r="J36" s="25">
        <v>25.783300000000004</v>
      </c>
      <c r="K36" s="25">
        <v>27.347300000000001</v>
      </c>
      <c r="L36" s="25">
        <v>28.266949999999998</v>
      </c>
      <c r="M36" s="25">
        <v>29.398199999999996</v>
      </c>
      <c r="N36" s="25">
        <v>29.398200000000003</v>
      </c>
    </row>
    <row r="37" spans="1:14" ht="18.899999999999999" customHeight="1">
      <c r="A37" s="24" t="str">
        <f>'Page 9'!$A$37</f>
        <v>Lausanne</v>
      </c>
      <c r="B37" s="25">
        <v>2.4279999999999999</v>
      </c>
      <c r="C37" s="25">
        <v>22.79</v>
      </c>
      <c r="D37" s="25">
        <v>31.125499999999995</v>
      </c>
      <c r="E37" s="25">
        <v>27.66200000000001</v>
      </c>
      <c r="F37" s="25">
        <v>23.116499999999995</v>
      </c>
      <c r="G37" s="25">
        <v>24.774500000000007</v>
      </c>
      <c r="H37" s="25">
        <v>26.852499999999992</v>
      </c>
      <c r="I37" s="25">
        <v>29.231799999999996</v>
      </c>
      <c r="J37" s="25">
        <v>31.599600000000006</v>
      </c>
      <c r="K37" s="25">
        <v>34.587149999999994</v>
      </c>
      <c r="L37" s="25">
        <v>34.034600000000005</v>
      </c>
      <c r="M37" s="25">
        <v>30</v>
      </c>
      <c r="N37" s="25">
        <v>30</v>
      </c>
    </row>
    <row r="38" spans="1:14" ht="18.899999999999999" customHeight="1">
      <c r="A38" s="24" t="str">
        <f>'Page 9'!$A$38</f>
        <v>Sion</v>
      </c>
      <c r="B38" s="25">
        <v>8.8453333333333326</v>
      </c>
      <c r="C38" s="25">
        <v>16.454000000000001</v>
      </c>
      <c r="D38" s="25">
        <v>16.459499999999995</v>
      </c>
      <c r="E38" s="25">
        <v>20.322000000000006</v>
      </c>
      <c r="F38" s="25">
        <v>22.476499999999998</v>
      </c>
      <c r="G38" s="25">
        <v>24.756499999999978</v>
      </c>
      <c r="H38" s="25">
        <v>27.405750000000001</v>
      </c>
      <c r="I38" s="25">
        <v>31.893800000000009</v>
      </c>
      <c r="J38" s="25">
        <v>26.895200000000013</v>
      </c>
      <c r="K38" s="25">
        <v>26.443749999999987</v>
      </c>
      <c r="L38" s="25">
        <v>27.075450000000011</v>
      </c>
      <c r="M38" s="25">
        <v>25.330000000000002</v>
      </c>
      <c r="N38" s="25">
        <v>25.330000000000002</v>
      </c>
    </row>
    <row r="39" spans="1:14" ht="18.899999999999999" customHeight="1">
      <c r="A39" s="24" t="str">
        <f>'Page 9'!$A$39</f>
        <v>Neuchâtel</v>
      </c>
      <c r="B39" s="25">
        <v>18.240000000000002</v>
      </c>
      <c r="C39" s="25">
        <v>19.522500000000001</v>
      </c>
      <c r="D39" s="25">
        <v>24.139500000000009</v>
      </c>
      <c r="E39" s="25">
        <v>25.801999999999996</v>
      </c>
      <c r="F39" s="25">
        <v>26.314999999999998</v>
      </c>
      <c r="G39" s="25">
        <v>27.265000000000001</v>
      </c>
      <c r="H39" s="25">
        <v>28.689999999999998</v>
      </c>
      <c r="I39" s="25">
        <v>31.046000000000003</v>
      </c>
      <c r="J39" s="25">
        <v>31.957999999999998</v>
      </c>
      <c r="K39" s="25">
        <v>27.55</v>
      </c>
      <c r="L39" s="25">
        <v>27.55</v>
      </c>
      <c r="M39" s="25">
        <v>27.55</v>
      </c>
      <c r="N39" s="25">
        <v>27.55</v>
      </c>
    </row>
    <row r="40" spans="1:14" ht="18.899999999999999" customHeight="1">
      <c r="A40" s="24" t="str">
        <f>'Page 9'!$A$40</f>
        <v>Geneva</v>
      </c>
      <c r="B40" s="25">
        <v>3.5926666666666662</v>
      </c>
      <c r="C40" s="25">
        <v>16.843499999999999</v>
      </c>
      <c r="D40" s="25">
        <v>21.179499999999997</v>
      </c>
      <c r="E40" s="25">
        <v>25.616</v>
      </c>
      <c r="F40" s="25">
        <v>26.207000000000008</v>
      </c>
      <c r="G40" s="25">
        <v>26.20699999999999</v>
      </c>
      <c r="H40" s="25">
        <v>27.074500000000008</v>
      </c>
      <c r="I40" s="25">
        <v>27.4758</v>
      </c>
      <c r="J40" s="25">
        <v>28.65329999999998</v>
      </c>
      <c r="K40" s="25">
        <v>30.072099999999995</v>
      </c>
      <c r="L40" s="25">
        <v>31.448350000000008</v>
      </c>
      <c r="M40" s="25">
        <v>32.323849999999993</v>
      </c>
      <c r="N40" s="25">
        <v>33.275829999999992</v>
      </c>
    </row>
    <row r="41" spans="1:14" ht="18.899999999999999" customHeight="1">
      <c r="A41" s="24" t="str">
        <f>'Page 9'!$A$41</f>
        <v>Delémont</v>
      </c>
      <c r="B41" s="25">
        <v>8.4006666666666661</v>
      </c>
      <c r="C41" s="25">
        <v>25.350500000000004</v>
      </c>
      <c r="D41" s="25">
        <v>28.950000000000003</v>
      </c>
      <c r="E41" s="25">
        <v>24.441333333333326</v>
      </c>
      <c r="F41" s="25">
        <v>26.128000000000029</v>
      </c>
      <c r="G41" s="25">
        <v>26.12749999999998</v>
      </c>
      <c r="H41" s="25">
        <v>27.871500000000005</v>
      </c>
      <c r="I41" s="25">
        <v>29.580499999999997</v>
      </c>
      <c r="J41" s="25">
        <v>29.698599999999992</v>
      </c>
      <c r="K41" s="25">
        <v>30.811149999999994</v>
      </c>
      <c r="L41" s="25">
        <v>30.81120000000001</v>
      </c>
      <c r="M41" s="25">
        <v>30.81114999999998</v>
      </c>
      <c r="N41" s="25">
        <v>30.811160000000005</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0.81066666666666665</v>
      </c>
      <c r="C43" s="25">
        <v>0.77899999999999991</v>
      </c>
      <c r="D43" s="25">
        <v>1.0560000000000003</v>
      </c>
      <c r="E43" s="25">
        <v>2.6879999999999997</v>
      </c>
      <c r="F43" s="25">
        <v>2.97</v>
      </c>
      <c r="G43" s="25">
        <v>4.4259999999999993</v>
      </c>
      <c r="H43" s="25">
        <v>6.5770000000000008</v>
      </c>
      <c r="I43" s="25">
        <v>9.0904000000000007</v>
      </c>
      <c r="J43" s="25">
        <v>11.941600000000001</v>
      </c>
      <c r="K43" s="25">
        <v>13.200000000000001</v>
      </c>
      <c r="L43" s="25">
        <v>13.200000000000001</v>
      </c>
      <c r="M43" s="25">
        <v>13.200000000000001</v>
      </c>
      <c r="N43" s="25">
        <v>12.376520000000001</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49" orientation="portrait" r:id="rId1"/>
  <headerFooter alignWithMargins="0">
    <oddHeader>&amp;C&amp;"Helvetica,Fett"&amp;12 2010</oddHeader>
    <oddFooter>&amp;C&amp;"Helvetica,Standard" Eidg. Steuerverwaltung  -  Administration fédérale des contributions  -  Amministrazione federale delle contribuzioni&amp;R37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pageSetUpPr fitToPage="1"/>
  </sheetPr>
  <dimension ref="A1:Y120"/>
  <sheetViews>
    <sheetView zoomScale="60" zoomScaleNormal="60" workbookViewId="0"/>
  </sheetViews>
  <sheetFormatPr baseColWidth="10" defaultColWidth="12.6640625" defaultRowHeight="13.2"/>
  <cols>
    <col min="1" max="1" width="30.6640625" style="197" customWidth="1"/>
    <col min="2" max="12" width="12.88671875" style="197" customWidth="1"/>
    <col min="13" max="21" width="12.6640625" style="197" customWidth="1"/>
    <col min="22" max="22" width="15.44140625" style="197" bestFit="1" customWidth="1"/>
    <col min="23" max="23" width="15.33203125" style="197" bestFit="1" customWidth="1"/>
    <col min="24" max="24" width="17.33203125" style="197" bestFit="1" customWidth="1"/>
    <col min="25" max="25" width="29.5546875" style="197" customWidth="1"/>
    <col min="26" max="16384" width="12.6640625" style="197"/>
  </cols>
  <sheetData>
    <row r="1" spans="1:25" ht="18.899999999999999" customHeight="1">
      <c r="A1" s="196" t="str">
        <f>'Page 41'!$A$1</f>
        <v>Single retired person</v>
      </c>
      <c r="B1" s="196"/>
      <c r="C1" s="196"/>
      <c r="D1" s="196"/>
      <c r="E1" s="196"/>
      <c r="F1" s="196"/>
      <c r="G1" s="196"/>
      <c r="H1" s="196"/>
      <c r="I1" s="196"/>
      <c r="J1" s="196"/>
    </row>
    <row r="2" spans="1:25" ht="18.899999999999999" customHeight="1">
      <c r="A2" s="196"/>
      <c r="B2" s="196"/>
      <c r="C2" s="196"/>
      <c r="D2" s="196"/>
      <c r="E2" s="196"/>
      <c r="F2" s="196"/>
      <c r="G2" s="196"/>
      <c r="H2" s="196"/>
      <c r="I2" s="196"/>
      <c r="J2" s="196"/>
    </row>
    <row r="3" spans="1:25" ht="18.899999999999999" customHeight="1">
      <c r="A3" s="178" t="str">
        <f>'Page 41'!$A$5</f>
        <v xml:space="preserve">Cantonal, municipal and church tax burden on social security and retirement income </v>
      </c>
      <c r="B3" s="178"/>
      <c r="C3" s="178"/>
      <c r="D3" s="178"/>
      <c r="E3" s="178"/>
      <c r="F3" s="178"/>
      <c r="G3" s="178"/>
      <c r="H3" s="178"/>
      <c r="I3" s="178"/>
      <c r="J3" s="178"/>
      <c r="K3" s="178"/>
      <c r="L3" s="178"/>
      <c r="M3" s="341"/>
      <c r="N3" s="341"/>
      <c r="O3" s="341"/>
      <c r="P3" s="341"/>
      <c r="Q3" s="341"/>
      <c r="R3" s="341"/>
      <c r="S3" s="341"/>
      <c r="T3" s="341"/>
    </row>
    <row r="4" spans="1:25" ht="18.899999999999999" customHeight="1">
      <c r="A4" s="178"/>
      <c r="B4" s="178"/>
      <c r="C4" s="178"/>
      <c r="D4" s="178"/>
      <c r="E4" s="178"/>
      <c r="F4" s="178"/>
      <c r="G4" s="178"/>
      <c r="H4" s="178"/>
      <c r="I4" s="178"/>
      <c r="J4" s="178"/>
      <c r="K4" s="178"/>
      <c r="L4" s="178"/>
    </row>
    <row r="5" spans="1:25" ht="18.899999999999999" customHeight="1" thickBot="1">
      <c r="A5" s="198">
        <v>19</v>
      </c>
      <c r="W5" s="15"/>
      <c r="Y5" s="15">
        <v>19</v>
      </c>
    </row>
    <row r="6" spans="1:25" ht="18.899999999999999" customHeight="1" thickBot="1">
      <c r="A6" s="199" t="str">
        <f>'Pages 38-39'!$A$6</f>
        <v>Cantonal capitals</v>
      </c>
      <c r="B6" s="905" t="s">
        <v>108</v>
      </c>
      <c r="C6" s="906"/>
      <c r="D6" s="906"/>
      <c r="E6" s="906"/>
      <c r="F6" s="906"/>
      <c r="G6" s="906"/>
      <c r="H6" s="906"/>
      <c r="I6" s="906"/>
      <c r="J6" s="906"/>
      <c r="K6" s="906"/>
      <c r="L6" s="907"/>
      <c r="M6" s="905" t="str">
        <f>B6</f>
        <v>Social security and retirement income in Swiss francs</v>
      </c>
      <c r="N6" s="906"/>
      <c r="O6" s="906"/>
      <c r="P6" s="906"/>
      <c r="Q6" s="906"/>
      <c r="R6" s="906"/>
      <c r="S6" s="906"/>
      <c r="T6" s="906"/>
      <c r="U6" s="906"/>
      <c r="V6" s="906"/>
      <c r="W6" s="906"/>
      <c r="X6" s="907"/>
      <c r="Y6" s="15" t="str">
        <f>A6</f>
        <v>Cantonal capitals</v>
      </c>
    </row>
    <row r="7" spans="1:25" ht="18.899999999999999" customHeight="1">
      <c r="A7" s="199" t="str">
        <f>'Pages 10-11'!$A$7</f>
        <v>Confederation</v>
      </c>
      <c r="B7" s="403">
        <v>15000</v>
      </c>
      <c r="C7" s="403">
        <v>17500</v>
      </c>
      <c r="D7" s="403">
        <v>20000</v>
      </c>
      <c r="E7" s="403">
        <v>25000</v>
      </c>
      <c r="F7" s="403">
        <v>30000</v>
      </c>
      <c r="G7" s="403">
        <v>35000</v>
      </c>
      <c r="H7" s="403">
        <v>40000</v>
      </c>
      <c r="I7" s="403">
        <v>45000</v>
      </c>
      <c r="J7" s="403">
        <v>50000</v>
      </c>
      <c r="K7" s="403">
        <v>60000</v>
      </c>
      <c r="L7" s="403">
        <v>70000</v>
      </c>
      <c r="M7" s="403">
        <v>80000</v>
      </c>
      <c r="N7" s="403">
        <v>90000</v>
      </c>
      <c r="O7" s="403">
        <v>100000</v>
      </c>
      <c r="P7" s="403">
        <v>125000</v>
      </c>
      <c r="Q7" s="403">
        <v>150000</v>
      </c>
      <c r="R7" s="403">
        <v>175000</v>
      </c>
      <c r="S7" s="403">
        <v>200000</v>
      </c>
      <c r="T7" s="403">
        <v>250000</v>
      </c>
      <c r="U7" s="403">
        <v>300000</v>
      </c>
      <c r="V7" s="403">
        <v>400000</v>
      </c>
      <c r="W7" s="403">
        <v>500000</v>
      </c>
      <c r="X7" s="403">
        <v>1000000</v>
      </c>
      <c r="Y7" s="15" t="str">
        <f>A7</f>
        <v>Confederation</v>
      </c>
    </row>
    <row r="8" spans="1:25" ht="18.899999999999999" customHeight="1">
      <c r="A8" s="199"/>
      <c r="B8" s="200"/>
      <c r="C8" s="200"/>
      <c r="D8" s="200"/>
      <c r="E8" s="200"/>
      <c r="F8" s="200"/>
      <c r="G8" s="200"/>
      <c r="H8" s="200"/>
      <c r="I8" s="200"/>
      <c r="J8" s="200"/>
      <c r="K8" s="200"/>
      <c r="L8" s="200"/>
      <c r="W8" s="15"/>
      <c r="Y8" s="15"/>
    </row>
    <row r="9" spans="1:25" ht="18.899999999999999" customHeight="1">
      <c r="A9" s="199"/>
      <c r="B9" s="899" t="str">
        <f>'Pages 10-11'!$B$9:$M$9</f>
        <v xml:space="preserve">Tax burden in Swiss francs </v>
      </c>
      <c r="C9" s="900"/>
      <c r="D9" s="900"/>
      <c r="E9" s="900"/>
      <c r="F9" s="900"/>
      <c r="G9" s="900"/>
      <c r="H9" s="900"/>
      <c r="I9" s="900"/>
      <c r="J9" s="900"/>
      <c r="K9" s="900"/>
      <c r="L9" s="901"/>
      <c r="M9" s="899" t="str">
        <f>B9</f>
        <v xml:space="preserve">Tax burden in Swiss francs </v>
      </c>
      <c r="N9" s="900"/>
      <c r="O9" s="900"/>
      <c r="P9" s="900"/>
      <c r="Q9" s="900"/>
      <c r="R9" s="900"/>
      <c r="S9" s="900"/>
      <c r="T9" s="900"/>
      <c r="U9" s="900"/>
      <c r="V9" s="900"/>
      <c r="W9" s="900"/>
      <c r="X9" s="901"/>
      <c r="Y9" s="15"/>
    </row>
    <row r="10" spans="1:25" ht="18.899999999999999" customHeight="1">
      <c r="A10" s="24" t="str">
        <f>'Page 9'!$A$16</f>
        <v>Zurich</v>
      </c>
      <c r="B10" s="14">
        <v>333.2</v>
      </c>
      <c r="C10" s="14">
        <v>504.9</v>
      </c>
      <c r="D10" s="14">
        <v>715.6</v>
      </c>
      <c r="E10" s="14">
        <v>1118.5999999999999</v>
      </c>
      <c r="F10" s="14">
        <v>1622.3999999999999</v>
      </c>
      <c r="G10" s="14">
        <v>2172</v>
      </c>
      <c r="H10" s="14">
        <v>2829.3</v>
      </c>
      <c r="I10" s="14">
        <v>3516.3</v>
      </c>
      <c r="J10" s="14">
        <v>4175.8</v>
      </c>
      <c r="K10" s="14">
        <v>5778.8</v>
      </c>
      <c r="L10" s="14">
        <v>7610.8</v>
      </c>
      <c r="M10" s="14">
        <v>9513.7999999999993</v>
      </c>
      <c r="N10" s="14">
        <v>11574.8</v>
      </c>
      <c r="O10" s="14">
        <v>13635.8</v>
      </c>
      <c r="P10" s="14">
        <v>19143.2</v>
      </c>
      <c r="Q10" s="14">
        <v>25062.9</v>
      </c>
      <c r="R10" s="14">
        <v>31360.400000000001</v>
      </c>
      <c r="S10" s="14">
        <v>37827.300000000003</v>
      </c>
      <c r="T10" s="14">
        <v>51567.3</v>
      </c>
      <c r="U10" s="14">
        <v>66246.2</v>
      </c>
      <c r="V10" s="14">
        <v>96016.2</v>
      </c>
      <c r="W10" s="14">
        <v>125786.2</v>
      </c>
      <c r="X10" s="14">
        <v>274636.2</v>
      </c>
      <c r="Y10" s="15" t="str">
        <f>A10</f>
        <v>Zurich</v>
      </c>
    </row>
    <row r="11" spans="1:25" ht="18.899999999999999" customHeight="1">
      <c r="A11" s="24" t="str">
        <f>'Page 9'!$A$17</f>
        <v>Berne</v>
      </c>
      <c r="B11" s="14">
        <v>270.55</v>
      </c>
      <c r="C11" s="14">
        <v>608.30000000000007</v>
      </c>
      <c r="D11" s="14">
        <v>1012.1000000000001</v>
      </c>
      <c r="E11" s="14">
        <v>1873.2</v>
      </c>
      <c r="F11" s="14">
        <v>2854.4</v>
      </c>
      <c r="G11" s="14">
        <v>3926.45</v>
      </c>
      <c r="H11" s="14">
        <v>4978.75</v>
      </c>
      <c r="I11" s="14">
        <v>6013</v>
      </c>
      <c r="J11" s="14">
        <v>7077.45</v>
      </c>
      <c r="K11" s="14">
        <v>9206.35</v>
      </c>
      <c r="L11" s="14">
        <v>11393.100000000002</v>
      </c>
      <c r="M11" s="14">
        <v>13785.1</v>
      </c>
      <c r="N11" s="14">
        <v>16177.100000000002</v>
      </c>
      <c r="O11" s="14">
        <v>18755.649999999998</v>
      </c>
      <c r="P11" s="14">
        <v>25494.850000000002</v>
      </c>
      <c r="Q11" s="14">
        <v>32408.5</v>
      </c>
      <c r="R11" s="14">
        <v>39496.450000000004</v>
      </c>
      <c r="S11" s="14">
        <v>46750</v>
      </c>
      <c r="T11" s="14">
        <v>61588.55</v>
      </c>
      <c r="U11" s="14">
        <v>76658.149999999994</v>
      </c>
      <c r="V11" s="14">
        <v>107203.5</v>
      </c>
      <c r="W11" s="14">
        <v>138011.44999999998</v>
      </c>
      <c r="X11" s="14">
        <v>293491.45000000007</v>
      </c>
      <c r="Y11" s="15" t="str">
        <f t="shared" ref="Y11:Y35" si="0">A11</f>
        <v>Berne</v>
      </c>
    </row>
    <row r="12" spans="1:25" ht="18.899999999999999" customHeight="1">
      <c r="A12" s="24" t="str">
        <f>'Page 9'!$A$18</f>
        <v>Lucerne</v>
      </c>
      <c r="B12" s="14">
        <v>225.8</v>
      </c>
      <c r="C12" s="14">
        <v>466.29999999999995</v>
      </c>
      <c r="D12" s="14">
        <v>791.9</v>
      </c>
      <c r="E12" s="14">
        <v>1526.3000000000002</v>
      </c>
      <c r="F12" s="14">
        <v>2451.3000000000002</v>
      </c>
      <c r="G12" s="14">
        <v>3339.3</v>
      </c>
      <c r="H12" s="14">
        <v>4227.3</v>
      </c>
      <c r="I12" s="14">
        <v>5115.3</v>
      </c>
      <c r="J12" s="14">
        <v>6021.8</v>
      </c>
      <c r="K12" s="14">
        <v>7797.8</v>
      </c>
      <c r="L12" s="14">
        <v>9573.8000000000011</v>
      </c>
      <c r="M12" s="14">
        <v>11368.300000000001</v>
      </c>
      <c r="N12" s="14">
        <v>13162.800000000001</v>
      </c>
      <c r="O12" s="14">
        <v>15012.800000000001</v>
      </c>
      <c r="P12" s="14">
        <v>19800.600000000002</v>
      </c>
      <c r="Q12" s="14">
        <v>24656.9</v>
      </c>
      <c r="R12" s="14">
        <v>29667.600000000002</v>
      </c>
      <c r="S12" s="14">
        <v>34940.400000000001</v>
      </c>
      <c r="T12" s="14">
        <v>45670.399999999994</v>
      </c>
      <c r="U12" s="14">
        <v>56400.399999999994</v>
      </c>
      <c r="V12" s="14">
        <v>77860.400000000009</v>
      </c>
      <c r="W12" s="14">
        <v>99320.400000000009</v>
      </c>
      <c r="X12" s="14">
        <v>206620.40000000002</v>
      </c>
      <c r="Y12" s="15" t="str">
        <f t="shared" si="0"/>
        <v>Lucerne</v>
      </c>
    </row>
    <row r="13" spans="1:25" ht="18.899999999999999" customHeight="1">
      <c r="A13" s="24" t="str">
        <f>'Page 9'!$A$19</f>
        <v>Altdorf</v>
      </c>
      <c r="B13" s="14">
        <v>100</v>
      </c>
      <c r="C13" s="14">
        <v>100</v>
      </c>
      <c r="D13" s="14">
        <v>100</v>
      </c>
      <c r="E13" s="14">
        <v>837.40099999999995</v>
      </c>
      <c r="F13" s="14">
        <v>1589.8509999999999</v>
      </c>
      <c r="G13" s="14">
        <v>2342.3010000000004</v>
      </c>
      <c r="H13" s="14">
        <v>3064.6530000000002</v>
      </c>
      <c r="I13" s="14">
        <v>3726.8089999999997</v>
      </c>
      <c r="J13" s="14">
        <v>4373.9160000000002</v>
      </c>
      <c r="K13" s="14">
        <v>5773.473</v>
      </c>
      <c r="L13" s="14">
        <v>7218.1769999999997</v>
      </c>
      <c r="M13" s="14">
        <v>8723.0770000000011</v>
      </c>
      <c r="N13" s="14">
        <v>10227.976999999999</v>
      </c>
      <c r="O13" s="14">
        <v>11732.877</v>
      </c>
      <c r="P13" s="14">
        <v>15495.127</v>
      </c>
      <c r="Q13" s="14">
        <v>19257.376999999997</v>
      </c>
      <c r="R13" s="14">
        <v>23019.626999999997</v>
      </c>
      <c r="S13" s="14">
        <v>26781.876999999997</v>
      </c>
      <c r="T13" s="14">
        <v>34306.377</v>
      </c>
      <c r="U13" s="14">
        <v>41830.877</v>
      </c>
      <c r="V13" s="14">
        <v>56879.877</v>
      </c>
      <c r="W13" s="14">
        <v>71928.877000000008</v>
      </c>
      <c r="X13" s="14">
        <v>147173.87700000001</v>
      </c>
      <c r="Y13" s="15" t="str">
        <f t="shared" si="0"/>
        <v>Altdorf</v>
      </c>
    </row>
    <row r="14" spans="1:25" ht="18.899999999999999" customHeight="1">
      <c r="A14" s="24" t="str">
        <f>'Page 9'!$A$20</f>
        <v>Schwyz</v>
      </c>
      <c r="B14" s="14">
        <v>386</v>
      </c>
      <c r="C14" s="14">
        <v>607</v>
      </c>
      <c r="D14" s="14">
        <v>856</v>
      </c>
      <c r="E14" s="14">
        <v>1397</v>
      </c>
      <c r="F14" s="14">
        <v>1938</v>
      </c>
      <c r="G14" s="14">
        <v>2457</v>
      </c>
      <c r="H14" s="14">
        <v>3052</v>
      </c>
      <c r="I14" s="14">
        <v>3678</v>
      </c>
      <c r="J14" s="14">
        <v>4361</v>
      </c>
      <c r="K14" s="14">
        <v>5725</v>
      </c>
      <c r="L14" s="14">
        <v>7176</v>
      </c>
      <c r="M14" s="14">
        <v>8682</v>
      </c>
      <c r="N14" s="14">
        <v>10172</v>
      </c>
      <c r="O14" s="14">
        <v>11677</v>
      </c>
      <c r="P14" s="14">
        <v>15418</v>
      </c>
      <c r="Q14" s="14">
        <v>19252</v>
      </c>
      <c r="R14" s="14">
        <v>23133</v>
      </c>
      <c r="S14" s="14">
        <v>27013</v>
      </c>
      <c r="T14" s="14">
        <v>35099</v>
      </c>
      <c r="U14" s="14">
        <v>44791</v>
      </c>
      <c r="V14" s="14">
        <v>64091</v>
      </c>
      <c r="W14" s="14">
        <v>80576</v>
      </c>
      <c r="X14" s="14">
        <v>162998</v>
      </c>
      <c r="Y14" s="15" t="str">
        <f t="shared" si="0"/>
        <v>Schwyz</v>
      </c>
    </row>
    <row r="15" spans="1:25" ht="18.899999999999999" customHeight="1">
      <c r="A15" s="24" t="str">
        <f>'Page 9'!$A$21</f>
        <v>Sarnen</v>
      </c>
      <c r="B15" s="14">
        <v>209.25</v>
      </c>
      <c r="C15" s="14">
        <v>599.84999999999991</v>
      </c>
      <c r="D15" s="14">
        <v>976.5</v>
      </c>
      <c r="E15" s="14">
        <v>1743.75</v>
      </c>
      <c r="F15" s="14">
        <v>2427.2999999999997</v>
      </c>
      <c r="G15" s="14">
        <v>3082.9500000000003</v>
      </c>
      <c r="H15" s="14">
        <v>3822.2999999999997</v>
      </c>
      <c r="I15" s="14">
        <v>4561.7000000000007</v>
      </c>
      <c r="J15" s="14">
        <v>5301</v>
      </c>
      <c r="K15" s="14">
        <v>6668.0500000000011</v>
      </c>
      <c r="L15" s="14">
        <v>8021.25</v>
      </c>
      <c r="M15" s="14">
        <v>9416.25</v>
      </c>
      <c r="N15" s="14">
        <v>10811.25</v>
      </c>
      <c r="O15" s="14">
        <v>12206.25</v>
      </c>
      <c r="P15" s="14">
        <v>15693.75</v>
      </c>
      <c r="Q15" s="14">
        <v>19181.25</v>
      </c>
      <c r="R15" s="14">
        <v>22668.75</v>
      </c>
      <c r="S15" s="14">
        <v>26156.25</v>
      </c>
      <c r="T15" s="14">
        <v>33131.25</v>
      </c>
      <c r="U15" s="14">
        <v>40106.25</v>
      </c>
      <c r="V15" s="14">
        <v>54056.25</v>
      </c>
      <c r="W15" s="14">
        <v>68006.25</v>
      </c>
      <c r="X15" s="14">
        <v>137756.25</v>
      </c>
      <c r="Y15" s="15" t="str">
        <f t="shared" si="0"/>
        <v>Sarnen</v>
      </c>
    </row>
    <row r="16" spans="1:25" ht="18.899999999999999" customHeight="1">
      <c r="A16" s="24" t="str">
        <f>'Page 9'!$A$22</f>
        <v>Stans</v>
      </c>
      <c r="B16" s="14">
        <v>77.3</v>
      </c>
      <c r="C16" s="14">
        <v>189.74999999999997</v>
      </c>
      <c r="D16" s="14">
        <v>396.2</v>
      </c>
      <c r="E16" s="14">
        <v>955.3</v>
      </c>
      <c r="F16" s="14">
        <v>1679.3</v>
      </c>
      <c r="G16" s="14">
        <v>2403.25</v>
      </c>
      <c r="H16" s="14">
        <v>3194.9500000000003</v>
      </c>
      <c r="I16" s="14">
        <v>4002.4500000000003</v>
      </c>
      <c r="J16" s="14">
        <v>4810.0499999999993</v>
      </c>
      <c r="K16" s="14">
        <v>6463.85</v>
      </c>
      <c r="L16" s="14">
        <v>8118.25</v>
      </c>
      <c r="M16" s="14">
        <v>9828.2999999999993</v>
      </c>
      <c r="N16" s="14">
        <v>11520.900000000001</v>
      </c>
      <c r="O16" s="14">
        <v>13213.5</v>
      </c>
      <c r="P16" s="14">
        <v>17519.3</v>
      </c>
      <c r="Q16" s="14">
        <v>21929.850000000002</v>
      </c>
      <c r="R16" s="14">
        <v>25935.85</v>
      </c>
      <c r="S16" s="14">
        <v>29689.649999999998</v>
      </c>
      <c r="T16" s="14">
        <v>37197.149999999994</v>
      </c>
      <c r="U16" s="14">
        <v>44704.649999999994</v>
      </c>
      <c r="V16" s="14">
        <v>59719.65</v>
      </c>
      <c r="W16" s="14">
        <v>74734.649999999994</v>
      </c>
      <c r="X16" s="14">
        <v>149809.64999999997</v>
      </c>
      <c r="Y16" s="15" t="str">
        <f t="shared" si="0"/>
        <v>Stans</v>
      </c>
    </row>
    <row r="17" spans="1:25" ht="18.899999999999999" customHeight="1">
      <c r="A17" s="24" t="str">
        <f>'Page 9'!$A$23</f>
        <v>Glarus</v>
      </c>
      <c r="B17" s="14">
        <v>305.7</v>
      </c>
      <c r="C17" s="14">
        <v>560.5</v>
      </c>
      <c r="D17" s="14">
        <v>815.25</v>
      </c>
      <c r="E17" s="14">
        <v>1439.4</v>
      </c>
      <c r="F17" s="14">
        <v>2112</v>
      </c>
      <c r="G17" s="14">
        <v>3115.75</v>
      </c>
      <c r="H17" s="14">
        <v>3844.35</v>
      </c>
      <c r="I17" s="14">
        <v>4622.6499999999996</v>
      </c>
      <c r="J17" s="14">
        <v>5434.0999999999995</v>
      </c>
      <c r="K17" s="14">
        <v>7222.5</v>
      </c>
      <c r="L17" s="14">
        <v>9056.75</v>
      </c>
      <c r="M17" s="14">
        <v>10910.150000000001</v>
      </c>
      <c r="N17" s="14">
        <v>12744.45</v>
      </c>
      <c r="O17" s="14">
        <v>14597.849999999999</v>
      </c>
      <c r="P17" s="14">
        <v>19647.200000000004</v>
      </c>
      <c r="Q17" s="14">
        <v>24742.45</v>
      </c>
      <c r="R17" s="14">
        <v>30246.55</v>
      </c>
      <c r="S17" s="14">
        <v>35819.5</v>
      </c>
      <c r="T17" s="14">
        <v>46965.299999999996</v>
      </c>
      <c r="U17" s="14">
        <v>58997.700000000004</v>
      </c>
      <c r="V17" s="14">
        <v>83200.049999999988</v>
      </c>
      <c r="W17" s="14">
        <v>107494.1</v>
      </c>
      <c r="X17" s="14">
        <v>215767.8</v>
      </c>
      <c r="Y17" s="15" t="str">
        <f t="shared" si="0"/>
        <v>Glarus</v>
      </c>
    </row>
    <row r="18" spans="1:25" ht="18.899999999999999" customHeight="1">
      <c r="A18" s="24" t="str">
        <f>'Page 9'!$A$24</f>
        <v>Zug</v>
      </c>
      <c r="B18" s="14">
        <v>30.55</v>
      </c>
      <c r="C18" s="14">
        <v>94.600000000000009</v>
      </c>
      <c r="D18" s="14">
        <v>192.95</v>
      </c>
      <c r="E18" s="14">
        <v>427.25</v>
      </c>
      <c r="F18" s="14">
        <v>680.55</v>
      </c>
      <c r="G18" s="14">
        <v>1055.3</v>
      </c>
      <c r="H18" s="14">
        <v>1360</v>
      </c>
      <c r="I18" s="14">
        <v>1664.7</v>
      </c>
      <c r="J18" s="14">
        <v>2033.4999999999998</v>
      </c>
      <c r="K18" s="14">
        <v>2959.55</v>
      </c>
      <c r="L18" s="14">
        <v>3848.3</v>
      </c>
      <c r="M18" s="14">
        <v>5004.5500000000011</v>
      </c>
      <c r="N18" s="14">
        <v>6551.9000000000005</v>
      </c>
      <c r="O18" s="14">
        <v>8574.6</v>
      </c>
      <c r="P18" s="14">
        <v>12815.9</v>
      </c>
      <c r="Q18" s="14">
        <v>16436.600000000002</v>
      </c>
      <c r="R18" s="14">
        <v>19440.399999999998</v>
      </c>
      <c r="S18" s="14">
        <v>22396.600000000002</v>
      </c>
      <c r="T18" s="14">
        <v>28356.600000000002</v>
      </c>
      <c r="U18" s="14">
        <v>34316.6</v>
      </c>
      <c r="V18" s="14">
        <v>46236.6</v>
      </c>
      <c r="W18" s="14">
        <v>58156.6</v>
      </c>
      <c r="X18" s="14">
        <v>117756.59999999999</v>
      </c>
      <c r="Y18" s="15" t="str">
        <f t="shared" si="0"/>
        <v>Zug</v>
      </c>
    </row>
    <row r="19" spans="1:25" ht="18.899999999999999" customHeight="1">
      <c r="A19" s="24" t="str">
        <f>'Page 9'!$A$25</f>
        <v>Fribourg</v>
      </c>
      <c r="B19" s="14">
        <v>50</v>
      </c>
      <c r="C19" s="14">
        <v>156.05000000000001</v>
      </c>
      <c r="D19" s="14">
        <v>326.25</v>
      </c>
      <c r="E19" s="14">
        <v>851.24999999999989</v>
      </c>
      <c r="F19" s="14">
        <v>1545.3</v>
      </c>
      <c r="G19" s="14">
        <v>2407.2000000000003</v>
      </c>
      <c r="H19" s="14">
        <v>3392.15</v>
      </c>
      <c r="I19" s="14">
        <v>4650.8500000000004</v>
      </c>
      <c r="J19" s="14">
        <v>6037.85</v>
      </c>
      <c r="K19" s="14">
        <v>8865.7999999999993</v>
      </c>
      <c r="L19" s="14">
        <v>11288</v>
      </c>
      <c r="M19" s="14">
        <v>13945.449999999999</v>
      </c>
      <c r="N19" s="14">
        <v>16437.55</v>
      </c>
      <c r="O19" s="14">
        <v>18993.149999999998</v>
      </c>
      <c r="P19" s="14">
        <v>25910.9</v>
      </c>
      <c r="Q19" s="14">
        <v>33429.9</v>
      </c>
      <c r="R19" s="14">
        <v>41256.600000000006</v>
      </c>
      <c r="S19" s="14">
        <v>49037.250000000007</v>
      </c>
      <c r="T19" s="14">
        <v>62303.049999999996</v>
      </c>
      <c r="U19" s="14">
        <v>75033.549999999988</v>
      </c>
      <c r="V19" s="14">
        <v>100494.54999999999</v>
      </c>
      <c r="W19" s="14">
        <v>125955.54999999999</v>
      </c>
      <c r="X19" s="14">
        <v>253260.55</v>
      </c>
      <c r="Y19" s="15" t="str">
        <f t="shared" si="0"/>
        <v>Fribourg</v>
      </c>
    </row>
    <row r="20" spans="1:25" ht="18.899999999999999" customHeight="1">
      <c r="A20" s="24" t="str">
        <f>'Page 9'!$A$26</f>
        <v>Solothurn</v>
      </c>
      <c r="B20" s="14">
        <v>40</v>
      </c>
      <c r="C20" s="14">
        <v>340</v>
      </c>
      <c r="D20" s="14">
        <v>688</v>
      </c>
      <c r="E20" s="14">
        <v>1648.0000000000002</v>
      </c>
      <c r="F20" s="14">
        <v>3260.7000000000003</v>
      </c>
      <c r="G20" s="14">
        <v>4111.8500000000004</v>
      </c>
      <c r="H20" s="14">
        <v>5183.7</v>
      </c>
      <c r="I20" s="14">
        <v>6282.65</v>
      </c>
      <c r="J20" s="14">
        <v>7381.6</v>
      </c>
      <c r="K20" s="14">
        <v>9673.6000000000022</v>
      </c>
      <c r="L20" s="14">
        <v>11987.2</v>
      </c>
      <c r="M20" s="14">
        <v>14386.25</v>
      </c>
      <c r="N20" s="14">
        <v>16815.5</v>
      </c>
      <c r="O20" s="14">
        <v>19244.800000000003</v>
      </c>
      <c r="P20" s="14">
        <v>26065</v>
      </c>
      <c r="Q20" s="14">
        <v>32965</v>
      </c>
      <c r="R20" s="14">
        <v>39865</v>
      </c>
      <c r="S20" s="14">
        <v>46765</v>
      </c>
      <c r="T20" s="14">
        <v>60565</v>
      </c>
      <c r="U20" s="14">
        <v>74365</v>
      </c>
      <c r="V20" s="14">
        <v>99895.000000000015</v>
      </c>
      <c r="W20" s="14">
        <v>125095.00000000001</v>
      </c>
      <c r="X20" s="14">
        <v>251095</v>
      </c>
      <c r="Y20" s="15" t="str">
        <f t="shared" si="0"/>
        <v>Solothurn</v>
      </c>
    </row>
    <row r="21" spans="1:25" ht="18.899999999999999" customHeight="1">
      <c r="A21" s="24" t="str">
        <f>'Page 9'!$A$27</f>
        <v>Basel</v>
      </c>
      <c r="B21" s="193">
        <v>0</v>
      </c>
      <c r="C21" s="193">
        <v>0</v>
      </c>
      <c r="D21" s="193">
        <v>0</v>
      </c>
      <c r="E21" s="193">
        <v>408.85</v>
      </c>
      <c r="F21" s="193">
        <v>1611.35</v>
      </c>
      <c r="G21" s="193">
        <v>2813.85</v>
      </c>
      <c r="H21" s="193">
        <v>4016.35</v>
      </c>
      <c r="I21" s="193">
        <v>5218.8500000000004</v>
      </c>
      <c r="J21" s="193">
        <v>6421.35</v>
      </c>
      <c r="K21" s="193">
        <v>8826.35</v>
      </c>
      <c r="L21" s="193">
        <v>11231.35</v>
      </c>
      <c r="M21" s="193">
        <v>13636.35</v>
      </c>
      <c r="N21" s="193">
        <v>16041.35</v>
      </c>
      <c r="O21" s="193">
        <v>18446.349999999999</v>
      </c>
      <c r="P21" s="193">
        <v>24458.85</v>
      </c>
      <c r="Q21" s="193">
        <v>30471.35</v>
      </c>
      <c r="R21" s="193">
        <v>36483.85</v>
      </c>
      <c r="S21" s="193">
        <v>42496.35</v>
      </c>
      <c r="T21" s="193">
        <v>55597.35</v>
      </c>
      <c r="U21" s="193">
        <v>69637.350000000006</v>
      </c>
      <c r="V21" s="193">
        <v>97717.35</v>
      </c>
      <c r="W21" s="193">
        <v>125797.35</v>
      </c>
      <c r="X21" s="193">
        <v>266197.34999999998</v>
      </c>
      <c r="Y21" s="15" t="str">
        <f t="shared" si="0"/>
        <v>Basel</v>
      </c>
    </row>
    <row r="22" spans="1:25" ht="18.899999999999999" customHeight="1">
      <c r="A22" s="24" t="str">
        <f>'Page 9'!$A$28</f>
        <v>Liestal</v>
      </c>
      <c r="B22" s="193">
        <v>0</v>
      </c>
      <c r="C22" s="193">
        <v>0</v>
      </c>
      <c r="D22" s="193">
        <v>0</v>
      </c>
      <c r="E22" s="193">
        <v>0</v>
      </c>
      <c r="F22" s="193">
        <v>782.25</v>
      </c>
      <c r="G22" s="193">
        <v>2616.75</v>
      </c>
      <c r="H22" s="193">
        <v>3609.65</v>
      </c>
      <c r="I22" s="193">
        <v>4699.8999999999996</v>
      </c>
      <c r="J22" s="193">
        <v>5849.75</v>
      </c>
      <c r="K22" s="193">
        <v>8257.15</v>
      </c>
      <c r="L22" s="193">
        <v>10787.8</v>
      </c>
      <c r="M22" s="193">
        <v>13423.5</v>
      </c>
      <c r="N22" s="193">
        <v>16150.599999999999</v>
      </c>
      <c r="O22" s="193">
        <v>18958.7</v>
      </c>
      <c r="P22" s="193">
        <v>26212.400000000001</v>
      </c>
      <c r="Q22" s="193">
        <v>33570.800000000003</v>
      </c>
      <c r="R22" s="193">
        <v>41002.35</v>
      </c>
      <c r="S22" s="193">
        <v>48496.3</v>
      </c>
      <c r="T22" s="193">
        <v>63641.7</v>
      </c>
      <c r="U22" s="193">
        <v>78961.95</v>
      </c>
      <c r="V22" s="193">
        <v>110017.1</v>
      </c>
      <c r="W22" s="193">
        <v>141509.79999999999</v>
      </c>
      <c r="X22" s="193">
        <v>303240.5</v>
      </c>
      <c r="Y22" s="15" t="str">
        <f t="shared" si="0"/>
        <v>Liestal</v>
      </c>
    </row>
    <row r="23" spans="1:25" ht="18.899999999999999" customHeight="1">
      <c r="A23" s="24" t="str">
        <f>'Page 9'!$A$29</f>
        <v>Schaffhausen</v>
      </c>
      <c r="B23" s="14">
        <v>276.3</v>
      </c>
      <c r="C23" s="14">
        <v>521.59999999999991</v>
      </c>
      <c r="D23" s="14">
        <v>867.25</v>
      </c>
      <c r="E23" s="14">
        <v>1623.25</v>
      </c>
      <c r="F23" s="14">
        <v>2426.0499999999997</v>
      </c>
      <c r="G23" s="14">
        <v>3222.15</v>
      </c>
      <c r="H23" s="14">
        <v>4033.85</v>
      </c>
      <c r="I23" s="14">
        <v>4890.2000000000007</v>
      </c>
      <c r="J23" s="14">
        <v>5851.3000000000011</v>
      </c>
      <c r="K23" s="14">
        <v>7842.7</v>
      </c>
      <c r="L23" s="14">
        <v>10072.700000000001</v>
      </c>
      <c r="M23" s="14">
        <v>12492.25</v>
      </c>
      <c r="N23" s="14">
        <v>14945.25</v>
      </c>
      <c r="O23" s="14">
        <v>17398.25</v>
      </c>
      <c r="P23" s="14">
        <v>23530.75</v>
      </c>
      <c r="Q23" s="14">
        <v>29819.35</v>
      </c>
      <c r="R23" s="14">
        <v>36509.35</v>
      </c>
      <c r="S23" s="14">
        <v>43199.35</v>
      </c>
      <c r="T23" s="14">
        <v>54804.5</v>
      </c>
      <c r="U23" s="14">
        <v>65843</v>
      </c>
      <c r="V23" s="14">
        <v>87920</v>
      </c>
      <c r="W23" s="14">
        <v>109997</v>
      </c>
      <c r="X23" s="14">
        <v>220381.99999999997</v>
      </c>
      <c r="Y23" s="15" t="str">
        <f t="shared" si="0"/>
        <v>Schaffhausen</v>
      </c>
    </row>
    <row r="24" spans="1:25" ht="18.899999999999999" customHeight="1">
      <c r="A24" s="24" t="str">
        <f>'Page 9'!$A$30</f>
        <v>Herisau</v>
      </c>
      <c r="B24" s="14">
        <v>651</v>
      </c>
      <c r="C24" s="14">
        <v>999.75</v>
      </c>
      <c r="D24" s="14">
        <v>1348.5000000000002</v>
      </c>
      <c r="E24" s="14">
        <v>1990.2</v>
      </c>
      <c r="F24" s="14">
        <v>2679.9500000000003</v>
      </c>
      <c r="G24" s="14">
        <v>3498.4</v>
      </c>
      <c r="H24" s="14">
        <v>4316.75</v>
      </c>
      <c r="I24" s="14">
        <v>5186.3</v>
      </c>
      <c r="J24" s="14">
        <v>6097.7</v>
      </c>
      <c r="K24" s="14">
        <v>8013.5000000000009</v>
      </c>
      <c r="L24" s="14">
        <v>10028.5</v>
      </c>
      <c r="M24" s="14">
        <v>12097.750000000002</v>
      </c>
      <c r="N24" s="14">
        <v>14213.5</v>
      </c>
      <c r="O24" s="14">
        <v>16383.5</v>
      </c>
      <c r="P24" s="14">
        <v>21831.75</v>
      </c>
      <c r="Q24" s="14">
        <v>27450.500000000004</v>
      </c>
      <c r="R24" s="14">
        <v>33069.25</v>
      </c>
      <c r="S24" s="14">
        <v>38688.000000000007</v>
      </c>
      <c r="T24" s="14">
        <v>49925.500000000007</v>
      </c>
      <c r="U24" s="14">
        <v>60047.000000000007</v>
      </c>
      <c r="V24" s="14">
        <v>80197</v>
      </c>
      <c r="W24" s="14">
        <v>100347.00000000001</v>
      </c>
      <c r="X24" s="14">
        <v>201097.00000000003</v>
      </c>
      <c r="Y24" s="15" t="str">
        <f t="shared" si="0"/>
        <v>Herisau</v>
      </c>
    </row>
    <row r="25" spans="1:25" ht="18.899999999999999" customHeight="1">
      <c r="A25" s="24" t="str">
        <f>'Page 9'!$A$31</f>
        <v>Appenzell</v>
      </c>
      <c r="B25" s="14">
        <v>549</v>
      </c>
      <c r="C25" s="14">
        <v>777.75</v>
      </c>
      <c r="D25" s="14">
        <v>1043.0999999999999</v>
      </c>
      <c r="E25" s="14">
        <v>1647</v>
      </c>
      <c r="F25" s="14">
        <v>2282.9500000000003</v>
      </c>
      <c r="G25" s="14">
        <v>2924.35</v>
      </c>
      <c r="H25" s="14">
        <v>3568.5</v>
      </c>
      <c r="I25" s="14">
        <v>4301.3999999999996</v>
      </c>
      <c r="J25" s="14">
        <v>5063.6000000000004</v>
      </c>
      <c r="K25" s="14">
        <v>6556.9000000000005</v>
      </c>
      <c r="L25" s="14">
        <v>8050.15</v>
      </c>
      <c r="M25" s="14">
        <v>9587.3499999999985</v>
      </c>
      <c r="N25" s="14">
        <v>11168.5</v>
      </c>
      <c r="O25" s="14">
        <v>12799</v>
      </c>
      <c r="P25" s="14">
        <v>16916.5</v>
      </c>
      <c r="Q25" s="14">
        <v>20973.65</v>
      </c>
      <c r="R25" s="14">
        <v>24862.399999999998</v>
      </c>
      <c r="S25" s="14">
        <v>28751.149999999998</v>
      </c>
      <c r="T25" s="14">
        <v>36102.25</v>
      </c>
      <c r="U25" s="14">
        <v>43422.25</v>
      </c>
      <c r="V25" s="14">
        <v>58062.25</v>
      </c>
      <c r="W25" s="14">
        <v>72702.25</v>
      </c>
      <c r="X25" s="14">
        <v>145902.25</v>
      </c>
      <c r="Y25" s="15" t="str">
        <f t="shared" si="0"/>
        <v>Appenzell</v>
      </c>
    </row>
    <row r="26" spans="1:25" ht="18.899999999999999" customHeight="1">
      <c r="A26" s="24" t="str">
        <f>'Page 9'!$A$32</f>
        <v>St. Gall</v>
      </c>
      <c r="B26" s="14">
        <v>285</v>
      </c>
      <c r="C26" s="14">
        <v>575.70000000000005</v>
      </c>
      <c r="D26" s="14">
        <v>951.9</v>
      </c>
      <c r="E26" s="14">
        <v>1687.2</v>
      </c>
      <c r="F26" s="14">
        <v>2525.1</v>
      </c>
      <c r="G26" s="14">
        <v>3385.7999999999997</v>
      </c>
      <c r="H26" s="14">
        <v>4525.7999999999993</v>
      </c>
      <c r="I26" s="14">
        <v>5665.7999999999993</v>
      </c>
      <c r="J26" s="14">
        <v>6805.7999999999993</v>
      </c>
      <c r="K26" s="14">
        <v>9089.25</v>
      </c>
      <c r="L26" s="14">
        <v>11711.25</v>
      </c>
      <c r="M26" s="14">
        <v>14333.250000000002</v>
      </c>
      <c r="N26" s="14">
        <v>16955.249999999996</v>
      </c>
      <c r="O26" s="14">
        <v>19600.55</v>
      </c>
      <c r="P26" s="14">
        <v>26298.049999999996</v>
      </c>
      <c r="Q26" s="14">
        <v>32995.550000000003</v>
      </c>
      <c r="R26" s="14">
        <v>39693.049999999996</v>
      </c>
      <c r="S26" s="14">
        <v>46390.549999999996</v>
      </c>
      <c r="T26" s="14">
        <v>59785.549999999996</v>
      </c>
      <c r="U26" s="14">
        <v>71972.5</v>
      </c>
      <c r="V26" s="14">
        <v>96197.5</v>
      </c>
      <c r="W26" s="14">
        <v>120422.5</v>
      </c>
      <c r="X26" s="14">
        <v>241547.49999999997</v>
      </c>
      <c r="Y26" s="15" t="str">
        <f t="shared" si="0"/>
        <v>St. Gall</v>
      </c>
    </row>
    <row r="27" spans="1:25" ht="18.899999999999999" customHeight="1">
      <c r="A27" s="24" t="str">
        <f>'Page 9'!$A$33</f>
        <v>Chur</v>
      </c>
      <c r="B27" s="14">
        <v>0</v>
      </c>
      <c r="C27" s="14">
        <v>134</v>
      </c>
      <c r="D27" s="14">
        <v>418</v>
      </c>
      <c r="E27" s="14">
        <v>1164</v>
      </c>
      <c r="F27" s="14">
        <v>1978</v>
      </c>
      <c r="G27" s="14">
        <v>2727</v>
      </c>
      <c r="H27" s="14">
        <v>3558</v>
      </c>
      <c r="I27" s="14">
        <v>4453</v>
      </c>
      <c r="J27" s="14">
        <v>5465</v>
      </c>
      <c r="K27" s="14">
        <v>7453</v>
      </c>
      <c r="L27" s="14">
        <v>9476</v>
      </c>
      <c r="M27" s="14">
        <v>11542</v>
      </c>
      <c r="N27" s="14">
        <v>13596</v>
      </c>
      <c r="O27" s="14">
        <v>15682</v>
      </c>
      <c r="P27" s="14">
        <v>20864</v>
      </c>
      <c r="Q27" s="14">
        <v>26047</v>
      </c>
      <c r="R27" s="14">
        <v>31382</v>
      </c>
      <c r="S27" s="14">
        <v>36759</v>
      </c>
      <c r="T27" s="14">
        <v>47512</v>
      </c>
      <c r="U27" s="14">
        <v>58266</v>
      </c>
      <c r="V27" s="14">
        <v>79773</v>
      </c>
      <c r="W27" s="14">
        <v>101280</v>
      </c>
      <c r="X27" s="14">
        <v>208815</v>
      </c>
      <c r="Y27" s="15" t="str">
        <f t="shared" si="0"/>
        <v>Chur</v>
      </c>
    </row>
    <row r="28" spans="1:25" ht="18.899999999999999" customHeight="1">
      <c r="A28" s="24" t="str">
        <f>'Page 9'!$A$34</f>
        <v>Aarau</v>
      </c>
      <c r="B28" s="14">
        <v>0</v>
      </c>
      <c r="C28" s="14">
        <v>97.2</v>
      </c>
      <c r="D28" s="14">
        <v>207.70000000000002</v>
      </c>
      <c r="E28" s="14">
        <v>945.84999999999991</v>
      </c>
      <c r="F28" s="14">
        <v>1653.0500000000002</v>
      </c>
      <c r="G28" s="14">
        <v>2470.75</v>
      </c>
      <c r="H28" s="14">
        <v>3398.9499999999994</v>
      </c>
      <c r="I28" s="14">
        <v>4260.8500000000004</v>
      </c>
      <c r="J28" s="14">
        <v>5144.8500000000004</v>
      </c>
      <c r="K28" s="14">
        <v>7023.35</v>
      </c>
      <c r="L28" s="14">
        <v>9001.3000000000011</v>
      </c>
      <c r="M28" s="14">
        <v>11078.7</v>
      </c>
      <c r="N28" s="14">
        <v>13178.2</v>
      </c>
      <c r="O28" s="14">
        <v>15277.7</v>
      </c>
      <c r="P28" s="14">
        <v>20747.449999999997</v>
      </c>
      <c r="Q28" s="14">
        <v>26272.449999999997</v>
      </c>
      <c r="R28" s="14">
        <v>31885.85</v>
      </c>
      <c r="S28" s="14">
        <v>37687.100000000006</v>
      </c>
      <c r="T28" s="14">
        <v>49289.600000000006</v>
      </c>
      <c r="U28" s="14">
        <v>60892.100000000006</v>
      </c>
      <c r="V28" s="14">
        <v>84848.5</v>
      </c>
      <c r="W28" s="14">
        <v>109158.5</v>
      </c>
      <c r="X28" s="14">
        <v>230708.5</v>
      </c>
      <c r="Y28" s="15" t="str">
        <f t="shared" si="0"/>
        <v>Aarau</v>
      </c>
    </row>
    <row r="29" spans="1:25" ht="18.899999999999999" customHeight="1">
      <c r="A29" s="24" t="str">
        <f>'Page 9'!$A$35</f>
        <v>Frauenfeld</v>
      </c>
      <c r="B29" s="193">
        <v>0</v>
      </c>
      <c r="C29" s="193">
        <v>39.099999999999994</v>
      </c>
      <c r="D29" s="193">
        <v>237.14999999999998</v>
      </c>
      <c r="E29" s="193">
        <v>1015.6000000000001</v>
      </c>
      <c r="F29" s="193">
        <v>2020</v>
      </c>
      <c r="G29" s="193">
        <v>2990.85</v>
      </c>
      <c r="H29" s="193">
        <v>3992.45</v>
      </c>
      <c r="I29" s="193">
        <v>4929.9000000000005</v>
      </c>
      <c r="J29" s="193">
        <v>5886.9000000000005</v>
      </c>
      <c r="K29" s="193">
        <v>7761.75</v>
      </c>
      <c r="L29" s="193">
        <v>9636.7000000000007</v>
      </c>
      <c r="M29" s="193">
        <v>11531.099999999999</v>
      </c>
      <c r="N29" s="193">
        <v>13541.25</v>
      </c>
      <c r="O29" s="193">
        <v>15633.75</v>
      </c>
      <c r="P29" s="193">
        <v>20865</v>
      </c>
      <c r="Q29" s="193">
        <v>26096.249999999996</v>
      </c>
      <c r="R29" s="193">
        <v>31633.05</v>
      </c>
      <c r="S29" s="193">
        <v>37213.049999999996</v>
      </c>
      <c r="T29" s="193">
        <v>48373.049999999996</v>
      </c>
      <c r="U29" s="193">
        <v>59533.049999999996</v>
      </c>
      <c r="V29" s="193">
        <v>81853.05</v>
      </c>
      <c r="W29" s="193">
        <v>104173.05</v>
      </c>
      <c r="X29" s="193">
        <v>215773.05000000002</v>
      </c>
      <c r="Y29" s="15" t="str">
        <f t="shared" si="0"/>
        <v>Frauenfeld</v>
      </c>
    </row>
    <row r="30" spans="1:25" ht="18.899999999999999" customHeight="1">
      <c r="A30" s="24" t="str">
        <f>'Page 9'!$A$36</f>
        <v>Bellinzona</v>
      </c>
      <c r="B30" s="14">
        <v>20</v>
      </c>
      <c r="C30" s="14">
        <v>20</v>
      </c>
      <c r="D30" s="14">
        <v>20</v>
      </c>
      <c r="E30" s="14">
        <v>151.6</v>
      </c>
      <c r="F30" s="14">
        <v>817.25</v>
      </c>
      <c r="G30" s="14">
        <v>1238.6499999999999</v>
      </c>
      <c r="H30" s="14">
        <v>2279.3999999999996</v>
      </c>
      <c r="I30" s="14">
        <v>3386.3</v>
      </c>
      <c r="J30" s="14">
        <v>4801.2999999999993</v>
      </c>
      <c r="K30" s="14">
        <v>6877.2999999999993</v>
      </c>
      <c r="L30" s="14">
        <v>9041.4000000000015</v>
      </c>
      <c r="M30" s="14">
        <v>11343.95</v>
      </c>
      <c r="N30" s="14">
        <v>13620.75</v>
      </c>
      <c r="O30" s="14">
        <v>16019.2</v>
      </c>
      <c r="P30" s="14">
        <v>22233.599999999999</v>
      </c>
      <c r="Q30" s="14">
        <v>28666.400000000001</v>
      </c>
      <c r="R30" s="14">
        <v>35099.25</v>
      </c>
      <c r="S30" s="14">
        <v>41558.050000000003</v>
      </c>
      <c r="T30" s="14">
        <v>54984.3</v>
      </c>
      <c r="U30" s="14">
        <v>68905.350000000006</v>
      </c>
      <c r="V30" s="14">
        <v>97172.3</v>
      </c>
      <c r="W30" s="14">
        <v>126570.5</v>
      </c>
      <c r="X30" s="14">
        <v>273561.5</v>
      </c>
      <c r="Y30" s="15" t="str">
        <f t="shared" si="0"/>
        <v>Bellinzona</v>
      </c>
    </row>
    <row r="31" spans="1:25" ht="18.899999999999999" customHeight="1">
      <c r="A31" s="24" t="str">
        <f>'Page 9'!$A$37</f>
        <v>Lausanne</v>
      </c>
      <c r="B31" s="193">
        <v>0</v>
      </c>
      <c r="C31" s="193">
        <v>0</v>
      </c>
      <c r="D31" s="193">
        <v>0</v>
      </c>
      <c r="E31" s="193">
        <v>182.1</v>
      </c>
      <c r="F31" s="193">
        <v>1095.0999999999999</v>
      </c>
      <c r="G31" s="193">
        <v>2461.1</v>
      </c>
      <c r="H31" s="193">
        <v>4004.55</v>
      </c>
      <c r="I31" s="193">
        <v>5573.65</v>
      </c>
      <c r="J31" s="193">
        <v>7334.25</v>
      </c>
      <c r="K31" s="193">
        <v>9722.9500000000007</v>
      </c>
      <c r="L31" s="193">
        <v>12034.6</v>
      </c>
      <c r="M31" s="193">
        <v>14512.050000000001</v>
      </c>
      <c r="N31" s="193">
        <v>17080.550000000003</v>
      </c>
      <c r="O31" s="193">
        <v>19882.55</v>
      </c>
      <c r="P31" s="193">
        <v>27035.800000000003</v>
      </c>
      <c r="Q31" s="193">
        <v>34498.449999999997</v>
      </c>
      <c r="R31" s="193">
        <v>42243.65</v>
      </c>
      <c r="S31" s="193">
        <v>50298.25</v>
      </c>
      <c r="T31" s="193">
        <v>67123.100000000006</v>
      </c>
      <c r="U31" s="193">
        <v>84885.4</v>
      </c>
      <c r="V31" s="193">
        <v>118920</v>
      </c>
      <c r="W31" s="193">
        <v>148920</v>
      </c>
      <c r="X31" s="193">
        <v>298920</v>
      </c>
      <c r="Y31" s="15" t="str">
        <f t="shared" si="0"/>
        <v>Lausanne</v>
      </c>
    </row>
    <row r="32" spans="1:25" ht="18.899999999999999" customHeight="1">
      <c r="A32" s="24" t="str">
        <f>'Page 9'!$A$38</f>
        <v>Sion</v>
      </c>
      <c r="B32" s="14">
        <v>34</v>
      </c>
      <c r="C32" s="14">
        <v>462.9</v>
      </c>
      <c r="D32" s="14">
        <v>661.65</v>
      </c>
      <c r="E32" s="14">
        <v>1126.3</v>
      </c>
      <c r="F32" s="14">
        <v>1720.6</v>
      </c>
      <c r="G32" s="14">
        <v>2771.7000000000003</v>
      </c>
      <c r="H32" s="14">
        <v>3557.95</v>
      </c>
      <c r="I32" s="14">
        <v>4417.6499999999996</v>
      </c>
      <c r="J32" s="14">
        <v>5357.5</v>
      </c>
      <c r="K32" s="14">
        <v>7465.9500000000007</v>
      </c>
      <c r="L32" s="14">
        <v>9713.6</v>
      </c>
      <c r="M32" s="14">
        <v>12189.249999999998</v>
      </c>
      <c r="N32" s="14">
        <v>14776.05</v>
      </c>
      <c r="O32" s="14">
        <v>17670.399999999998</v>
      </c>
      <c r="P32" s="14">
        <v>25441.75</v>
      </c>
      <c r="Q32" s="14">
        <v>33617.300000000003</v>
      </c>
      <c r="R32" s="14">
        <v>40614.899999999994</v>
      </c>
      <c r="S32" s="14">
        <v>47064.900000000009</v>
      </c>
      <c r="T32" s="14">
        <v>60070.950000000004</v>
      </c>
      <c r="U32" s="14">
        <v>73508.649999999994</v>
      </c>
      <c r="V32" s="14">
        <v>100584.1</v>
      </c>
      <c r="W32" s="14">
        <v>125914.1</v>
      </c>
      <c r="X32" s="14">
        <v>252564.1</v>
      </c>
      <c r="Y32" s="15" t="str">
        <f t="shared" si="0"/>
        <v>Sion</v>
      </c>
    </row>
    <row r="33" spans="1:25" ht="18.899999999999999" customHeight="1">
      <c r="A33" s="24" t="str">
        <f>'Page 9'!$A$39</f>
        <v>Neuchâtel</v>
      </c>
      <c r="B33" s="14">
        <v>418</v>
      </c>
      <c r="C33" s="14">
        <v>646</v>
      </c>
      <c r="D33" s="14">
        <v>1026</v>
      </c>
      <c r="E33" s="14">
        <v>2014</v>
      </c>
      <c r="F33" s="14">
        <v>2948.8</v>
      </c>
      <c r="G33" s="14">
        <v>3966.25</v>
      </c>
      <c r="H33" s="14">
        <v>5058.75</v>
      </c>
      <c r="I33" s="14">
        <v>6380.2000000000007</v>
      </c>
      <c r="J33" s="14">
        <v>7714</v>
      </c>
      <c r="K33" s="14">
        <v>10250.5</v>
      </c>
      <c r="L33" s="14">
        <v>12882</v>
      </c>
      <c r="M33" s="14">
        <v>15608.5</v>
      </c>
      <c r="N33" s="14">
        <v>18430</v>
      </c>
      <c r="O33" s="14">
        <v>21346.5</v>
      </c>
      <c r="P33" s="14">
        <v>29032</v>
      </c>
      <c r="Q33" s="14">
        <v>36869.5</v>
      </c>
      <c r="R33" s="14">
        <v>44868.5</v>
      </c>
      <c r="S33" s="14">
        <v>52848.5</v>
      </c>
      <c r="T33" s="14">
        <v>66623.5</v>
      </c>
      <c r="U33" s="14">
        <v>80398.5</v>
      </c>
      <c r="V33" s="14">
        <v>107948.5</v>
      </c>
      <c r="W33" s="14">
        <v>135498.5</v>
      </c>
      <c r="X33" s="14">
        <v>273248.5</v>
      </c>
      <c r="Y33" s="15" t="str">
        <f t="shared" si="0"/>
        <v>Neuchâtel</v>
      </c>
    </row>
    <row r="34" spans="1:25" ht="18.899999999999999" customHeight="1">
      <c r="A34" s="24" t="str">
        <f>'Page 9'!$A$40</f>
        <v>Geneva</v>
      </c>
      <c r="B34" s="14">
        <v>25</v>
      </c>
      <c r="C34" s="14">
        <v>25</v>
      </c>
      <c r="D34" s="14">
        <v>25</v>
      </c>
      <c r="E34" s="14">
        <v>294.45</v>
      </c>
      <c r="F34" s="14">
        <v>1078.1500000000001</v>
      </c>
      <c r="G34" s="14">
        <v>1978.8000000000002</v>
      </c>
      <c r="H34" s="14">
        <v>3047.1499999999996</v>
      </c>
      <c r="I34" s="14">
        <v>4096.75</v>
      </c>
      <c r="J34" s="14">
        <v>5337.9</v>
      </c>
      <c r="K34" s="14">
        <v>7939.15</v>
      </c>
      <c r="L34" s="14">
        <v>10559.85</v>
      </c>
      <c r="M34" s="14">
        <v>13180.55</v>
      </c>
      <c r="N34" s="14">
        <v>15887.399999999998</v>
      </c>
      <c r="O34" s="14">
        <v>18595.45</v>
      </c>
      <c r="P34" s="14">
        <v>25365.600000000002</v>
      </c>
      <c r="Q34" s="14">
        <v>32333.350000000002</v>
      </c>
      <c r="R34" s="14">
        <v>39372.1</v>
      </c>
      <c r="S34" s="14">
        <v>46659.999999999993</v>
      </c>
      <c r="T34" s="14">
        <v>61510.600000000006</v>
      </c>
      <c r="U34" s="14">
        <v>76732.099999999991</v>
      </c>
      <c r="V34" s="14">
        <v>108180.45</v>
      </c>
      <c r="W34" s="14">
        <v>140504.29999999999</v>
      </c>
      <c r="X34" s="14">
        <v>306883.44999999995</v>
      </c>
      <c r="Y34" s="15" t="str">
        <f t="shared" si="0"/>
        <v>Geneva</v>
      </c>
    </row>
    <row r="35" spans="1:25" ht="18.899999999999999" customHeight="1">
      <c r="A35" s="24" t="str">
        <f>'Page 9'!$A$41</f>
        <v>Delémont</v>
      </c>
      <c r="B35" s="193">
        <v>0</v>
      </c>
      <c r="C35" s="193">
        <v>0</v>
      </c>
      <c r="D35" s="193">
        <v>186.35000000000002</v>
      </c>
      <c r="E35" s="193">
        <v>630.04999999999995</v>
      </c>
      <c r="F35" s="193">
        <v>1452.3000000000002</v>
      </c>
      <c r="G35" s="193">
        <v>3165.1</v>
      </c>
      <c r="H35" s="193">
        <v>4987.9000000000005</v>
      </c>
      <c r="I35" s="193">
        <v>6060.1</v>
      </c>
      <c r="J35" s="193">
        <v>7132.25</v>
      </c>
      <c r="K35" s="193">
        <v>9726.2999999999993</v>
      </c>
      <c r="L35" s="193">
        <v>12339.100000000002</v>
      </c>
      <c r="M35" s="193">
        <v>14951.85</v>
      </c>
      <c r="N35" s="193">
        <v>17568.099999999999</v>
      </c>
      <c r="O35" s="193">
        <v>20526.150000000001</v>
      </c>
      <c r="P35" s="193">
        <v>27921.25</v>
      </c>
      <c r="Q35" s="193">
        <v>35316.400000000001</v>
      </c>
      <c r="R35" s="193">
        <v>42711.5</v>
      </c>
      <c r="S35" s="193">
        <v>50165.7</v>
      </c>
      <c r="T35" s="193">
        <v>65571.3</v>
      </c>
      <c r="U35" s="193">
        <v>80976.849999999991</v>
      </c>
      <c r="V35" s="193">
        <v>111788.05</v>
      </c>
      <c r="W35" s="193">
        <v>142599.19999999998</v>
      </c>
      <c r="X35" s="193">
        <v>296655</v>
      </c>
      <c r="Y35" s="15" t="str">
        <f t="shared" si="0"/>
        <v>Delémont</v>
      </c>
    </row>
    <row r="36" spans="1:25" ht="18.899999999999999" customHeight="1">
      <c r="A36" s="24"/>
      <c r="B36" s="200"/>
      <c r="C36" s="200"/>
      <c r="D36" s="200"/>
      <c r="E36" s="200"/>
      <c r="F36" s="200"/>
      <c r="G36" s="200"/>
      <c r="H36" s="200"/>
      <c r="I36" s="200"/>
      <c r="J36" s="200"/>
      <c r="K36" s="200"/>
      <c r="L36" s="200"/>
      <c r="M36" s="200"/>
      <c r="N36" s="200"/>
      <c r="O36" s="200"/>
      <c r="P36" s="200"/>
      <c r="Q36" s="200"/>
      <c r="R36" s="200"/>
      <c r="S36" s="200"/>
      <c r="T36" s="200"/>
      <c r="U36" s="200"/>
      <c r="V36" s="200"/>
      <c r="W36" s="200"/>
      <c r="X36" s="200"/>
      <c r="Y36" s="15"/>
    </row>
    <row r="37" spans="1:25" ht="18.899999999999999" customHeight="1">
      <c r="A37" s="24" t="str">
        <f>'Page 9'!$A$43</f>
        <v>Direct federal tax</v>
      </c>
      <c r="B37" s="193">
        <v>0</v>
      </c>
      <c r="C37" s="193">
        <v>0</v>
      </c>
      <c r="D37" s="193">
        <v>0</v>
      </c>
      <c r="E37" s="193">
        <v>60.8</v>
      </c>
      <c r="F37" s="193">
        <v>99.3</v>
      </c>
      <c r="G37" s="193">
        <v>138.69999999999999</v>
      </c>
      <c r="H37" s="193">
        <v>182.7</v>
      </c>
      <c r="I37" s="193">
        <v>244.3</v>
      </c>
      <c r="J37" s="193">
        <v>376.3</v>
      </c>
      <c r="K37" s="193">
        <v>647.5</v>
      </c>
      <c r="L37" s="193">
        <v>944.5</v>
      </c>
      <c r="M37" s="193">
        <v>1387.1</v>
      </c>
      <c r="N37" s="193">
        <v>2042.5</v>
      </c>
      <c r="O37" s="193">
        <v>2702.5</v>
      </c>
      <c r="P37" s="193">
        <v>4766.1000000000004</v>
      </c>
      <c r="Q37" s="193">
        <v>7247.7</v>
      </c>
      <c r="R37" s="193">
        <v>9997.7000000000007</v>
      </c>
      <c r="S37" s="193">
        <v>13218.5</v>
      </c>
      <c r="T37" s="193">
        <v>19818.5</v>
      </c>
      <c r="U37" s="193">
        <v>26418.5</v>
      </c>
      <c r="V37" s="193">
        <v>39618.5</v>
      </c>
      <c r="W37" s="193">
        <v>52818.5</v>
      </c>
      <c r="X37" s="193">
        <v>114701.1</v>
      </c>
      <c r="Y37" s="15" t="str">
        <f>A37</f>
        <v>Direct federal tax</v>
      </c>
    </row>
    <row r="38" spans="1:25" ht="18.899999999999999" customHeight="1">
      <c r="A38" s="196"/>
      <c r="B38" s="201"/>
      <c r="C38" s="201"/>
      <c r="D38" s="201"/>
      <c r="E38" s="201"/>
      <c r="F38" s="201"/>
      <c r="G38" s="201"/>
      <c r="H38" s="201"/>
      <c r="I38" s="201"/>
      <c r="J38" s="202"/>
      <c r="K38" s="201"/>
      <c r="L38" s="201"/>
      <c r="M38" s="14"/>
      <c r="N38" s="14"/>
      <c r="O38" s="14"/>
      <c r="P38" s="14"/>
      <c r="Q38" s="14"/>
      <c r="R38" s="14"/>
      <c r="S38" s="14"/>
      <c r="T38" s="14"/>
      <c r="U38" s="14"/>
      <c r="V38" s="14"/>
      <c r="W38" s="15"/>
      <c r="Y38" s="15"/>
    </row>
    <row r="39" spans="1:25" ht="18.899999999999999" customHeight="1">
      <c r="A39" s="196"/>
      <c r="B39" s="902" t="s">
        <v>105</v>
      </c>
      <c r="C39" s="903"/>
      <c r="D39" s="903"/>
      <c r="E39" s="903"/>
      <c r="F39" s="903"/>
      <c r="G39" s="903"/>
      <c r="H39" s="903"/>
      <c r="I39" s="903"/>
      <c r="J39" s="903"/>
      <c r="K39" s="903"/>
      <c r="L39" s="904"/>
      <c r="M39" s="902" t="str">
        <f>B39</f>
        <v>Tax burden in percent of the social security and retirement income</v>
      </c>
      <c r="N39" s="903"/>
      <c r="O39" s="903"/>
      <c r="P39" s="903"/>
      <c r="Q39" s="903"/>
      <c r="R39" s="903"/>
      <c r="S39" s="903"/>
      <c r="T39" s="903"/>
      <c r="U39" s="903"/>
      <c r="V39" s="903"/>
      <c r="W39" s="903"/>
      <c r="X39" s="904"/>
      <c r="Y39" s="15"/>
    </row>
    <row r="40" spans="1:25" ht="18.899999999999999" customHeight="1">
      <c r="A40" s="24" t="str">
        <f>'Page 9'!$A$16</f>
        <v>Zurich</v>
      </c>
      <c r="B40" s="10">
        <v>2.2213333333333329</v>
      </c>
      <c r="C40" s="10">
        <v>2.8851428571428568</v>
      </c>
      <c r="D40" s="10">
        <v>3.5779999999999998</v>
      </c>
      <c r="E40" s="10">
        <v>4.4744000000000002</v>
      </c>
      <c r="F40" s="10">
        <v>5.4079999999999995</v>
      </c>
      <c r="G40" s="10">
        <v>6.2057142857142855</v>
      </c>
      <c r="H40" s="10">
        <v>7.0732500000000007</v>
      </c>
      <c r="I40" s="10">
        <v>7.8140000000000001</v>
      </c>
      <c r="J40" s="10">
        <v>8.3516000000000012</v>
      </c>
      <c r="K40" s="10">
        <v>9.631333333333334</v>
      </c>
      <c r="L40" s="10">
        <v>10.872571428571428</v>
      </c>
      <c r="M40" s="10">
        <v>11.892249999999999</v>
      </c>
      <c r="N40" s="10">
        <v>12.860888888888889</v>
      </c>
      <c r="O40" s="10">
        <v>13.635799999999998</v>
      </c>
      <c r="P40" s="10">
        <v>15.31456</v>
      </c>
      <c r="Q40" s="10">
        <v>16.708600000000001</v>
      </c>
      <c r="R40" s="10">
        <v>17.920228571428574</v>
      </c>
      <c r="S40" s="10">
        <v>18.913650000000001</v>
      </c>
      <c r="T40" s="10">
        <v>20.626920000000002</v>
      </c>
      <c r="U40" s="10">
        <v>22.082066666666666</v>
      </c>
      <c r="V40" s="10">
        <v>24.004049999999999</v>
      </c>
      <c r="W40" s="10">
        <v>25.157239999999998</v>
      </c>
      <c r="X40" s="10">
        <v>27.463619999999999</v>
      </c>
      <c r="Y40" s="15" t="str">
        <f>A40</f>
        <v>Zurich</v>
      </c>
    </row>
    <row r="41" spans="1:25" ht="18.899999999999999" customHeight="1">
      <c r="A41" s="24" t="str">
        <f>'Page 9'!$A$17</f>
        <v>Berne</v>
      </c>
      <c r="B41" s="10">
        <v>1.8036666666666665</v>
      </c>
      <c r="C41" s="10">
        <v>3.4760000000000004</v>
      </c>
      <c r="D41" s="10">
        <v>5.0605000000000002</v>
      </c>
      <c r="E41" s="10">
        <v>7.4928000000000008</v>
      </c>
      <c r="F41" s="10">
        <v>9.5146666666666668</v>
      </c>
      <c r="G41" s="10">
        <v>11.218428571428571</v>
      </c>
      <c r="H41" s="10">
        <v>12.446875</v>
      </c>
      <c r="I41" s="10">
        <v>13.362222222222222</v>
      </c>
      <c r="J41" s="10">
        <v>14.154900000000001</v>
      </c>
      <c r="K41" s="10">
        <v>15.343916666666669</v>
      </c>
      <c r="L41" s="10">
        <v>16.275857142857145</v>
      </c>
      <c r="M41" s="10">
        <v>17.231375</v>
      </c>
      <c r="N41" s="10">
        <v>17.974555555555558</v>
      </c>
      <c r="O41" s="10">
        <v>18.755649999999999</v>
      </c>
      <c r="P41" s="10">
        <v>20.395880000000002</v>
      </c>
      <c r="Q41" s="10">
        <v>21.605666666666668</v>
      </c>
      <c r="R41" s="10">
        <v>22.569400000000002</v>
      </c>
      <c r="S41" s="10">
        <v>23.375</v>
      </c>
      <c r="T41" s="10">
        <v>24.635420000000003</v>
      </c>
      <c r="U41" s="10">
        <v>25.552716666666665</v>
      </c>
      <c r="V41" s="10">
        <v>26.800875000000001</v>
      </c>
      <c r="W41" s="10">
        <v>27.602289999999996</v>
      </c>
      <c r="X41" s="10">
        <v>29.349145000000004</v>
      </c>
      <c r="Y41" s="15" t="str">
        <f t="shared" ref="Y41:Y65" si="1">A41</f>
        <v>Berne</v>
      </c>
    </row>
    <row r="42" spans="1:25" ht="18.899999999999999" customHeight="1">
      <c r="A42" s="24" t="str">
        <f>'Page 9'!$A$18</f>
        <v>Lucerne</v>
      </c>
      <c r="B42" s="10">
        <v>1.5053333333333334</v>
      </c>
      <c r="C42" s="10">
        <v>2.6645714285714281</v>
      </c>
      <c r="D42" s="10">
        <v>3.9594999999999998</v>
      </c>
      <c r="E42" s="10">
        <v>6.1052000000000008</v>
      </c>
      <c r="F42" s="10">
        <v>8.1710000000000012</v>
      </c>
      <c r="G42" s="10">
        <v>9.5408571428571438</v>
      </c>
      <c r="H42" s="10">
        <v>10.568249999999999</v>
      </c>
      <c r="I42" s="10">
        <v>11.367333333333333</v>
      </c>
      <c r="J42" s="10">
        <v>12.0436</v>
      </c>
      <c r="K42" s="10">
        <v>12.996333333333334</v>
      </c>
      <c r="L42" s="10">
        <v>13.676857142857143</v>
      </c>
      <c r="M42" s="10">
        <v>14.210375000000001</v>
      </c>
      <c r="N42" s="10">
        <v>14.625333333333334</v>
      </c>
      <c r="O42" s="10">
        <v>15.0128</v>
      </c>
      <c r="P42" s="10">
        <v>15.840480000000001</v>
      </c>
      <c r="Q42" s="10">
        <v>16.437933333333334</v>
      </c>
      <c r="R42" s="10">
        <v>16.952914285714289</v>
      </c>
      <c r="S42" s="10">
        <v>17.470199999999998</v>
      </c>
      <c r="T42" s="10">
        <v>18.268159999999998</v>
      </c>
      <c r="U42" s="10">
        <v>18.800133333333331</v>
      </c>
      <c r="V42" s="10">
        <v>19.465100000000003</v>
      </c>
      <c r="W42" s="10">
        <v>19.864080000000001</v>
      </c>
      <c r="X42" s="10">
        <v>20.662040000000001</v>
      </c>
      <c r="Y42" s="15" t="str">
        <f t="shared" si="1"/>
        <v>Lucerne</v>
      </c>
    </row>
    <row r="43" spans="1:25" ht="18.899999999999999" customHeight="1">
      <c r="A43" s="24" t="str">
        <f>'Page 9'!$A$19</f>
        <v>Altdorf</v>
      </c>
      <c r="B43" s="10">
        <v>0.66666666666666674</v>
      </c>
      <c r="C43" s="10">
        <v>0.5714285714285714</v>
      </c>
      <c r="D43" s="10">
        <v>0.5</v>
      </c>
      <c r="E43" s="10">
        <v>3.3496039999999998</v>
      </c>
      <c r="F43" s="10">
        <v>5.299503333333333</v>
      </c>
      <c r="G43" s="10">
        <v>6.6922885714285734</v>
      </c>
      <c r="H43" s="10">
        <v>7.6616325000000014</v>
      </c>
      <c r="I43" s="10">
        <v>8.2817977777777774</v>
      </c>
      <c r="J43" s="10">
        <v>8.7478319999999989</v>
      </c>
      <c r="K43" s="10">
        <v>9.6224550000000004</v>
      </c>
      <c r="L43" s="10">
        <v>10.311681428571429</v>
      </c>
      <c r="M43" s="10">
        <v>10.903846250000001</v>
      </c>
      <c r="N43" s="10">
        <v>11.364418888888887</v>
      </c>
      <c r="O43" s="10">
        <v>11.732877</v>
      </c>
      <c r="P43" s="10">
        <v>12.396101600000001</v>
      </c>
      <c r="Q43" s="10">
        <v>12.83825133333333</v>
      </c>
      <c r="R43" s="10">
        <v>13.154072571428568</v>
      </c>
      <c r="S43" s="10">
        <v>13.390938499999999</v>
      </c>
      <c r="T43" s="10">
        <v>13.7225508</v>
      </c>
      <c r="U43" s="10">
        <v>13.943625666666668</v>
      </c>
      <c r="V43" s="10">
        <v>14.21996925</v>
      </c>
      <c r="W43" s="10">
        <v>14.3857754</v>
      </c>
      <c r="X43" s="10">
        <v>14.717387700000002</v>
      </c>
      <c r="Y43" s="15" t="str">
        <f t="shared" si="1"/>
        <v>Altdorf</v>
      </c>
    </row>
    <row r="44" spans="1:25" ht="18.899999999999999" customHeight="1">
      <c r="A44" s="24" t="str">
        <f>'Page 9'!$A$20</f>
        <v>Schwyz</v>
      </c>
      <c r="B44" s="10">
        <v>2.5733333333333333</v>
      </c>
      <c r="C44" s="10">
        <v>3.4685714285714284</v>
      </c>
      <c r="D44" s="10">
        <v>4.2799999999999994</v>
      </c>
      <c r="E44" s="10">
        <v>5.5880000000000001</v>
      </c>
      <c r="F44" s="10">
        <v>6.4600000000000009</v>
      </c>
      <c r="G44" s="10">
        <v>7.02</v>
      </c>
      <c r="H44" s="10">
        <v>7.6300000000000008</v>
      </c>
      <c r="I44" s="10">
        <v>8.1733333333333338</v>
      </c>
      <c r="J44" s="10">
        <v>8.7220000000000013</v>
      </c>
      <c r="K44" s="10">
        <v>9.5416666666666661</v>
      </c>
      <c r="L44" s="10">
        <v>10.251428571428571</v>
      </c>
      <c r="M44" s="10">
        <v>10.852499999999999</v>
      </c>
      <c r="N44" s="10">
        <v>11.302222222222222</v>
      </c>
      <c r="O44" s="10">
        <v>11.677</v>
      </c>
      <c r="P44" s="10">
        <v>12.334399999999999</v>
      </c>
      <c r="Q44" s="10">
        <v>12.834666666666667</v>
      </c>
      <c r="R44" s="10">
        <v>13.218857142857143</v>
      </c>
      <c r="S44" s="10">
        <v>13.506499999999999</v>
      </c>
      <c r="T44" s="10">
        <v>14.0396</v>
      </c>
      <c r="U44" s="10">
        <v>14.930333333333333</v>
      </c>
      <c r="V44" s="10">
        <v>16.022749999999998</v>
      </c>
      <c r="W44" s="10">
        <v>16.115199999999998</v>
      </c>
      <c r="X44" s="10">
        <v>16.299800000000001</v>
      </c>
      <c r="Y44" s="15" t="str">
        <f t="shared" si="1"/>
        <v>Schwyz</v>
      </c>
    </row>
    <row r="45" spans="1:25" ht="18.899999999999999" customHeight="1">
      <c r="A45" s="24" t="str">
        <f>'Page 9'!$A$21</f>
        <v>Sarnen</v>
      </c>
      <c r="B45" s="10">
        <v>1.395</v>
      </c>
      <c r="C45" s="10">
        <v>3.4277142857142855</v>
      </c>
      <c r="D45" s="10">
        <v>4.8825000000000003</v>
      </c>
      <c r="E45" s="10">
        <v>6.9750000000000005</v>
      </c>
      <c r="F45" s="10">
        <v>8.0909999999999993</v>
      </c>
      <c r="G45" s="10">
        <v>8.8084285714285731</v>
      </c>
      <c r="H45" s="10">
        <v>9.5557499999999997</v>
      </c>
      <c r="I45" s="10">
        <v>10.137111111111114</v>
      </c>
      <c r="J45" s="10">
        <v>10.602</v>
      </c>
      <c r="K45" s="10">
        <v>11.113416666666669</v>
      </c>
      <c r="L45" s="10">
        <v>11.45892857142857</v>
      </c>
      <c r="M45" s="10">
        <v>11.770312500000001</v>
      </c>
      <c r="N45" s="10">
        <v>12.012499999999999</v>
      </c>
      <c r="O45" s="10">
        <v>12.206250000000001</v>
      </c>
      <c r="P45" s="10">
        <v>12.555</v>
      </c>
      <c r="Q45" s="10">
        <v>12.7875</v>
      </c>
      <c r="R45" s="10">
        <v>12.953571428571427</v>
      </c>
      <c r="S45" s="10">
        <v>13.078124999999998</v>
      </c>
      <c r="T45" s="10">
        <v>13.252500000000001</v>
      </c>
      <c r="U45" s="10">
        <v>13.368749999999999</v>
      </c>
      <c r="V45" s="10">
        <v>13.514062499999998</v>
      </c>
      <c r="W45" s="10">
        <v>13.60125</v>
      </c>
      <c r="X45" s="10">
        <v>13.775625</v>
      </c>
      <c r="Y45" s="15" t="str">
        <f t="shared" si="1"/>
        <v>Sarnen</v>
      </c>
    </row>
    <row r="46" spans="1:25" ht="18.899999999999999" customHeight="1">
      <c r="A46" s="24" t="str">
        <f>'Page 9'!$A$22</f>
        <v>Stans</v>
      </c>
      <c r="B46" s="10">
        <v>0.51533333333333331</v>
      </c>
      <c r="C46" s="10">
        <v>1.0842857142857143</v>
      </c>
      <c r="D46" s="10">
        <v>1.9809999999999999</v>
      </c>
      <c r="E46" s="10">
        <v>3.8211999999999997</v>
      </c>
      <c r="F46" s="10">
        <v>5.597666666666667</v>
      </c>
      <c r="G46" s="10">
        <v>6.866428571428572</v>
      </c>
      <c r="H46" s="10">
        <v>7.987375000000001</v>
      </c>
      <c r="I46" s="10">
        <v>8.8943333333333339</v>
      </c>
      <c r="J46" s="10">
        <v>9.6200999999999972</v>
      </c>
      <c r="K46" s="10">
        <v>10.773083333333334</v>
      </c>
      <c r="L46" s="10">
        <v>11.5975</v>
      </c>
      <c r="M46" s="10">
        <v>12.285375</v>
      </c>
      <c r="N46" s="10">
        <v>12.801000000000002</v>
      </c>
      <c r="O46" s="10">
        <v>13.2135</v>
      </c>
      <c r="P46" s="10">
        <v>14.015439999999998</v>
      </c>
      <c r="Q46" s="10">
        <v>14.619900000000003</v>
      </c>
      <c r="R46" s="10">
        <v>14.820485714285713</v>
      </c>
      <c r="S46" s="10">
        <v>14.844824999999998</v>
      </c>
      <c r="T46" s="10">
        <v>14.878859999999996</v>
      </c>
      <c r="U46" s="10">
        <v>14.901549999999997</v>
      </c>
      <c r="V46" s="10">
        <v>14.9299125</v>
      </c>
      <c r="W46" s="10">
        <v>14.94693</v>
      </c>
      <c r="X46" s="10">
        <v>14.980964999999996</v>
      </c>
      <c r="Y46" s="15" t="str">
        <f t="shared" si="1"/>
        <v>Stans</v>
      </c>
    </row>
    <row r="47" spans="1:25" ht="18.899999999999999" customHeight="1">
      <c r="A47" s="24" t="str">
        <f>'Page 9'!$A$23</f>
        <v>Glarus</v>
      </c>
      <c r="B47" s="10">
        <v>2.0379999999999998</v>
      </c>
      <c r="C47" s="10">
        <v>3.2028571428571428</v>
      </c>
      <c r="D47" s="10">
        <v>4.0762499999999999</v>
      </c>
      <c r="E47" s="10">
        <v>5.7576000000000001</v>
      </c>
      <c r="F47" s="10">
        <v>7.04</v>
      </c>
      <c r="G47" s="10">
        <v>8.9021428571428576</v>
      </c>
      <c r="H47" s="10">
        <v>9.6108750000000001</v>
      </c>
      <c r="I47" s="10">
        <v>10.272555555555554</v>
      </c>
      <c r="J47" s="10">
        <v>10.868199999999998</v>
      </c>
      <c r="K47" s="10">
        <v>12.0375</v>
      </c>
      <c r="L47" s="10">
        <v>12.938214285714286</v>
      </c>
      <c r="M47" s="10">
        <v>13.6376875</v>
      </c>
      <c r="N47" s="10">
        <v>14.160500000000001</v>
      </c>
      <c r="O47" s="10">
        <v>14.597849999999998</v>
      </c>
      <c r="P47" s="10">
        <v>15.717760000000002</v>
      </c>
      <c r="Q47" s="10">
        <v>16.494966666666667</v>
      </c>
      <c r="R47" s="10">
        <v>17.283742857142855</v>
      </c>
      <c r="S47" s="10">
        <v>17.909749999999999</v>
      </c>
      <c r="T47" s="10">
        <v>18.786119999999997</v>
      </c>
      <c r="U47" s="10">
        <v>19.665900000000004</v>
      </c>
      <c r="V47" s="10">
        <v>20.800012499999998</v>
      </c>
      <c r="W47" s="10">
        <v>21.498820000000002</v>
      </c>
      <c r="X47" s="10">
        <v>21.576779999999999</v>
      </c>
      <c r="Y47" s="15" t="str">
        <f t="shared" si="1"/>
        <v>Glarus</v>
      </c>
    </row>
    <row r="48" spans="1:25" ht="18.899999999999999" customHeight="1">
      <c r="A48" s="24" t="str">
        <f>'Page 9'!$A$24</f>
        <v>Zug</v>
      </c>
      <c r="B48" s="10">
        <v>0.20366666666666666</v>
      </c>
      <c r="C48" s="10">
        <v>0.54057142857142859</v>
      </c>
      <c r="D48" s="10">
        <v>0.96475</v>
      </c>
      <c r="E48" s="10">
        <v>1.7090000000000001</v>
      </c>
      <c r="F48" s="10">
        <v>2.2684999999999995</v>
      </c>
      <c r="G48" s="10">
        <v>3.0151428571428567</v>
      </c>
      <c r="H48" s="10">
        <v>3.4000000000000004</v>
      </c>
      <c r="I48" s="10">
        <v>3.6993333333333336</v>
      </c>
      <c r="J48" s="10">
        <v>4.0670000000000002</v>
      </c>
      <c r="K48" s="10">
        <v>4.9325833333333335</v>
      </c>
      <c r="L48" s="10">
        <v>5.4975714285714288</v>
      </c>
      <c r="M48" s="10">
        <v>6.2556875000000014</v>
      </c>
      <c r="N48" s="10">
        <v>7.2798888888888902</v>
      </c>
      <c r="O48" s="10">
        <v>8.5746000000000002</v>
      </c>
      <c r="P48" s="10">
        <v>10.25272</v>
      </c>
      <c r="Q48" s="10">
        <v>10.957733333333335</v>
      </c>
      <c r="R48" s="10">
        <v>11.108799999999999</v>
      </c>
      <c r="S48" s="10">
        <v>11.198300000000001</v>
      </c>
      <c r="T48" s="10">
        <v>11.342640000000001</v>
      </c>
      <c r="U48" s="10">
        <v>11.438866666666666</v>
      </c>
      <c r="V48" s="10">
        <v>11.559150000000001</v>
      </c>
      <c r="W48" s="10">
        <v>11.631319999999999</v>
      </c>
      <c r="X48" s="10">
        <v>11.775659999999998</v>
      </c>
      <c r="Y48" s="15" t="str">
        <f t="shared" si="1"/>
        <v>Zug</v>
      </c>
    </row>
    <row r="49" spans="1:25" ht="18.899999999999999" customHeight="1">
      <c r="A49" s="24" t="str">
        <f>'Page 9'!$A$25</f>
        <v>Fribourg</v>
      </c>
      <c r="B49" s="10">
        <v>0.33333333333333337</v>
      </c>
      <c r="C49" s="10">
        <v>0.89171428571428579</v>
      </c>
      <c r="D49" s="10">
        <v>1.6312500000000001</v>
      </c>
      <c r="E49" s="10">
        <v>3.4049999999999998</v>
      </c>
      <c r="F49" s="10">
        <v>5.1509999999999998</v>
      </c>
      <c r="G49" s="10">
        <v>6.877714285714287</v>
      </c>
      <c r="H49" s="10">
        <v>8.4803750000000004</v>
      </c>
      <c r="I49" s="10">
        <v>10.335222222222223</v>
      </c>
      <c r="J49" s="10">
        <v>12.075700000000001</v>
      </c>
      <c r="K49" s="10">
        <v>14.776333333333334</v>
      </c>
      <c r="L49" s="10">
        <v>16.125714285714285</v>
      </c>
      <c r="M49" s="10">
        <v>17.431812499999999</v>
      </c>
      <c r="N49" s="10">
        <v>18.263944444444444</v>
      </c>
      <c r="O49" s="10">
        <v>18.993149999999996</v>
      </c>
      <c r="P49" s="10">
        <v>20.728719999999999</v>
      </c>
      <c r="Q49" s="10">
        <v>22.2866</v>
      </c>
      <c r="R49" s="10">
        <v>23.575200000000006</v>
      </c>
      <c r="S49" s="10">
        <v>24.518625000000004</v>
      </c>
      <c r="T49" s="10">
        <v>24.921219999999998</v>
      </c>
      <c r="U49" s="10">
        <v>25.011183333333332</v>
      </c>
      <c r="V49" s="10">
        <v>25.123637499999994</v>
      </c>
      <c r="W49" s="10">
        <v>25.191109999999998</v>
      </c>
      <c r="X49" s="10">
        <v>25.326054999999997</v>
      </c>
      <c r="Y49" s="15" t="str">
        <f t="shared" si="1"/>
        <v>Fribourg</v>
      </c>
    </row>
    <row r="50" spans="1:25" ht="18.899999999999999" customHeight="1">
      <c r="A50" s="24" t="str">
        <f>'Page 9'!$A$26</f>
        <v>Solothurn</v>
      </c>
      <c r="B50" s="10">
        <v>0.26666666666666666</v>
      </c>
      <c r="C50" s="10">
        <v>1.9428571428571426</v>
      </c>
      <c r="D50" s="10">
        <v>3.44</v>
      </c>
      <c r="E50" s="10">
        <v>6.5920000000000005</v>
      </c>
      <c r="F50" s="10">
        <v>10.869000000000002</v>
      </c>
      <c r="G50" s="10">
        <v>11.748142857142858</v>
      </c>
      <c r="H50" s="10">
        <v>12.959250000000001</v>
      </c>
      <c r="I50" s="10">
        <v>13.961444444444442</v>
      </c>
      <c r="J50" s="10">
        <v>14.763200000000001</v>
      </c>
      <c r="K50" s="10">
        <v>16.122666666666671</v>
      </c>
      <c r="L50" s="10">
        <v>17.124571428571432</v>
      </c>
      <c r="M50" s="10">
        <v>17.982812500000001</v>
      </c>
      <c r="N50" s="10">
        <v>18.683888888888887</v>
      </c>
      <c r="O50" s="10">
        <v>19.244800000000005</v>
      </c>
      <c r="P50" s="10">
        <v>20.852</v>
      </c>
      <c r="Q50" s="10">
        <v>21.976666666666667</v>
      </c>
      <c r="R50" s="10">
        <v>22.78</v>
      </c>
      <c r="S50" s="10">
        <v>23.3825</v>
      </c>
      <c r="T50" s="10">
        <v>24.225999999999999</v>
      </c>
      <c r="U50" s="10">
        <v>24.788333333333334</v>
      </c>
      <c r="V50" s="10">
        <v>24.973750000000003</v>
      </c>
      <c r="W50" s="10">
        <v>25.019000000000002</v>
      </c>
      <c r="X50" s="10">
        <v>25.109500000000001</v>
      </c>
      <c r="Y50" s="15" t="str">
        <f t="shared" si="1"/>
        <v>Solothurn</v>
      </c>
    </row>
    <row r="51" spans="1:25" ht="18.899999999999999" customHeight="1">
      <c r="A51" s="24" t="str">
        <f>'Page 9'!$A$27</f>
        <v>Basel</v>
      </c>
      <c r="B51" s="215">
        <v>0</v>
      </c>
      <c r="C51" s="215">
        <v>0</v>
      </c>
      <c r="D51" s="215">
        <v>0</v>
      </c>
      <c r="E51" s="215">
        <v>1.6354</v>
      </c>
      <c r="F51" s="215">
        <v>5.3711666666666664</v>
      </c>
      <c r="G51" s="215">
        <v>8.0395714285714277</v>
      </c>
      <c r="H51" s="215">
        <v>10.040875</v>
      </c>
      <c r="I51" s="215">
        <v>11.597444444444445</v>
      </c>
      <c r="J51" s="215">
        <v>12.842700000000001</v>
      </c>
      <c r="K51" s="215">
        <v>14.710583333333336</v>
      </c>
      <c r="L51" s="215">
        <v>16.044785714285716</v>
      </c>
      <c r="M51" s="215">
        <v>17.045437499999998</v>
      </c>
      <c r="N51" s="215">
        <v>17.823722222222223</v>
      </c>
      <c r="O51" s="215">
        <v>18.446349999999999</v>
      </c>
      <c r="P51" s="215">
        <v>19.567079999999997</v>
      </c>
      <c r="Q51" s="215">
        <v>20.31423333333333</v>
      </c>
      <c r="R51" s="215">
        <v>20.847914285714282</v>
      </c>
      <c r="S51" s="215">
        <v>21.248175</v>
      </c>
      <c r="T51" s="215">
        <v>22.238939999999999</v>
      </c>
      <c r="U51" s="215">
        <v>23.21245</v>
      </c>
      <c r="V51" s="215">
        <v>24.429337499999999</v>
      </c>
      <c r="W51" s="215">
        <v>25.159469999999999</v>
      </c>
      <c r="X51" s="215">
        <v>26.619734999999999</v>
      </c>
      <c r="Y51" s="15" t="str">
        <f t="shared" si="1"/>
        <v>Basel</v>
      </c>
    </row>
    <row r="52" spans="1:25" ht="18.899999999999999" customHeight="1">
      <c r="A52" s="24" t="str">
        <f>'Page 9'!$A$28</f>
        <v>Liestal</v>
      </c>
      <c r="B52" s="215">
        <v>0</v>
      </c>
      <c r="C52" s="215">
        <v>0</v>
      </c>
      <c r="D52" s="215">
        <v>0</v>
      </c>
      <c r="E52" s="215">
        <v>0</v>
      </c>
      <c r="F52" s="215">
        <v>2.6074999999999999</v>
      </c>
      <c r="G52" s="215">
        <v>7.4764285714285714</v>
      </c>
      <c r="H52" s="215">
        <v>9.0241250000000015</v>
      </c>
      <c r="I52" s="215">
        <v>10.444222222222221</v>
      </c>
      <c r="J52" s="215">
        <v>11.6995</v>
      </c>
      <c r="K52" s="215">
        <v>13.761916666666666</v>
      </c>
      <c r="L52" s="215">
        <v>15.411142857142856</v>
      </c>
      <c r="M52" s="215">
        <v>16.779374999999998</v>
      </c>
      <c r="N52" s="215">
        <v>17.94511111111111</v>
      </c>
      <c r="O52" s="215">
        <v>18.9587</v>
      </c>
      <c r="P52" s="215">
        <v>20.969920000000002</v>
      </c>
      <c r="Q52" s="215">
        <v>22.380533333333336</v>
      </c>
      <c r="R52" s="215">
        <v>23.429914285714286</v>
      </c>
      <c r="S52" s="215">
        <v>24.248150000000003</v>
      </c>
      <c r="T52" s="215">
        <v>25.456679999999999</v>
      </c>
      <c r="U52" s="215">
        <v>26.320650000000001</v>
      </c>
      <c r="V52" s="215">
        <v>27.504275</v>
      </c>
      <c r="W52" s="215">
        <v>28.301959999999998</v>
      </c>
      <c r="X52" s="215">
        <v>30.324050000000003</v>
      </c>
      <c r="Y52" s="15" t="str">
        <f t="shared" si="1"/>
        <v>Liestal</v>
      </c>
    </row>
    <row r="53" spans="1:25" ht="18.899999999999999" customHeight="1">
      <c r="A53" s="24" t="str">
        <f>'Page 9'!$A$29</f>
        <v>Schaffhausen</v>
      </c>
      <c r="B53" s="10">
        <v>1.8420000000000003</v>
      </c>
      <c r="C53" s="10">
        <v>2.980571428571428</v>
      </c>
      <c r="D53" s="10">
        <v>4.3362499999999997</v>
      </c>
      <c r="E53" s="10">
        <v>6.4930000000000003</v>
      </c>
      <c r="F53" s="10">
        <v>8.0868333333333311</v>
      </c>
      <c r="G53" s="10">
        <v>9.2061428571428578</v>
      </c>
      <c r="H53" s="10">
        <v>10.084624999999999</v>
      </c>
      <c r="I53" s="10">
        <v>10.867111111111113</v>
      </c>
      <c r="J53" s="10">
        <v>11.702600000000002</v>
      </c>
      <c r="K53" s="10">
        <v>13.071166666666667</v>
      </c>
      <c r="L53" s="10">
        <v>14.389571428571429</v>
      </c>
      <c r="M53" s="10">
        <v>15.6153125</v>
      </c>
      <c r="N53" s="10">
        <v>16.605833333333333</v>
      </c>
      <c r="O53" s="10">
        <v>17.398250000000001</v>
      </c>
      <c r="P53" s="10">
        <v>18.8246</v>
      </c>
      <c r="Q53" s="10">
        <v>19.879566666666665</v>
      </c>
      <c r="R53" s="10">
        <v>20.862485714285715</v>
      </c>
      <c r="S53" s="10">
        <v>21.599674999999998</v>
      </c>
      <c r="T53" s="10">
        <v>21.921800000000001</v>
      </c>
      <c r="U53" s="10">
        <v>21.947666666666667</v>
      </c>
      <c r="V53" s="10">
        <v>21.98</v>
      </c>
      <c r="W53" s="10">
        <v>21.999399999999998</v>
      </c>
      <c r="X53" s="10">
        <v>22.038199999999996</v>
      </c>
      <c r="Y53" s="15" t="str">
        <f t="shared" si="1"/>
        <v>Schaffhausen</v>
      </c>
    </row>
    <row r="54" spans="1:25" ht="18.899999999999999" customHeight="1">
      <c r="A54" s="24" t="str">
        <f>'Page 9'!$A$30</f>
        <v>Herisau</v>
      </c>
      <c r="B54" s="10">
        <v>4.34</v>
      </c>
      <c r="C54" s="10">
        <v>5.7128571428571435</v>
      </c>
      <c r="D54" s="10">
        <v>6.7425000000000015</v>
      </c>
      <c r="E54" s="10">
        <v>7.9607999999999999</v>
      </c>
      <c r="F54" s="10">
        <v>8.9331666666666667</v>
      </c>
      <c r="G54" s="10">
        <v>9.9954285714285724</v>
      </c>
      <c r="H54" s="10">
        <v>10.791874999999999</v>
      </c>
      <c r="I54" s="10">
        <v>11.52511111111111</v>
      </c>
      <c r="J54" s="10">
        <v>12.195399999999999</v>
      </c>
      <c r="K54" s="10">
        <v>13.355833333333337</v>
      </c>
      <c r="L54" s="10">
        <v>14.32642857142857</v>
      </c>
      <c r="M54" s="10">
        <v>15.122187500000003</v>
      </c>
      <c r="N54" s="10">
        <v>15.792777777777777</v>
      </c>
      <c r="O54" s="10">
        <v>16.383500000000002</v>
      </c>
      <c r="P54" s="10">
        <v>17.465399999999999</v>
      </c>
      <c r="Q54" s="10">
        <v>18.300333333333334</v>
      </c>
      <c r="R54" s="10">
        <v>18.896714285714285</v>
      </c>
      <c r="S54" s="10">
        <v>19.344000000000001</v>
      </c>
      <c r="T54" s="10">
        <v>19.970200000000002</v>
      </c>
      <c r="U54" s="10">
        <v>20.015666666666668</v>
      </c>
      <c r="V54" s="10">
        <v>20.049250000000001</v>
      </c>
      <c r="W54" s="10">
        <v>20.069400000000005</v>
      </c>
      <c r="X54" s="10">
        <v>20.109700000000004</v>
      </c>
      <c r="Y54" s="15" t="str">
        <f t="shared" si="1"/>
        <v>Herisau</v>
      </c>
    </row>
    <row r="55" spans="1:25" ht="18.899999999999999" customHeight="1">
      <c r="A55" s="24" t="str">
        <f>'Page 9'!$A$31</f>
        <v>Appenzell</v>
      </c>
      <c r="B55" s="10">
        <v>3.66</v>
      </c>
      <c r="C55" s="10">
        <v>4.4442857142857148</v>
      </c>
      <c r="D55" s="10">
        <v>5.2154999999999996</v>
      </c>
      <c r="E55" s="10">
        <v>6.5879999999999992</v>
      </c>
      <c r="F55" s="10">
        <v>7.6098333333333334</v>
      </c>
      <c r="G55" s="10">
        <v>8.3552857142857135</v>
      </c>
      <c r="H55" s="10">
        <v>8.9212500000000006</v>
      </c>
      <c r="I55" s="10">
        <v>9.5586666666666655</v>
      </c>
      <c r="J55" s="10">
        <v>10.1272</v>
      </c>
      <c r="K55" s="10">
        <v>10.928166666666668</v>
      </c>
      <c r="L55" s="10">
        <v>11.500214285714286</v>
      </c>
      <c r="M55" s="10">
        <v>11.984187499999999</v>
      </c>
      <c r="N55" s="10">
        <v>12.409444444444444</v>
      </c>
      <c r="O55" s="10">
        <v>12.798999999999999</v>
      </c>
      <c r="P55" s="10">
        <v>13.533200000000001</v>
      </c>
      <c r="Q55" s="10">
        <v>13.982433333333336</v>
      </c>
      <c r="R55" s="10">
        <v>14.207085714285714</v>
      </c>
      <c r="S55" s="10">
        <v>14.375575</v>
      </c>
      <c r="T55" s="10">
        <v>14.440900000000001</v>
      </c>
      <c r="U55" s="10">
        <v>14.474083333333335</v>
      </c>
      <c r="V55" s="10">
        <v>14.515562500000001</v>
      </c>
      <c r="W55" s="10">
        <v>14.54045</v>
      </c>
      <c r="X55" s="10">
        <v>14.590225</v>
      </c>
      <c r="Y55" s="15" t="str">
        <f t="shared" si="1"/>
        <v>Appenzell</v>
      </c>
    </row>
    <row r="56" spans="1:25" ht="18.899999999999999" customHeight="1">
      <c r="A56" s="24" t="str">
        <f>'Page 9'!$A$32</f>
        <v>St. Gall</v>
      </c>
      <c r="B56" s="10">
        <v>1.9</v>
      </c>
      <c r="C56" s="10">
        <v>3.289714285714286</v>
      </c>
      <c r="D56" s="10">
        <v>4.7595000000000001</v>
      </c>
      <c r="E56" s="10">
        <v>6.748800000000001</v>
      </c>
      <c r="F56" s="10">
        <v>8.4169999999999998</v>
      </c>
      <c r="G56" s="10">
        <v>9.6737142857142864</v>
      </c>
      <c r="H56" s="10">
        <v>11.314499999999999</v>
      </c>
      <c r="I56" s="10">
        <v>12.590666666666664</v>
      </c>
      <c r="J56" s="10">
        <v>13.611599999999999</v>
      </c>
      <c r="K56" s="10">
        <v>15.14875</v>
      </c>
      <c r="L56" s="10">
        <v>16.730357142857144</v>
      </c>
      <c r="M56" s="10">
        <v>17.916562500000001</v>
      </c>
      <c r="N56" s="10">
        <v>18.839166666666664</v>
      </c>
      <c r="O56" s="10">
        <v>19.600549999999998</v>
      </c>
      <c r="P56" s="10">
        <v>21.038439999999998</v>
      </c>
      <c r="Q56" s="10">
        <v>21.997033333333334</v>
      </c>
      <c r="R56" s="10">
        <v>22.681742857142854</v>
      </c>
      <c r="S56" s="10">
        <v>23.195274999999999</v>
      </c>
      <c r="T56" s="10">
        <v>23.914219999999997</v>
      </c>
      <c r="U56" s="10">
        <v>23.990833333333335</v>
      </c>
      <c r="V56" s="10">
        <v>24.049375000000001</v>
      </c>
      <c r="W56" s="10">
        <v>24.084500000000002</v>
      </c>
      <c r="X56" s="10">
        <v>24.154749999999996</v>
      </c>
      <c r="Y56" s="15" t="str">
        <f t="shared" si="1"/>
        <v>St. Gall</v>
      </c>
    </row>
    <row r="57" spans="1:25" ht="18.899999999999999" customHeight="1">
      <c r="A57" s="24" t="str">
        <f>'Page 9'!$A$33</f>
        <v>Chur</v>
      </c>
      <c r="B57" s="10">
        <v>0</v>
      </c>
      <c r="C57" s="10">
        <v>0.76571428571428568</v>
      </c>
      <c r="D57" s="10">
        <v>2.09</v>
      </c>
      <c r="E57" s="10">
        <v>4.6559999999999997</v>
      </c>
      <c r="F57" s="10">
        <v>6.5933333333333328</v>
      </c>
      <c r="G57" s="10">
        <v>7.7914285714285718</v>
      </c>
      <c r="H57" s="10">
        <v>8.8949999999999996</v>
      </c>
      <c r="I57" s="10">
        <v>9.8955555555555552</v>
      </c>
      <c r="J57" s="10">
        <v>10.93</v>
      </c>
      <c r="K57" s="10">
        <v>12.421666666666667</v>
      </c>
      <c r="L57" s="10">
        <v>13.537142857142856</v>
      </c>
      <c r="M57" s="10">
        <v>14.427499999999998</v>
      </c>
      <c r="N57" s="10">
        <v>15.106666666666666</v>
      </c>
      <c r="O57" s="10">
        <v>15.681999999999999</v>
      </c>
      <c r="P57" s="10">
        <v>16.691200000000002</v>
      </c>
      <c r="Q57" s="10">
        <v>17.364666666666668</v>
      </c>
      <c r="R57" s="10">
        <v>17.932571428571428</v>
      </c>
      <c r="S57" s="10">
        <v>18.3795</v>
      </c>
      <c r="T57" s="10">
        <v>19.004799999999999</v>
      </c>
      <c r="U57" s="10">
        <v>19.422000000000001</v>
      </c>
      <c r="V57" s="10">
        <v>19.943250000000003</v>
      </c>
      <c r="W57" s="10">
        <v>20.256</v>
      </c>
      <c r="X57" s="10">
        <v>20.881499999999999</v>
      </c>
      <c r="Y57" s="15" t="str">
        <f t="shared" si="1"/>
        <v>Chur</v>
      </c>
    </row>
    <row r="58" spans="1:25" ht="18.899999999999999" customHeight="1">
      <c r="A58" s="24" t="str">
        <f>'Page 9'!$A$34</f>
        <v>Aarau</v>
      </c>
      <c r="B58" s="10">
        <v>0</v>
      </c>
      <c r="C58" s="10">
        <v>0.55542857142857149</v>
      </c>
      <c r="D58" s="10">
        <v>1.0385</v>
      </c>
      <c r="E58" s="10">
        <v>3.7833999999999999</v>
      </c>
      <c r="F58" s="10">
        <v>5.5101666666666675</v>
      </c>
      <c r="G58" s="10">
        <v>7.0592857142857142</v>
      </c>
      <c r="H58" s="10">
        <v>8.4973749999999981</v>
      </c>
      <c r="I58" s="10">
        <v>9.4685555555555556</v>
      </c>
      <c r="J58" s="10">
        <v>10.2897</v>
      </c>
      <c r="K58" s="10">
        <v>11.705583333333335</v>
      </c>
      <c r="L58" s="10">
        <v>12.859000000000002</v>
      </c>
      <c r="M58" s="10">
        <v>13.848375000000001</v>
      </c>
      <c r="N58" s="10">
        <v>14.642444444444443</v>
      </c>
      <c r="O58" s="10">
        <v>15.277699999999999</v>
      </c>
      <c r="P58" s="10">
        <v>16.597959999999997</v>
      </c>
      <c r="Q58" s="10">
        <v>17.514966666666666</v>
      </c>
      <c r="R58" s="10">
        <v>18.220485714285715</v>
      </c>
      <c r="S58" s="10">
        <v>18.843550000000004</v>
      </c>
      <c r="T58" s="10">
        <v>19.71584</v>
      </c>
      <c r="U58" s="10">
        <v>20.297366666666669</v>
      </c>
      <c r="V58" s="10">
        <v>21.212125</v>
      </c>
      <c r="W58" s="10">
        <v>21.831700000000001</v>
      </c>
      <c r="X58" s="10">
        <v>23.07085</v>
      </c>
      <c r="Y58" s="15" t="str">
        <f t="shared" si="1"/>
        <v>Aarau</v>
      </c>
    </row>
    <row r="59" spans="1:25" ht="18.899999999999999" customHeight="1">
      <c r="A59" s="24" t="str">
        <f>'Page 9'!$A$35</f>
        <v>Frauenfeld</v>
      </c>
      <c r="B59" s="215">
        <v>0</v>
      </c>
      <c r="C59" s="215">
        <v>0.22342857142857139</v>
      </c>
      <c r="D59" s="215">
        <v>1.1857499999999999</v>
      </c>
      <c r="E59" s="215">
        <v>4.0624000000000011</v>
      </c>
      <c r="F59" s="215">
        <v>6.7333333333333325</v>
      </c>
      <c r="G59" s="215">
        <v>8.545285714285713</v>
      </c>
      <c r="H59" s="215">
        <v>9.9811249999999987</v>
      </c>
      <c r="I59" s="215">
        <v>10.955333333333336</v>
      </c>
      <c r="J59" s="215">
        <v>11.773800000000001</v>
      </c>
      <c r="K59" s="215">
        <v>12.936249999999999</v>
      </c>
      <c r="L59" s="215">
        <v>13.766714285714288</v>
      </c>
      <c r="M59" s="215">
        <v>14.413874999999997</v>
      </c>
      <c r="N59" s="215">
        <v>15.045833333333333</v>
      </c>
      <c r="O59" s="215">
        <v>15.633749999999999</v>
      </c>
      <c r="P59" s="215">
        <v>16.692</v>
      </c>
      <c r="Q59" s="215">
        <v>17.397499999999997</v>
      </c>
      <c r="R59" s="215">
        <v>18.076028571428569</v>
      </c>
      <c r="S59" s="215">
        <v>18.606524999999998</v>
      </c>
      <c r="T59" s="215">
        <v>19.349219999999999</v>
      </c>
      <c r="U59" s="215">
        <v>19.844349999999999</v>
      </c>
      <c r="V59" s="215">
        <v>20.463262500000003</v>
      </c>
      <c r="W59" s="215">
        <v>20.834610000000001</v>
      </c>
      <c r="X59" s="215">
        <v>21.577305000000003</v>
      </c>
      <c r="Y59" s="15" t="str">
        <f t="shared" si="1"/>
        <v>Frauenfeld</v>
      </c>
    </row>
    <row r="60" spans="1:25" ht="18.899999999999999" customHeight="1">
      <c r="A60" s="24" t="str">
        <f>'Page 9'!$A$36</f>
        <v>Bellinzona</v>
      </c>
      <c r="B60" s="10">
        <v>0.13333333333333333</v>
      </c>
      <c r="C60" s="10">
        <v>0.1142857142857143</v>
      </c>
      <c r="D60" s="10">
        <v>0.1</v>
      </c>
      <c r="E60" s="10">
        <v>0.60640000000000005</v>
      </c>
      <c r="F60" s="10">
        <v>2.7241666666666666</v>
      </c>
      <c r="G60" s="10">
        <v>3.5389999999999997</v>
      </c>
      <c r="H60" s="10">
        <v>5.6984999999999992</v>
      </c>
      <c r="I60" s="10">
        <v>7.5251111111111113</v>
      </c>
      <c r="J60" s="10">
        <v>9.6025999999999989</v>
      </c>
      <c r="K60" s="10">
        <v>11.462166666666665</v>
      </c>
      <c r="L60" s="10">
        <v>12.916285714285717</v>
      </c>
      <c r="M60" s="10">
        <v>14.179937500000001</v>
      </c>
      <c r="N60" s="10">
        <v>15.134166666666667</v>
      </c>
      <c r="O60" s="10">
        <v>16.019200000000001</v>
      </c>
      <c r="P60" s="10">
        <v>17.78688</v>
      </c>
      <c r="Q60" s="10">
        <v>19.110933333333335</v>
      </c>
      <c r="R60" s="10">
        <v>20.056714285714285</v>
      </c>
      <c r="S60" s="10">
        <v>20.779025000000001</v>
      </c>
      <c r="T60" s="10">
        <v>21.99372</v>
      </c>
      <c r="U60" s="10">
        <v>22.968450000000001</v>
      </c>
      <c r="V60" s="10">
        <v>24.293075000000002</v>
      </c>
      <c r="W60" s="10">
        <v>25.3141</v>
      </c>
      <c r="X60" s="10">
        <v>27.35615</v>
      </c>
      <c r="Y60" s="15" t="str">
        <f t="shared" si="1"/>
        <v>Bellinzona</v>
      </c>
    </row>
    <row r="61" spans="1:25" ht="18.899999999999999" customHeight="1">
      <c r="A61" s="24" t="str">
        <f>'Page 9'!$A$37</f>
        <v>Lausanne</v>
      </c>
      <c r="B61" s="215">
        <v>0</v>
      </c>
      <c r="C61" s="215">
        <v>0</v>
      </c>
      <c r="D61" s="215">
        <v>0</v>
      </c>
      <c r="E61" s="215">
        <v>0.72839999999999994</v>
      </c>
      <c r="F61" s="215">
        <v>3.6503333333333332</v>
      </c>
      <c r="G61" s="215">
        <v>7.0317142857142851</v>
      </c>
      <c r="H61" s="215">
        <v>10.011375000000001</v>
      </c>
      <c r="I61" s="215">
        <v>12.385888888888887</v>
      </c>
      <c r="J61" s="215">
        <v>14.668500000000002</v>
      </c>
      <c r="K61" s="215">
        <v>16.204916666666669</v>
      </c>
      <c r="L61" s="215">
        <v>17.192285714285717</v>
      </c>
      <c r="M61" s="215">
        <v>18.140062500000003</v>
      </c>
      <c r="N61" s="215">
        <v>18.97838888888889</v>
      </c>
      <c r="O61" s="215">
        <v>19.882549999999998</v>
      </c>
      <c r="P61" s="215">
        <v>21.628640000000001</v>
      </c>
      <c r="Q61" s="215">
        <v>22.998966666666664</v>
      </c>
      <c r="R61" s="215">
        <v>24.139228571428571</v>
      </c>
      <c r="S61" s="215">
        <v>25.149125000000002</v>
      </c>
      <c r="T61" s="215">
        <v>26.849240000000002</v>
      </c>
      <c r="U61" s="215">
        <v>28.295133333333332</v>
      </c>
      <c r="V61" s="215">
        <v>29.73</v>
      </c>
      <c r="W61" s="215">
        <v>29.783999999999999</v>
      </c>
      <c r="X61" s="215">
        <v>29.892000000000003</v>
      </c>
      <c r="Y61" s="15" t="str">
        <f t="shared" si="1"/>
        <v>Lausanne</v>
      </c>
    </row>
    <row r="62" spans="1:25" ht="18.899999999999999" customHeight="1">
      <c r="A62" s="24" t="str">
        <f>'Page 9'!$A$38</f>
        <v>Sion</v>
      </c>
      <c r="B62" s="10">
        <v>0.22666666666666668</v>
      </c>
      <c r="C62" s="10">
        <v>2.645142857142857</v>
      </c>
      <c r="D62" s="10">
        <v>3.3082500000000001</v>
      </c>
      <c r="E62" s="10">
        <v>4.5051999999999994</v>
      </c>
      <c r="F62" s="10">
        <v>5.7353333333333332</v>
      </c>
      <c r="G62" s="10">
        <v>7.9191428571428579</v>
      </c>
      <c r="H62" s="10">
        <v>8.894874999999999</v>
      </c>
      <c r="I62" s="10">
        <v>9.8170000000000002</v>
      </c>
      <c r="J62" s="10">
        <v>10.715</v>
      </c>
      <c r="K62" s="10">
        <v>12.443250000000001</v>
      </c>
      <c r="L62" s="10">
        <v>13.876571428571429</v>
      </c>
      <c r="M62" s="10">
        <v>15.236562499999998</v>
      </c>
      <c r="N62" s="10">
        <v>16.417833333333331</v>
      </c>
      <c r="O62" s="10">
        <v>17.670399999999997</v>
      </c>
      <c r="P62" s="10">
        <v>20.353400000000001</v>
      </c>
      <c r="Q62" s="10">
        <v>22.411533333333335</v>
      </c>
      <c r="R62" s="10">
        <v>23.208514285714283</v>
      </c>
      <c r="S62" s="10">
        <v>23.532450000000004</v>
      </c>
      <c r="T62" s="10">
        <v>24.028380000000002</v>
      </c>
      <c r="U62" s="10">
        <v>24.50288333333333</v>
      </c>
      <c r="V62" s="10">
        <v>25.146024999999998</v>
      </c>
      <c r="W62" s="10">
        <v>25.18282</v>
      </c>
      <c r="X62" s="10">
        <v>25.256410000000002</v>
      </c>
      <c r="Y62" s="15" t="str">
        <f t="shared" si="1"/>
        <v>Sion</v>
      </c>
    </row>
    <row r="63" spans="1:25" ht="18.899999999999999" customHeight="1">
      <c r="A63" s="24" t="str">
        <f>'Page 9'!$A$39</f>
        <v>Neuchâtel</v>
      </c>
      <c r="B63" s="10">
        <v>2.7866666666666666</v>
      </c>
      <c r="C63" s="10">
        <v>3.6914285714285713</v>
      </c>
      <c r="D63" s="10">
        <v>5.13</v>
      </c>
      <c r="E63" s="10">
        <v>8.0560000000000009</v>
      </c>
      <c r="F63" s="10">
        <v>9.8293333333333344</v>
      </c>
      <c r="G63" s="10">
        <v>11.332142857142857</v>
      </c>
      <c r="H63" s="10">
        <v>12.646875</v>
      </c>
      <c r="I63" s="10">
        <v>14.178222222222223</v>
      </c>
      <c r="J63" s="10">
        <v>15.428000000000001</v>
      </c>
      <c r="K63" s="10">
        <v>17.084166666666668</v>
      </c>
      <c r="L63" s="10">
        <v>18.402857142857144</v>
      </c>
      <c r="M63" s="10">
        <v>19.510625000000001</v>
      </c>
      <c r="N63" s="10">
        <v>20.477777777777778</v>
      </c>
      <c r="O63" s="10">
        <v>21.346499999999999</v>
      </c>
      <c r="P63" s="10">
        <v>23.2256</v>
      </c>
      <c r="Q63" s="10">
        <v>24.579666666666668</v>
      </c>
      <c r="R63" s="10">
        <v>25.639142857142854</v>
      </c>
      <c r="S63" s="10">
        <v>26.424250000000001</v>
      </c>
      <c r="T63" s="10">
        <v>26.6494</v>
      </c>
      <c r="U63" s="10">
        <v>26.799499999999998</v>
      </c>
      <c r="V63" s="10">
        <v>26.987124999999999</v>
      </c>
      <c r="W63" s="10">
        <v>27.099699999999999</v>
      </c>
      <c r="X63" s="10">
        <v>27.324850000000001</v>
      </c>
      <c r="Y63" s="15" t="str">
        <f t="shared" si="1"/>
        <v>Neuchâtel</v>
      </c>
    </row>
    <row r="64" spans="1:25" ht="18.899999999999999" customHeight="1">
      <c r="A64" s="24" t="str">
        <f>'Page 9'!$A$40</f>
        <v>Geneva</v>
      </c>
      <c r="B64" s="10">
        <v>0.16666666666666669</v>
      </c>
      <c r="C64" s="10">
        <v>0.14285714285714285</v>
      </c>
      <c r="D64" s="10">
        <v>0.125</v>
      </c>
      <c r="E64" s="10">
        <v>1.1778</v>
      </c>
      <c r="F64" s="10">
        <v>3.5938333333333334</v>
      </c>
      <c r="G64" s="10">
        <v>5.6537142857142859</v>
      </c>
      <c r="H64" s="10">
        <v>7.6178749999999988</v>
      </c>
      <c r="I64" s="10">
        <v>9.1038888888888891</v>
      </c>
      <c r="J64" s="10">
        <v>10.675799999999999</v>
      </c>
      <c r="K64" s="10">
        <v>13.231916666666665</v>
      </c>
      <c r="L64" s="10">
        <v>15.085500000000001</v>
      </c>
      <c r="M64" s="10">
        <v>16.475687499999999</v>
      </c>
      <c r="N64" s="10">
        <v>17.652666666666665</v>
      </c>
      <c r="O64" s="10">
        <v>18.59545</v>
      </c>
      <c r="P64" s="10">
        <v>20.292480000000001</v>
      </c>
      <c r="Q64" s="10">
        <v>21.555566666666667</v>
      </c>
      <c r="R64" s="10">
        <v>22.498342857142855</v>
      </c>
      <c r="S64" s="10">
        <v>23.329999999999995</v>
      </c>
      <c r="T64" s="10">
        <v>24.604240000000001</v>
      </c>
      <c r="U64" s="10">
        <v>25.577366666666663</v>
      </c>
      <c r="V64" s="10">
        <v>27.045112500000002</v>
      </c>
      <c r="W64" s="10">
        <v>28.100860000000001</v>
      </c>
      <c r="X64" s="10">
        <v>30.688344999999995</v>
      </c>
      <c r="Y64" s="15" t="str">
        <f t="shared" si="1"/>
        <v>Geneva</v>
      </c>
    </row>
    <row r="65" spans="1:25" ht="18.899999999999999" customHeight="1">
      <c r="A65" s="24" t="str">
        <f>'Page 9'!$A$41</f>
        <v>Delémont</v>
      </c>
      <c r="B65" s="215">
        <v>0</v>
      </c>
      <c r="C65" s="215">
        <v>0</v>
      </c>
      <c r="D65" s="215">
        <v>0.93175000000000008</v>
      </c>
      <c r="E65" s="215">
        <v>2.5202</v>
      </c>
      <c r="F65" s="215">
        <v>4.8410000000000011</v>
      </c>
      <c r="G65" s="215">
        <v>9.0431428571428558</v>
      </c>
      <c r="H65" s="215">
        <v>12.469750000000001</v>
      </c>
      <c r="I65" s="215">
        <v>13.466888888888889</v>
      </c>
      <c r="J65" s="215">
        <v>14.2645</v>
      </c>
      <c r="K65" s="215">
        <v>16.2105</v>
      </c>
      <c r="L65" s="215">
        <v>17.627285714285719</v>
      </c>
      <c r="M65" s="215">
        <v>18.689812499999999</v>
      </c>
      <c r="N65" s="215">
        <v>19.52011111111111</v>
      </c>
      <c r="O65" s="215">
        <v>20.526150000000001</v>
      </c>
      <c r="P65" s="215">
        <v>22.337</v>
      </c>
      <c r="Q65" s="215">
        <v>23.544266666666669</v>
      </c>
      <c r="R65" s="215">
        <v>24.406571428571429</v>
      </c>
      <c r="S65" s="215">
        <v>25.082850000000001</v>
      </c>
      <c r="T65" s="215">
        <v>26.22852</v>
      </c>
      <c r="U65" s="215">
        <v>26.992283333333329</v>
      </c>
      <c r="V65" s="215">
        <v>27.9470125</v>
      </c>
      <c r="W65" s="215">
        <v>28.519839999999995</v>
      </c>
      <c r="X65" s="215">
        <v>29.665500000000002</v>
      </c>
      <c r="Y65" s="15" t="str">
        <f t="shared" si="1"/>
        <v>Delémont</v>
      </c>
    </row>
    <row r="66" spans="1:25" ht="18.899999999999999" customHeight="1">
      <c r="A66" s="24"/>
      <c r="B66" s="200"/>
      <c r="C66" s="200"/>
      <c r="D66" s="200"/>
      <c r="E66" s="200"/>
      <c r="F66" s="200"/>
      <c r="G66" s="200"/>
      <c r="H66" s="200"/>
      <c r="I66" s="200"/>
      <c r="J66" s="200"/>
      <c r="K66" s="200"/>
      <c r="L66" s="200"/>
      <c r="M66" s="200"/>
      <c r="N66" s="200"/>
      <c r="O66" s="200"/>
      <c r="P66" s="200"/>
      <c r="Q66" s="200"/>
      <c r="R66" s="200"/>
      <c r="S66" s="200"/>
      <c r="T66" s="200"/>
      <c r="U66" s="200"/>
      <c r="V66" s="200"/>
      <c r="W66" s="200"/>
      <c r="X66" s="200"/>
      <c r="Y66" s="15"/>
    </row>
    <row r="67" spans="1:25" ht="18.899999999999999" customHeight="1">
      <c r="A67" s="24" t="str">
        <f>'Page 9'!$A$43</f>
        <v>Direct federal tax</v>
      </c>
      <c r="B67" s="215">
        <v>0</v>
      </c>
      <c r="C67" s="215">
        <v>0</v>
      </c>
      <c r="D67" s="215">
        <v>0</v>
      </c>
      <c r="E67" s="215">
        <v>0.24319999999999997</v>
      </c>
      <c r="F67" s="215">
        <v>0.33100000000000002</v>
      </c>
      <c r="G67" s="215">
        <v>0.39628571428571419</v>
      </c>
      <c r="H67" s="215">
        <v>0.45674999999999993</v>
      </c>
      <c r="I67" s="215">
        <v>0.54288888888888898</v>
      </c>
      <c r="J67" s="215">
        <v>0.75260000000000005</v>
      </c>
      <c r="K67" s="215">
        <v>1.0791666666666666</v>
      </c>
      <c r="L67" s="215">
        <v>1.3492857142857144</v>
      </c>
      <c r="M67" s="215">
        <v>1.7338750000000001</v>
      </c>
      <c r="N67" s="215">
        <v>2.2694444444444444</v>
      </c>
      <c r="O67" s="215">
        <v>2.7025000000000001</v>
      </c>
      <c r="P67" s="215">
        <v>3.8128800000000003</v>
      </c>
      <c r="Q67" s="215">
        <v>4.8318000000000003</v>
      </c>
      <c r="R67" s="215">
        <v>5.7129714285714295</v>
      </c>
      <c r="S67" s="215">
        <v>6.6092499999999994</v>
      </c>
      <c r="T67" s="215">
        <v>7.9273999999999996</v>
      </c>
      <c r="U67" s="215">
        <v>8.806166666666666</v>
      </c>
      <c r="V67" s="215">
        <v>9.9046249999999993</v>
      </c>
      <c r="W67" s="215">
        <v>10.563699999999999</v>
      </c>
      <c r="X67" s="215">
        <v>11.47011</v>
      </c>
      <c r="Y67" s="15" t="str">
        <f>A67</f>
        <v>Direct federal tax</v>
      </c>
    </row>
    <row r="68" spans="1:25" ht="18.899999999999999" customHeight="1">
      <c r="B68" s="203"/>
      <c r="C68" s="203"/>
      <c r="D68" s="203"/>
      <c r="E68" s="203"/>
      <c r="F68" s="203"/>
      <c r="G68" s="203"/>
      <c r="H68" s="203"/>
      <c r="I68" s="203"/>
      <c r="J68" s="203"/>
      <c r="K68" s="203"/>
      <c r="L68" s="203"/>
    </row>
    <row r="69" spans="1:25" ht="18.899999999999999" customHeight="1">
      <c r="B69" s="203"/>
      <c r="C69" s="203"/>
      <c r="D69" s="203"/>
      <c r="E69" s="203"/>
      <c r="F69" s="203"/>
      <c r="G69" s="203"/>
      <c r="H69" s="203"/>
      <c r="I69" s="203"/>
      <c r="J69" s="203"/>
      <c r="K69" s="203"/>
      <c r="L69" s="203"/>
    </row>
    <row r="70" spans="1:25" ht="18.899999999999999" customHeight="1">
      <c r="B70" s="203"/>
      <c r="C70" s="203"/>
      <c r="D70" s="203"/>
      <c r="E70" s="203"/>
      <c r="F70" s="203"/>
      <c r="G70" s="203"/>
      <c r="H70" s="203"/>
      <c r="I70" s="203"/>
      <c r="J70" s="203"/>
      <c r="K70" s="203"/>
      <c r="L70" s="203"/>
    </row>
    <row r="71" spans="1:25" ht="18.899999999999999" customHeight="1">
      <c r="B71" s="203"/>
      <c r="C71" s="203"/>
      <c r="D71" s="203"/>
      <c r="E71" s="203"/>
      <c r="F71" s="203"/>
      <c r="G71" s="203"/>
      <c r="H71" s="203"/>
      <c r="I71" s="203"/>
      <c r="J71" s="203"/>
      <c r="K71" s="203"/>
      <c r="L71" s="203"/>
    </row>
    <row r="72" spans="1:25" ht="18.899999999999999" customHeight="1">
      <c r="B72" s="203"/>
      <c r="C72" s="203"/>
      <c r="D72" s="203"/>
      <c r="E72" s="203"/>
      <c r="F72" s="203"/>
      <c r="G72" s="203"/>
      <c r="H72" s="203"/>
      <c r="I72" s="203"/>
      <c r="J72" s="203"/>
      <c r="K72" s="203"/>
      <c r="L72" s="203"/>
    </row>
    <row r="73" spans="1:25" ht="18.899999999999999" customHeight="1">
      <c r="B73" s="203"/>
      <c r="C73" s="203"/>
      <c r="D73" s="203"/>
      <c r="E73" s="203"/>
      <c r="F73" s="203"/>
      <c r="G73" s="203"/>
      <c r="H73" s="203"/>
      <c r="I73" s="203"/>
      <c r="J73" s="203"/>
      <c r="K73" s="203"/>
      <c r="L73" s="203"/>
    </row>
    <row r="74" spans="1:25" ht="18.899999999999999" customHeight="1">
      <c r="B74" s="203"/>
      <c r="C74" s="203"/>
      <c r="D74" s="203"/>
      <c r="E74" s="203"/>
      <c r="F74" s="203"/>
      <c r="G74" s="203"/>
      <c r="H74" s="203"/>
      <c r="I74" s="203"/>
      <c r="J74" s="203"/>
      <c r="K74" s="203"/>
      <c r="L74" s="203"/>
    </row>
    <row r="75" spans="1:25" ht="18.899999999999999" customHeight="1">
      <c r="B75" s="203"/>
      <c r="C75" s="203"/>
      <c r="D75" s="203"/>
      <c r="E75" s="203"/>
      <c r="F75" s="203"/>
      <c r="G75" s="203"/>
      <c r="H75" s="203"/>
      <c r="I75" s="203"/>
      <c r="J75" s="203"/>
      <c r="K75" s="203"/>
      <c r="L75" s="203"/>
    </row>
    <row r="76" spans="1:25">
      <c r="B76" s="203"/>
      <c r="C76" s="203"/>
      <c r="D76" s="203"/>
      <c r="E76" s="203"/>
      <c r="F76" s="203"/>
      <c r="G76" s="203"/>
      <c r="H76" s="203"/>
      <c r="I76" s="203"/>
      <c r="J76" s="203"/>
      <c r="K76" s="203"/>
      <c r="L76" s="203"/>
    </row>
    <row r="77" spans="1:25">
      <c r="B77" s="203"/>
      <c r="C77" s="203"/>
      <c r="D77" s="203"/>
      <c r="E77" s="203"/>
      <c r="F77" s="203"/>
      <c r="G77" s="203"/>
      <c r="H77" s="203"/>
      <c r="I77" s="203"/>
      <c r="J77" s="203"/>
      <c r="K77" s="203"/>
      <c r="L77" s="203"/>
    </row>
    <row r="78" spans="1:25">
      <c r="B78" s="203"/>
      <c r="C78" s="203"/>
      <c r="D78" s="203"/>
      <c r="E78" s="203"/>
      <c r="F78" s="203"/>
      <c r="G78" s="203"/>
      <c r="H78" s="203"/>
      <c r="I78" s="203"/>
      <c r="J78" s="203"/>
      <c r="K78" s="203"/>
      <c r="L78" s="203"/>
    </row>
    <row r="79" spans="1:25">
      <c r="B79" s="203"/>
      <c r="C79" s="203"/>
      <c r="D79" s="203"/>
      <c r="E79" s="203"/>
      <c r="F79" s="203"/>
      <c r="G79" s="203"/>
      <c r="H79" s="203"/>
      <c r="I79" s="203"/>
      <c r="J79" s="203"/>
      <c r="K79" s="203"/>
      <c r="L79" s="203"/>
    </row>
    <row r="80" spans="1:25">
      <c r="B80" s="203"/>
      <c r="C80" s="203"/>
      <c r="D80" s="203"/>
      <c r="E80" s="203"/>
      <c r="F80" s="203"/>
      <c r="G80" s="203"/>
      <c r="H80" s="203"/>
      <c r="I80" s="203"/>
      <c r="J80" s="203"/>
      <c r="K80" s="203"/>
      <c r="L80" s="203"/>
    </row>
    <row r="81" spans="2:12">
      <c r="B81" s="203"/>
      <c r="C81" s="203"/>
      <c r="D81" s="203"/>
      <c r="E81" s="203"/>
      <c r="F81" s="203"/>
      <c r="G81" s="203"/>
      <c r="H81" s="203"/>
      <c r="I81" s="203"/>
      <c r="J81" s="203"/>
      <c r="K81" s="203"/>
      <c r="L81" s="203"/>
    </row>
    <row r="82" spans="2:12">
      <c r="B82" s="203"/>
      <c r="C82" s="203"/>
      <c r="D82" s="203"/>
      <c r="E82" s="203"/>
      <c r="F82" s="203"/>
      <c r="G82" s="203"/>
      <c r="H82" s="203"/>
      <c r="I82" s="203"/>
      <c r="J82" s="203"/>
      <c r="K82" s="203"/>
      <c r="L82" s="203"/>
    </row>
    <row r="83" spans="2:12">
      <c r="B83" s="203"/>
      <c r="C83" s="203"/>
      <c r="D83" s="203"/>
      <c r="E83" s="203"/>
      <c r="F83" s="203"/>
      <c r="G83" s="203"/>
      <c r="H83" s="203"/>
      <c r="I83" s="203"/>
      <c r="J83" s="203"/>
      <c r="K83" s="203"/>
      <c r="L83" s="203"/>
    </row>
    <row r="84" spans="2:12">
      <c r="B84" s="203"/>
      <c r="C84" s="203"/>
      <c r="D84" s="203"/>
      <c r="E84" s="203"/>
      <c r="F84" s="203"/>
      <c r="G84" s="203"/>
      <c r="H84" s="203"/>
      <c r="I84" s="203"/>
      <c r="J84" s="203"/>
      <c r="K84" s="203"/>
      <c r="L84" s="203"/>
    </row>
    <row r="85" spans="2:12">
      <c r="B85" s="203"/>
      <c r="C85" s="203"/>
      <c r="D85" s="203"/>
      <c r="E85" s="203"/>
      <c r="F85" s="203"/>
      <c r="G85" s="203"/>
      <c r="H85" s="203"/>
      <c r="I85" s="203"/>
      <c r="J85" s="203"/>
      <c r="K85" s="203"/>
      <c r="L85" s="203"/>
    </row>
    <row r="86" spans="2:12">
      <c r="B86" s="203"/>
      <c r="C86" s="203"/>
      <c r="D86" s="203"/>
      <c r="E86" s="203"/>
      <c r="F86" s="203"/>
      <c r="G86" s="203"/>
      <c r="H86" s="203"/>
      <c r="I86" s="203"/>
      <c r="J86" s="203"/>
      <c r="K86" s="203"/>
      <c r="L86" s="203"/>
    </row>
    <row r="87" spans="2:12">
      <c r="B87" s="203"/>
      <c r="C87" s="203"/>
      <c r="D87" s="203"/>
      <c r="E87" s="203"/>
      <c r="F87" s="203"/>
      <c r="G87" s="203"/>
      <c r="H87" s="203"/>
      <c r="I87" s="203"/>
      <c r="J87" s="203"/>
      <c r="K87" s="203"/>
      <c r="L87" s="203"/>
    </row>
    <row r="88" spans="2:12">
      <c r="B88" s="203"/>
      <c r="C88" s="203"/>
      <c r="D88" s="203"/>
      <c r="E88" s="203"/>
      <c r="F88" s="203"/>
      <c r="G88" s="203"/>
      <c r="H88" s="203"/>
      <c r="I88" s="203"/>
      <c r="J88" s="203"/>
      <c r="K88" s="203"/>
      <c r="L88" s="203"/>
    </row>
    <row r="89" spans="2:12">
      <c r="B89" s="203"/>
      <c r="C89" s="203"/>
      <c r="D89" s="203"/>
      <c r="E89" s="203"/>
      <c r="F89" s="203"/>
      <c r="G89" s="203"/>
      <c r="H89" s="203"/>
      <c r="I89" s="203"/>
      <c r="J89" s="203"/>
      <c r="K89" s="203"/>
      <c r="L89" s="203"/>
    </row>
    <row r="90" spans="2:12">
      <c r="B90" s="203"/>
      <c r="C90" s="203"/>
      <c r="D90" s="203"/>
      <c r="E90" s="203"/>
      <c r="F90" s="203"/>
      <c r="G90" s="203"/>
      <c r="H90" s="203"/>
      <c r="I90" s="203"/>
      <c r="J90" s="203"/>
      <c r="K90" s="203"/>
      <c r="L90" s="203"/>
    </row>
    <row r="91" spans="2:12">
      <c r="B91" s="203"/>
      <c r="C91" s="203"/>
      <c r="D91" s="203"/>
      <c r="E91" s="203"/>
      <c r="F91" s="203"/>
      <c r="G91" s="203"/>
      <c r="H91" s="203"/>
      <c r="I91" s="203"/>
      <c r="J91" s="203"/>
      <c r="K91" s="203"/>
      <c r="L91" s="203"/>
    </row>
    <row r="92" spans="2:12">
      <c r="B92" s="203"/>
      <c r="C92" s="203"/>
      <c r="D92" s="203"/>
      <c r="E92" s="203"/>
      <c r="F92" s="203"/>
      <c r="G92" s="203"/>
      <c r="H92" s="203"/>
      <c r="I92" s="203"/>
      <c r="J92" s="203"/>
      <c r="K92" s="203"/>
      <c r="L92" s="203"/>
    </row>
    <row r="93" spans="2:12">
      <c r="B93" s="203"/>
      <c r="C93" s="203"/>
      <c r="D93" s="203"/>
      <c r="E93" s="203"/>
      <c r="F93" s="203"/>
      <c r="G93" s="203"/>
      <c r="H93" s="203"/>
      <c r="I93" s="203"/>
      <c r="J93" s="203"/>
      <c r="K93" s="203"/>
      <c r="L93" s="203"/>
    </row>
    <row r="94" spans="2:12">
      <c r="B94" s="203"/>
      <c r="C94" s="203"/>
      <c r="D94" s="203"/>
      <c r="E94" s="203"/>
      <c r="F94" s="203"/>
      <c r="G94" s="203"/>
      <c r="H94" s="203"/>
      <c r="I94" s="203"/>
      <c r="J94" s="203"/>
      <c r="K94" s="203"/>
      <c r="L94" s="203"/>
    </row>
    <row r="95" spans="2:12">
      <c r="B95" s="203"/>
      <c r="C95" s="203"/>
      <c r="D95" s="203"/>
      <c r="E95" s="203"/>
      <c r="F95" s="203"/>
      <c r="G95" s="203"/>
      <c r="H95" s="203"/>
      <c r="I95" s="203"/>
      <c r="J95" s="203"/>
      <c r="K95" s="203"/>
      <c r="L95" s="203"/>
    </row>
    <row r="96" spans="2:12">
      <c r="B96" s="203"/>
      <c r="C96" s="203"/>
      <c r="D96" s="203"/>
      <c r="E96" s="203"/>
      <c r="F96" s="203"/>
      <c r="G96" s="203"/>
      <c r="H96" s="203"/>
      <c r="I96" s="203"/>
      <c r="J96" s="203"/>
      <c r="K96" s="203"/>
      <c r="L96" s="203"/>
    </row>
    <row r="97" spans="2:12">
      <c r="B97" s="203"/>
      <c r="C97" s="203"/>
      <c r="D97" s="203"/>
      <c r="E97" s="203"/>
      <c r="F97" s="203"/>
      <c r="G97" s="203"/>
      <c r="H97" s="203"/>
      <c r="I97" s="203"/>
      <c r="J97" s="203"/>
      <c r="K97" s="203"/>
      <c r="L97" s="203"/>
    </row>
    <row r="98" spans="2:12">
      <c r="B98" s="203"/>
      <c r="C98" s="203"/>
      <c r="D98" s="203"/>
      <c r="E98" s="203"/>
      <c r="F98" s="203"/>
      <c r="G98" s="203"/>
      <c r="H98" s="203"/>
      <c r="I98" s="203"/>
      <c r="J98" s="203"/>
      <c r="K98" s="203"/>
      <c r="L98" s="203"/>
    </row>
    <row r="99" spans="2:12">
      <c r="B99" s="203"/>
      <c r="C99" s="203"/>
      <c r="D99" s="203"/>
      <c r="E99" s="203"/>
      <c r="F99" s="203"/>
      <c r="G99" s="203"/>
      <c r="H99" s="203"/>
      <c r="I99" s="203"/>
      <c r="J99" s="203"/>
      <c r="K99" s="203"/>
      <c r="L99" s="203"/>
    </row>
    <row r="100" spans="2:12">
      <c r="B100" s="203"/>
      <c r="C100" s="203"/>
      <c r="D100" s="203"/>
      <c r="E100" s="203"/>
      <c r="F100" s="203"/>
      <c r="G100" s="203"/>
      <c r="H100" s="203"/>
      <c r="I100" s="203"/>
      <c r="J100" s="203"/>
      <c r="K100" s="203"/>
      <c r="L100" s="203"/>
    </row>
    <row r="101" spans="2:12">
      <c r="B101" s="203"/>
      <c r="C101" s="203"/>
      <c r="D101" s="203"/>
      <c r="E101" s="203"/>
      <c r="F101" s="203"/>
      <c r="G101" s="203"/>
      <c r="H101" s="203"/>
      <c r="I101" s="203"/>
      <c r="J101" s="203"/>
      <c r="K101" s="203"/>
      <c r="L101" s="203"/>
    </row>
    <row r="102" spans="2:12">
      <c r="B102" s="203"/>
      <c r="C102" s="203"/>
      <c r="D102" s="203"/>
      <c r="E102" s="203"/>
      <c r="F102" s="203"/>
      <c r="G102" s="203"/>
      <c r="H102" s="203"/>
      <c r="I102" s="203"/>
      <c r="J102" s="203"/>
      <c r="K102" s="203"/>
      <c r="L102" s="203"/>
    </row>
    <row r="103" spans="2:12">
      <c r="B103" s="203"/>
      <c r="C103" s="203"/>
      <c r="D103" s="203"/>
      <c r="E103" s="203"/>
      <c r="F103" s="203"/>
      <c r="G103" s="203"/>
      <c r="H103" s="203"/>
      <c r="I103" s="203"/>
      <c r="J103" s="203"/>
      <c r="K103" s="203"/>
      <c r="L103" s="203"/>
    </row>
    <row r="104" spans="2:12">
      <c r="B104" s="203"/>
      <c r="C104" s="203"/>
      <c r="D104" s="203"/>
      <c r="E104" s="203"/>
      <c r="F104" s="203"/>
      <c r="G104" s="203"/>
      <c r="H104" s="203"/>
      <c r="I104" s="203"/>
      <c r="J104" s="203"/>
      <c r="K104" s="203"/>
      <c r="L104" s="203"/>
    </row>
    <row r="105" spans="2:12">
      <c r="B105" s="203"/>
      <c r="C105" s="203"/>
      <c r="D105" s="203"/>
      <c r="E105" s="203"/>
      <c r="F105" s="203"/>
      <c r="G105" s="203"/>
      <c r="H105" s="203"/>
      <c r="I105" s="203"/>
      <c r="J105" s="203"/>
      <c r="K105" s="203"/>
      <c r="L105" s="203"/>
    </row>
    <row r="106" spans="2:12">
      <c r="B106" s="203"/>
      <c r="C106" s="203"/>
      <c r="D106" s="203"/>
      <c r="E106" s="203"/>
      <c r="F106" s="203"/>
      <c r="G106" s="203"/>
      <c r="H106" s="203"/>
      <c r="I106" s="203"/>
      <c r="J106" s="203"/>
      <c r="K106" s="203"/>
      <c r="L106" s="203"/>
    </row>
    <row r="107" spans="2:12">
      <c r="B107" s="203"/>
      <c r="C107" s="203"/>
      <c r="D107" s="203"/>
      <c r="E107" s="203"/>
      <c r="F107" s="203"/>
      <c r="G107" s="203"/>
      <c r="H107" s="203"/>
      <c r="I107" s="203"/>
      <c r="J107" s="203"/>
      <c r="K107" s="203"/>
      <c r="L107" s="203"/>
    </row>
    <row r="108" spans="2:12">
      <c r="B108" s="203"/>
      <c r="C108" s="203"/>
      <c r="D108" s="203"/>
      <c r="E108" s="203"/>
      <c r="F108" s="203"/>
      <c r="G108" s="203"/>
      <c r="H108" s="203"/>
      <c r="I108" s="203"/>
      <c r="J108" s="203"/>
      <c r="K108" s="203"/>
      <c r="L108" s="203"/>
    </row>
    <row r="109" spans="2:12">
      <c r="B109" s="203"/>
      <c r="C109" s="203"/>
      <c r="D109" s="203"/>
      <c r="E109" s="203"/>
      <c r="F109" s="203"/>
      <c r="G109" s="203"/>
      <c r="H109" s="203"/>
      <c r="I109" s="203"/>
      <c r="J109" s="203"/>
      <c r="K109" s="203"/>
      <c r="L109" s="203"/>
    </row>
    <row r="110" spans="2:12">
      <c r="B110" s="203"/>
      <c r="C110" s="203"/>
      <c r="D110" s="203"/>
      <c r="E110" s="203"/>
      <c r="F110" s="203"/>
      <c r="G110" s="203"/>
      <c r="H110" s="203"/>
      <c r="I110" s="203"/>
      <c r="J110" s="203"/>
      <c r="K110" s="203"/>
      <c r="L110" s="203"/>
    </row>
    <row r="111" spans="2:12">
      <c r="B111" s="203"/>
      <c r="C111" s="203"/>
      <c r="D111" s="203"/>
      <c r="E111" s="203"/>
      <c r="F111" s="203"/>
      <c r="G111" s="203"/>
      <c r="H111" s="203"/>
      <c r="I111" s="203"/>
      <c r="J111" s="203"/>
      <c r="K111" s="203"/>
      <c r="L111" s="203"/>
    </row>
    <row r="112" spans="2:12">
      <c r="B112" s="203"/>
      <c r="C112" s="203"/>
      <c r="D112" s="203"/>
      <c r="E112" s="203"/>
      <c r="F112" s="203"/>
      <c r="G112" s="203"/>
      <c r="H112" s="203"/>
      <c r="I112" s="203"/>
      <c r="J112" s="203"/>
      <c r="K112" s="203"/>
      <c r="L112" s="203"/>
    </row>
    <row r="113" spans="2:12">
      <c r="B113" s="203"/>
      <c r="C113" s="203"/>
      <c r="D113" s="203"/>
      <c r="E113" s="203"/>
      <c r="F113" s="203"/>
      <c r="G113" s="203"/>
      <c r="H113" s="203"/>
      <c r="I113" s="203"/>
      <c r="J113" s="203"/>
      <c r="K113" s="203"/>
      <c r="L113" s="203"/>
    </row>
    <row r="114" spans="2:12">
      <c r="B114" s="203"/>
      <c r="C114" s="203"/>
      <c r="D114" s="203"/>
      <c r="E114" s="203"/>
      <c r="F114" s="203"/>
      <c r="G114" s="203"/>
      <c r="H114" s="203"/>
      <c r="I114" s="203"/>
      <c r="J114" s="203"/>
      <c r="K114" s="203"/>
      <c r="L114" s="203"/>
    </row>
    <row r="115" spans="2:12">
      <c r="B115" s="203"/>
      <c r="C115" s="203"/>
      <c r="D115" s="203"/>
      <c r="E115" s="203"/>
      <c r="F115" s="203"/>
      <c r="G115" s="203"/>
      <c r="H115" s="203"/>
      <c r="I115" s="203"/>
      <c r="J115" s="203"/>
      <c r="K115" s="203"/>
      <c r="L115" s="203"/>
    </row>
    <row r="116" spans="2:12">
      <c r="B116" s="203"/>
      <c r="C116" s="203"/>
      <c r="D116" s="203"/>
      <c r="E116" s="203"/>
      <c r="F116" s="203"/>
      <c r="G116" s="203"/>
      <c r="H116" s="203"/>
      <c r="I116" s="203"/>
      <c r="J116" s="203"/>
      <c r="K116" s="203"/>
      <c r="L116" s="203"/>
    </row>
    <row r="117" spans="2:12">
      <c r="B117" s="203"/>
      <c r="C117" s="203"/>
      <c r="D117" s="203"/>
      <c r="E117" s="203"/>
      <c r="F117" s="203"/>
      <c r="G117" s="203"/>
      <c r="H117" s="203"/>
      <c r="I117" s="203"/>
      <c r="J117" s="203"/>
      <c r="K117" s="203"/>
      <c r="L117" s="203"/>
    </row>
    <row r="118" spans="2:12">
      <c r="B118" s="203"/>
      <c r="C118" s="203"/>
      <c r="D118" s="203"/>
      <c r="E118" s="203"/>
      <c r="F118" s="203"/>
      <c r="G118" s="203"/>
      <c r="H118" s="203"/>
      <c r="I118" s="203"/>
      <c r="J118" s="203"/>
      <c r="K118" s="203"/>
      <c r="L118" s="203"/>
    </row>
    <row r="119" spans="2:12">
      <c r="B119" s="203"/>
      <c r="C119" s="203"/>
      <c r="D119" s="203"/>
      <c r="E119" s="203"/>
      <c r="F119" s="203"/>
      <c r="G119" s="203"/>
      <c r="H119" s="203"/>
      <c r="I119" s="203"/>
      <c r="J119" s="203"/>
      <c r="K119" s="203"/>
      <c r="L119" s="203"/>
    </row>
    <row r="120" spans="2:12">
      <c r="B120" s="203"/>
      <c r="C120" s="203"/>
      <c r="D120" s="203"/>
      <c r="E120" s="203"/>
      <c r="F120" s="203"/>
      <c r="G120" s="203"/>
      <c r="H120" s="203"/>
      <c r="I120" s="203"/>
      <c r="J120" s="203"/>
      <c r="K120" s="203"/>
      <c r="L120" s="203"/>
    </row>
  </sheetData>
  <mergeCells count="6">
    <mergeCell ref="M9:X9"/>
    <mergeCell ref="M39:X39"/>
    <mergeCell ref="B39:L39"/>
    <mergeCell ref="B6:L6"/>
    <mergeCell ref="M6:X6"/>
    <mergeCell ref="B9:L9"/>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2010</oddHeader>
    <oddFooter xml:space="preserve">&amp;C&amp;"Helvetica,Standard" Eidg. Steuerverwaltung  -  Administration fédérale des contributions  -  Amministrazione federale delle contribuzioni&amp;R38 - 39 </oddFooter>
  </headerFooter>
  <colBreaks count="1" manualBreakCount="1">
    <brk id="12" max="67"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indexed="43"/>
  </sheetPr>
  <dimension ref="A1:Q67"/>
  <sheetViews>
    <sheetView zoomScale="75" workbookViewId="0"/>
  </sheetViews>
  <sheetFormatPr baseColWidth="10" defaultColWidth="10.33203125" defaultRowHeight="7.8"/>
  <cols>
    <col min="1" max="1" width="9.109375" style="595" customWidth="1"/>
    <col min="2" max="2" width="20.33203125" style="595" customWidth="1"/>
    <col min="3" max="3" width="4.5546875" style="595" customWidth="1"/>
    <col min="4" max="4" width="13.44140625" style="596" customWidth="1"/>
    <col min="5" max="5" width="7.5546875" style="595" customWidth="1"/>
    <col min="6" max="6" width="10.33203125" style="595" customWidth="1"/>
    <col min="7" max="7" width="8.88671875" style="595" customWidth="1"/>
    <col min="8" max="8" width="8.6640625" style="595" customWidth="1"/>
    <col min="9" max="9" width="4.109375" style="595" customWidth="1"/>
    <col min="10" max="10" width="8.5546875" style="596" customWidth="1"/>
    <col min="11" max="11" width="20" style="597" customWidth="1"/>
    <col min="12" max="12" width="4" style="596" customWidth="1"/>
    <col min="13" max="13" width="8.33203125" style="596" customWidth="1"/>
    <col min="14" max="14" width="6.5546875" style="596" customWidth="1"/>
    <col min="15" max="16384" width="10.33203125" style="596"/>
  </cols>
  <sheetData>
    <row r="1" spans="1:17" s="726" customFormat="1" ht="18.75" customHeight="1">
      <c r="A1" s="568" t="s">
        <v>107</v>
      </c>
      <c r="B1" s="568"/>
      <c r="C1" s="568"/>
      <c r="D1" s="569"/>
      <c r="E1" s="568"/>
      <c r="F1" s="568"/>
      <c r="G1" s="568"/>
      <c r="H1" s="570"/>
      <c r="I1" s="568"/>
      <c r="J1" s="569"/>
      <c r="K1" s="719"/>
      <c r="L1" s="569"/>
      <c r="M1" s="569"/>
    </row>
    <row r="2" spans="1:17" ht="15" customHeight="1"/>
    <row r="3" spans="1:17" ht="15" customHeight="1"/>
    <row r="4" spans="1:17" s="575" customFormat="1" ht="18.899999999999999" customHeight="1">
      <c r="A4" s="507" t="s">
        <v>365</v>
      </c>
      <c r="B4" s="507"/>
      <c r="C4" s="507"/>
      <c r="D4" s="507"/>
      <c r="E4" s="507"/>
      <c r="F4" s="507"/>
      <c r="G4" s="507"/>
      <c r="H4" s="507"/>
      <c r="I4" s="507"/>
      <c r="J4" s="508"/>
      <c r="K4" s="509"/>
      <c r="L4" s="508"/>
      <c r="M4" s="508"/>
      <c r="P4" s="507"/>
      <c r="Q4" s="507"/>
    </row>
    <row r="5" spans="1:17" s="575" customFormat="1" ht="18.899999999999999" customHeight="1">
      <c r="A5" s="507"/>
      <c r="B5" s="507"/>
      <c r="C5" s="507"/>
      <c r="D5" s="507"/>
      <c r="E5" s="507"/>
      <c r="F5" s="507"/>
      <c r="G5" s="507"/>
      <c r="H5" s="507"/>
      <c r="I5" s="507"/>
      <c r="J5" s="508"/>
      <c r="K5" s="509"/>
      <c r="L5" s="508"/>
      <c r="M5" s="508"/>
      <c r="P5" s="504"/>
      <c r="Q5" s="504"/>
    </row>
    <row r="6" spans="1:17" s="727" customFormat="1" ht="18.899999999999999" customHeight="1">
      <c r="A6" s="545" t="s">
        <v>291</v>
      </c>
      <c r="B6" s="507"/>
      <c r="C6" s="507"/>
      <c r="D6" s="507"/>
      <c r="E6" s="507"/>
      <c r="F6" s="508"/>
      <c r="G6" s="507"/>
      <c r="H6" s="507"/>
      <c r="I6" s="507"/>
      <c r="J6" s="508"/>
      <c r="K6" s="509"/>
      <c r="L6" s="508"/>
      <c r="M6" s="508"/>
      <c r="P6" s="504"/>
      <c r="Q6" s="504"/>
    </row>
    <row r="7" spans="1:17" s="727" customFormat="1" ht="18.899999999999999" customHeight="1">
      <c r="A7" s="507"/>
      <c r="B7" s="507"/>
      <c r="C7" s="507"/>
      <c r="D7" s="507"/>
      <c r="E7" s="507"/>
      <c r="F7" s="507"/>
      <c r="G7" s="507"/>
      <c r="H7" s="507"/>
      <c r="I7" s="507"/>
      <c r="J7" s="508"/>
      <c r="K7" s="509"/>
      <c r="L7" s="508"/>
      <c r="M7" s="508"/>
      <c r="P7" s="545"/>
      <c r="Q7" s="507"/>
    </row>
    <row r="8" spans="1:17" s="727" customFormat="1" ht="18.899999999999999" customHeight="1">
      <c r="A8" s="507" t="s">
        <v>220</v>
      </c>
      <c r="B8" s="507"/>
      <c r="C8" s="507"/>
      <c r="D8" s="507"/>
      <c r="E8" s="507"/>
      <c r="F8" s="508"/>
      <c r="G8" s="508"/>
      <c r="H8" s="507"/>
      <c r="I8" s="507"/>
      <c r="J8" s="508"/>
      <c r="K8" s="509"/>
      <c r="L8" s="508"/>
      <c r="M8" s="508"/>
      <c r="P8" s="507"/>
      <c r="Q8" s="507"/>
    </row>
    <row r="9" spans="1:17" s="727" customFormat="1" ht="18.899999999999999" customHeight="1">
      <c r="A9" s="512" t="s">
        <v>295</v>
      </c>
      <c r="B9" s="513"/>
      <c r="C9" s="513"/>
      <c r="D9" s="507"/>
      <c r="E9" s="507"/>
      <c r="F9" s="508"/>
      <c r="G9" s="508"/>
      <c r="H9" s="512"/>
      <c r="I9" s="513"/>
      <c r="J9" s="508"/>
      <c r="K9" s="509"/>
      <c r="L9" s="508"/>
      <c r="M9" s="508"/>
      <c r="P9" s="507"/>
      <c r="Q9" s="507"/>
    </row>
    <row r="10" spans="1:17" s="727" customFormat="1" ht="18.899999999999999" customHeight="1">
      <c r="A10" s="507" t="s">
        <v>296</v>
      </c>
      <c r="B10" s="507"/>
      <c r="C10" s="507"/>
      <c r="D10" s="507"/>
      <c r="E10" s="507"/>
      <c r="F10" s="508"/>
      <c r="G10" s="508"/>
      <c r="H10" s="507"/>
      <c r="I10" s="507"/>
      <c r="J10" s="508"/>
      <c r="K10" s="509"/>
      <c r="L10" s="508"/>
      <c r="M10" s="508"/>
      <c r="P10" s="507"/>
      <c r="Q10" s="507"/>
    </row>
    <row r="11" spans="1:17" s="727" customFormat="1" ht="18.899999999999999" customHeight="1">
      <c r="A11" s="720" t="s">
        <v>290</v>
      </c>
      <c r="B11" s="507"/>
      <c r="C11" s="507"/>
      <c r="D11" s="507"/>
      <c r="E11" s="507"/>
      <c r="F11" s="507" t="s">
        <v>217</v>
      </c>
      <c r="G11" s="507"/>
      <c r="H11" s="720"/>
      <c r="I11" s="507"/>
      <c r="J11" s="508"/>
      <c r="K11" s="509"/>
      <c r="L11" s="508"/>
      <c r="M11" s="508"/>
      <c r="P11" s="507"/>
      <c r="Q11" s="507"/>
    </row>
    <row r="12" spans="1:17" s="727" customFormat="1" ht="18.899999999999999" customHeight="1">
      <c r="A12" s="507"/>
      <c r="B12" s="507"/>
      <c r="C12" s="507"/>
      <c r="D12" s="507"/>
      <c r="E12" s="507"/>
      <c r="F12" s="507"/>
      <c r="G12" s="507"/>
      <c r="H12" s="507"/>
      <c r="I12" s="507"/>
      <c r="J12" s="508"/>
      <c r="K12" s="509"/>
      <c r="L12" s="508"/>
      <c r="M12" s="508"/>
      <c r="P12" s="512"/>
      <c r="Q12" s="513"/>
    </row>
    <row r="13" spans="1:17" s="727" customFormat="1" ht="18.899999999999999" customHeight="1">
      <c r="A13" s="512" t="s">
        <v>292</v>
      </c>
      <c r="B13" s="513"/>
      <c r="C13" s="513"/>
      <c r="D13" s="507"/>
      <c r="E13" s="507"/>
      <c r="F13" s="508"/>
      <c r="G13" s="508"/>
      <c r="H13" s="512"/>
      <c r="I13" s="513"/>
      <c r="J13" s="508"/>
      <c r="K13" s="509"/>
      <c r="L13" s="508"/>
      <c r="M13" s="508"/>
      <c r="P13" s="507"/>
      <c r="Q13" s="507"/>
    </row>
    <row r="14" spans="1:17" s="727" customFormat="1" ht="18.899999999999999" customHeight="1">
      <c r="A14" s="507" t="s">
        <v>217</v>
      </c>
      <c r="B14" s="507"/>
      <c r="C14" s="507"/>
      <c r="D14" s="507"/>
      <c r="E14" s="507"/>
      <c r="F14" s="508"/>
      <c r="G14" s="508"/>
      <c r="H14" s="545"/>
      <c r="I14" s="507"/>
      <c r="J14" s="508"/>
      <c r="K14" s="509"/>
      <c r="L14" s="508"/>
      <c r="M14" s="508"/>
      <c r="P14" s="720"/>
      <c r="Q14" s="507"/>
    </row>
    <row r="15" spans="1:17" s="727" customFormat="1" ht="18.899999999999999" customHeight="1">
      <c r="A15" s="507"/>
      <c r="B15" s="507"/>
      <c r="C15" s="507"/>
      <c r="D15" s="507"/>
      <c r="E15" s="507"/>
      <c r="F15" s="507"/>
      <c r="G15" s="507"/>
      <c r="H15" s="507"/>
      <c r="I15" s="507"/>
      <c r="J15" s="508"/>
      <c r="K15" s="728"/>
      <c r="L15" s="508"/>
      <c r="M15" s="508"/>
      <c r="P15" s="507"/>
      <c r="Q15" s="507"/>
    </row>
    <row r="16" spans="1:17" s="727" customFormat="1" ht="18.899999999999999" customHeight="1">
      <c r="A16" s="507" t="s">
        <v>240</v>
      </c>
      <c r="B16" s="507"/>
      <c r="C16" s="507"/>
      <c r="D16" s="507"/>
      <c r="E16" s="507"/>
      <c r="F16" s="508"/>
      <c r="G16" s="507"/>
      <c r="H16" s="507"/>
      <c r="I16" s="507"/>
      <c r="J16" s="508"/>
      <c r="K16" s="509"/>
      <c r="L16" s="508"/>
      <c r="M16" s="508"/>
      <c r="P16" s="507"/>
      <c r="Q16" s="507"/>
    </row>
    <row r="17" spans="1:17" s="727" customFormat="1" ht="18.899999999999999" customHeight="1">
      <c r="A17" s="507"/>
      <c r="B17" s="507"/>
      <c r="C17" s="507"/>
      <c r="D17" s="507"/>
      <c r="E17" s="507"/>
      <c r="F17" s="507"/>
      <c r="G17" s="507"/>
      <c r="H17" s="507"/>
      <c r="I17" s="507"/>
      <c r="J17" s="508"/>
      <c r="K17" s="509"/>
      <c r="L17" s="508"/>
      <c r="M17" s="508"/>
      <c r="P17" s="512"/>
      <c r="Q17" s="513"/>
    </row>
    <row r="18" spans="1:17" s="727" customFormat="1" ht="18.899999999999999" customHeight="1">
      <c r="A18" s="507" t="s">
        <v>293</v>
      </c>
      <c r="B18" s="507"/>
      <c r="C18" s="507"/>
      <c r="D18" s="508"/>
      <c r="E18" s="508"/>
      <c r="F18" s="515">
        <v>50000</v>
      </c>
      <c r="G18" s="507" t="s">
        <v>63</v>
      </c>
      <c r="H18" s="507"/>
      <c r="I18" s="507"/>
      <c r="J18" s="507"/>
      <c r="K18" s="507"/>
      <c r="L18" s="508"/>
      <c r="M18" s="508"/>
      <c r="O18" s="729"/>
      <c r="P18" s="507"/>
      <c r="Q18" s="507"/>
    </row>
    <row r="19" spans="1:17" s="727" customFormat="1" ht="18.899999999999999" customHeight="1">
      <c r="A19" s="730"/>
      <c r="B19" s="730"/>
      <c r="C19" s="730"/>
      <c r="F19" s="731"/>
      <c r="G19" s="730"/>
      <c r="H19" s="730"/>
      <c r="I19" s="730"/>
      <c r="J19" s="730"/>
      <c r="K19" s="732"/>
      <c r="O19" s="729"/>
      <c r="P19" s="507"/>
      <c r="Q19" s="507"/>
    </row>
    <row r="20" spans="1:17" s="727" customFormat="1" ht="18.899999999999999" customHeight="1">
      <c r="A20" s="507" t="s">
        <v>222</v>
      </c>
      <c r="B20" s="507"/>
      <c r="C20" s="507"/>
      <c r="D20" s="508"/>
      <c r="E20" s="508"/>
      <c r="F20" s="515"/>
      <c r="G20" s="507"/>
      <c r="H20" s="507"/>
      <c r="I20" s="507"/>
      <c r="J20" s="507"/>
      <c r="K20" s="507"/>
      <c r="L20" s="508"/>
      <c r="M20" s="508"/>
      <c r="N20" s="508"/>
      <c r="O20" s="509"/>
      <c r="P20" s="507"/>
      <c r="Q20" s="507"/>
    </row>
    <row r="21" spans="1:17" s="727" customFormat="1" ht="18.899999999999999" customHeight="1">
      <c r="A21" s="507"/>
      <c r="B21" s="507"/>
      <c r="C21" s="507"/>
      <c r="D21" s="508"/>
      <c r="E21" s="508"/>
      <c r="F21" s="515"/>
      <c r="G21" s="507"/>
      <c r="H21" s="507"/>
      <c r="I21" s="507"/>
      <c r="J21" s="507"/>
      <c r="K21" s="507"/>
      <c r="L21" s="508"/>
      <c r="M21" s="508"/>
      <c r="N21" s="508"/>
      <c r="O21" s="509"/>
      <c r="P21" s="507"/>
      <c r="Q21" s="507"/>
    </row>
    <row r="22" spans="1:17" s="727" customFormat="1" ht="18.899999999999999" customHeight="1">
      <c r="A22" s="721"/>
      <c r="B22" s="507" t="s">
        <v>235</v>
      </c>
      <c r="C22" s="507"/>
      <c r="D22" s="508"/>
      <c r="E22" s="508"/>
      <c r="F22" s="518">
        <v>7800</v>
      </c>
      <c r="G22" s="519" t="s">
        <v>63</v>
      </c>
      <c r="H22" s="721"/>
      <c r="I22" s="507"/>
      <c r="J22" s="507"/>
      <c r="K22" s="507"/>
      <c r="L22" s="508"/>
      <c r="M22" s="508"/>
      <c r="N22" s="508"/>
      <c r="O22" s="509"/>
      <c r="P22" s="507"/>
      <c r="Q22" s="507"/>
    </row>
    <row r="23" spans="1:17" s="727" customFormat="1" ht="18.899999999999999" customHeight="1">
      <c r="A23" s="520"/>
      <c r="B23" s="507" t="s">
        <v>234</v>
      </c>
      <c r="C23" s="507"/>
      <c r="D23" s="508"/>
      <c r="E23" s="508"/>
      <c r="F23" s="521"/>
      <c r="G23" s="522"/>
      <c r="H23" s="520"/>
      <c r="I23" s="507"/>
      <c r="J23" s="507"/>
      <c r="K23" s="507"/>
      <c r="L23" s="508"/>
      <c r="M23" s="508"/>
      <c r="N23" s="508"/>
      <c r="O23" s="509"/>
      <c r="P23" s="507"/>
      <c r="Q23" s="507"/>
    </row>
    <row r="24" spans="1:17" s="727" customFormat="1" ht="18.899999999999999" customHeight="1">
      <c r="A24" s="721"/>
      <c r="B24" s="508"/>
      <c r="C24" s="508"/>
      <c r="D24" s="508"/>
      <c r="E24" s="508"/>
      <c r="F24" s="733"/>
      <c r="G24" s="734"/>
      <c r="H24" s="721"/>
      <c r="I24" s="507"/>
      <c r="J24" s="507"/>
      <c r="K24" s="507"/>
      <c r="L24" s="508"/>
      <c r="M24" s="508"/>
      <c r="N24" s="508"/>
      <c r="O24" s="509"/>
      <c r="P24" s="507"/>
      <c r="Q24" s="507"/>
    </row>
    <row r="25" spans="1:17" s="727" customFormat="1" ht="18.899999999999999" customHeight="1">
      <c r="A25" s="721"/>
      <c r="B25" s="507" t="s">
        <v>269</v>
      </c>
      <c r="C25" s="507"/>
      <c r="D25" s="508"/>
      <c r="E25" s="508"/>
      <c r="F25" s="581">
        <v>1632</v>
      </c>
      <c r="G25" s="524" t="s">
        <v>63</v>
      </c>
      <c r="H25" s="721"/>
      <c r="I25" s="507"/>
      <c r="J25" s="507"/>
      <c r="K25" s="507"/>
      <c r="L25" s="508"/>
      <c r="M25" s="508"/>
      <c r="N25" s="508"/>
      <c r="O25" s="525"/>
      <c r="P25" s="507"/>
      <c r="Q25" s="507"/>
    </row>
    <row r="26" spans="1:17" s="727" customFormat="1" ht="18.899999999999999" customHeight="1">
      <c r="A26" s="721"/>
      <c r="B26" s="507"/>
      <c r="C26" s="507"/>
      <c r="D26" s="508"/>
      <c r="E26" s="508"/>
      <c r="F26" s="515">
        <f>F22-F25</f>
        <v>6168</v>
      </c>
      <c r="G26" s="507" t="s">
        <v>63</v>
      </c>
      <c r="H26" s="721"/>
      <c r="I26" s="507"/>
      <c r="J26" s="507"/>
      <c r="K26" s="513"/>
      <c r="L26" s="513"/>
      <c r="M26" s="508"/>
      <c r="N26" s="508"/>
      <c r="O26" s="513"/>
      <c r="P26" s="507"/>
      <c r="Q26" s="507"/>
    </row>
    <row r="27" spans="1:17" s="727" customFormat="1" ht="18.899999999999999" customHeight="1">
      <c r="A27" s="520"/>
      <c r="B27" s="507"/>
      <c r="C27" s="507"/>
      <c r="D27" s="508"/>
      <c r="E27" s="508"/>
      <c r="F27" s="535"/>
      <c r="G27" s="531"/>
      <c r="H27" s="507"/>
      <c r="I27" s="507"/>
      <c r="J27" s="507"/>
      <c r="K27" s="507"/>
      <c r="L27" s="508"/>
      <c r="M27" s="508"/>
      <c r="N27" s="508"/>
      <c r="O27" s="509"/>
      <c r="P27" s="507"/>
      <c r="Q27" s="507"/>
    </row>
    <row r="28" spans="1:17" s="727" customFormat="1" ht="18.899999999999999" customHeight="1">
      <c r="A28" s="520" t="s">
        <v>223</v>
      </c>
      <c r="B28" s="507"/>
      <c r="C28" s="507"/>
      <c r="D28" s="508"/>
      <c r="E28" s="508"/>
      <c r="F28" s="515">
        <f>F18-F26</f>
        <v>43832</v>
      </c>
      <c r="G28" s="507" t="s">
        <v>63</v>
      </c>
      <c r="H28" s="507"/>
      <c r="I28" s="507"/>
      <c r="J28" s="507"/>
      <c r="K28" s="507"/>
      <c r="L28" s="508"/>
      <c r="M28" s="508"/>
      <c r="N28" s="508"/>
      <c r="O28" s="509"/>
      <c r="P28" s="507"/>
      <c r="Q28" s="507"/>
    </row>
    <row r="29" spans="1:17" s="727" customFormat="1" ht="18.899999999999999" customHeight="1">
      <c r="A29" s="520"/>
      <c r="B29" s="507"/>
      <c r="C29" s="507"/>
      <c r="D29" s="508"/>
      <c r="E29" s="508"/>
      <c r="F29" s="535"/>
      <c r="G29" s="531"/>
      <c r="H29" s="507"/>
      <c r="I29" s="507"/>
      <c r="J29" s="507"/>
      <c r="K29" s="507"/>
      <c r="L29" s="508"/>
      <c r="M29" s="508"/>
      <c r="N29" s="508"/>
      <c r="O29" s="509"/>
      <c r="P29" s="507"/>
      <c r="Q29" s="507"/>
    </row>
    <row r="30" spans="1:17" s="727" customFormat="1" ht="18.899999999999999" customHeight="1">
      <c r="A30" s="532" t="s">
        <v>224</v>
      </c>
      <c r="B30" s="533"/>
      <c r="C30" s="533"/>
      <c r="D30" s="508"/>
      <c r="E30" s="508"/>
      <c r="F30" s="601">
        <v>1083</v>
      </c>
      <c r="G30" s="533" t="s">
        <v>63</v>
      </c>
      <c r="H30" s="533"/>
      <c r="I30" s="533"/>
      <c r="J30" s="533"/>
      <c r="K30" s="507"/>
      <c r="L30" s="508"/>
      <c r="M30" s="508"/>
      <c r="N30" s="508"/>
      <c r="O30" s="525"/>
      <c r="P30" s="507"/>
      <c r="Q30" s="507"/>
    </row>
    <row r="31" spans="1:17" s="727" customFormat="1" ht="18.899999999999999" customHeight="1">
      <c r="A31" s="520"/>
      <c r="B31" s="507"/>
      <c r="C31" s="507"/>
      <c r="D31" s="508"/>
      <c r="E31" s="508"/>
      <c r="F31" s="535"/>
      <c r="G31" s="531"/>
      <c r="H31" s="507"/>
      <c r="I31" s="507"/>
      <c r="J31" s="507"/>
      <c r="K31" s="507"/>
      <c r="L31" s="508"/>
      <c r="M31" s="508"/>
      <c r="N31" s="508"/>
      <c r="O31" s="509"/>
      <c r="P31" s="507"/>
      <c r="Q31" s="507"/>
    </row>
    <row r="32" spans="1:17" s="727" customFormat="1" ht="18.899999999999999" customHeight="1">
      <c r="A32" s="520" t="s">
        <v>328</v>
      </c>
      <c r="B32" s="507"/>
      <c r="C32" s="507"/>
      <c r="D32" s="508"/>
      <c r="E32" s="508"/>
      <c r="F32" s="537">
        <f>F30*1</f>
        <v>1083</v>
      </c>
      <c r="G32" s="507" t="s">
        <v>63</v>
      </c>
      <c r="H32" s="507"/>
      <c r="I32" s="507"/>
      <c r="J32" s="507"/>
      <c r="K32" s="736"/>
      <c r="L32" s="508"/>
      <c r="M32" s="508"/>
      <c r="N32" s="508"/>
      <c r="O32" s="729"/>
      <c r="P32" s="721"/>
      <c r="Q32" s="507"/>
    </row>
    <row r="33" spans="1:17" s="727" customFormat="1" ht="18.899999999999999" customHeight="1">
      <c r="A33" s="520" t="s">
        <v>329</v>
      </c>
      <c r="B33" s="507"/>
      <c r="C33" s="507"/>
      <c r="D33" s="508"/>
      <c r="E33" s="508"/>
      <c r="F33" s="537">
        <f>INT((F30*1.19+0.025)/0.05)*0.05</f>
        <v>1288.75</v>
      </c>
      <c r="G33" s="507" t="s">
        <v>63</v>
      </c>
      <c r="H33" s="507"/>
      <c r="I33" s="507"/>
      <c r="J33" s="507"/>
      <c r="K33" s="736"/>
      <c r="L33" s="508"/>
      <c r="M33" s="508"/>
      <c r="N33" s="508"/>
      <c r="O33" s="729"/>
      <c r="P33" s="520"/>
      <c r="Q33" s="507"/>
    </row>
    <row r="34" spans="1:17" s="727" customFormat="1" ht="18.899999999999999" customHeight="1">
      <c r="A34" s="520" t="s">
        <v>353</v>
      </c>
      <c r="B34" s="507"/>
      <c r="C34" s="507"/>
      <c r="D34" s="508"/>
      <c r="E34" s="508"/>
      <c r="F34" s="537">
        <f>INT((F30*0.1+0.025)/0.05)*0.05</f>
        <v>108.30000000000001</v>
      </c>
      <c r="G34" s="507" t="s">
        <v>63</v>
      </c>
      <c r="H34" s="507"/>
      <c r="I34" s="507"/>
      <c r="J34" s="507"/>
      <c r="K34" s="736"/>
      <c r="L34" s="508"/>
      <c r="M34" s="508"/>
      <c r="N34" s="508"/>
      <c r="O34" s="729"/>
      <c r="P34" s="721"/>
      <c r="Q34" s="505"/>
    </row>
    <row r="35" spans="1:17" s="727" customFormat="1" ht="18.899999999999999" customHeight="1">
      <c r="A35" s="520" t="s">
        <v>227</v>
      </c>
      <c r="B35" s="507"/>
      <c r="C35" s="507"/>
      <c r="D35" s="508"/>
      <c r="E35" s="508"/>
      <c r="F35" s="539">
        <v>48</v>
      </c>
      <c r="G35" s="507" t="s">
        <v>63</v>
      </c>
      <c r="H35" s="507"/>
      <c r="I35" s="507"/>
      <c r="J35" s="507"/>
      <c r="K35" s="507"/>
      <c r="L35" s="508"/>
      <c r="M35" s="508"/>
      <c r="N35" s="508"/>
      <c r="O35" s="729"/>
      <c r="P35" s="721"/>
      <c r="Q35" s="507"/>
    </row>
    <row r="36" spans="1:17" s="727" customFormat="1" ht="9" customHeight="1">
      <c r="A36" s="520"/>
      <c r="B36" s="507"/>
      <c r="C36" s="507"/>
      <c r="D36" s="508"/>
      <c r="E36" s="508"/>
      <c r="F36" s="535"/>
      <c r="G36" s="531"/>
      <c r="H36" s="507"/>
      <c r="I36" s="507"/>
      <c r="J36" s="507"/>
      <c r="K36" s="507"/>
      <c r="L36" s="508"/>
      <c r="M36" s="508"/>
      <c r="N36" s="508"/>
      <c r="O36" s="729"/>
      <c r="P36" s="721"/>
      <c r="Q36" s="507"/>
    </row>
    <row r="37" spans="1:17" s="727" customFormat="1" ht="18.899999999999999" customHeight="1">
      <c r="A37" s="608"/>
      <c r="B37" s="730"/>
      <c r="C37" s="730"/>
      <c r="F37" s="731"/>
      <c r="G37" s="730"/>
      <c r="H37" s="730"/>
      <c r="I37" s="730"/>
      <c r="J37" s="730"/>
      <c r="K37" s="732"/>
      <c r="N37" s="508"/>
      <c r="O37" s="729"/>
      <c r="P37" s="721"/>
      <c r="Q37" s="507"/>
    </row>
    <row r="38" spans="1:17" s="727" customFormat="1" ht="18.899999999999999" customHeight="1">
      <c r="A38" s="540" t="s">
        <v>294</v>
      </c>
      <c r="B38" s="541"/>
      <c r="C38" s="541"/>
      <c r="D38" s="602"/>
      <c r="E38" s="602"/>
      <c r="F38" s="542">
        <f>SUM(F32:F35)</f>
        <v>2528.0500000000002</v>
      </c>
      <c r="G38" s="541" t="s">
        <v>63</v>
      </c>
      <c r="H38" s="508"/>
      <c r="I38" s="508"/>
      <c r="J38" s="508"/>
      <c r="K38" s="508"/>
      <c r="L38" s="508"/>
      <c r="M38" s="508"/>
      <c r="N38" s="508"/>
      <c r="O38" s="729"/>
      <c r="P38" s="520"/>
      <c r="Q38" s="507"/>
    </row>
    <row r="39" spans="1:17" s="727" customFormat="1" ht="7.5" customHeight="1">
      <c r="A39" s="520"/>
      <c r="B39" s="507"/>
      <c r="C39" s="507"/>
      <c r="D39" s="508"/>
      <c r="E39" s="508"/>
      <c r="F39" s="535"/>
      <c r="G39" s="531"/>
      <c r="H39" s="507"/>
      <c r="I39" s="507"/>
      <c r="J39" s="507"/>
      <c r="K39" s="507"/>
      <c r="L39" s="508"/>
      <c r="M39" s="509"/>
      <c r="N39" s="508"/>
      <c r="P39" s="520"/>
      <c r="Q39" s="507"/>
    </row>
    <row r="40" spans="1:17" s="727" customFormat="1" ht="18.899999999999999" customHeight="1">
      <c r="A40" s="544" t="s">
        <v>230</v>
      </c>
      <c r="B40" s="507"/>
      <c r="C40" s="507"/>
      <c r="D40" s="508"/>
      <c r="E40" s="508"/>
      <c r="F40" s="515"/>
      <c r="G40" s="507"/>
      <c r="H40" s="507"/>
      <c r="I40" s="507"/>
      <c r="J40" s="507"/>
      <c r="K40" s="507"/>
      <c r="L40" s="508"/>
      <c r="M40" s="509"/>
      <c r="N40" s="508"/>
      <c r="P40" s="520"/>
      <c r="Q40" s="507"/>
    </row>
    <row r="41" spans="1:17" s="735" customFormat="1" ht="18.899999999999999" customHeight="1">
      <c r="B41" s="507"/>
      <c r="C41" s="507"/>
      <c r="D41" s="507"/>
      <c r="E41" s="507"/>
      <c r="F41" s="515"/>
      <c r="G41" s="507"/>
      <c r="H41" s="545"/>
      <c r="I41" s="507"/>
      <c r="J41" s="508"/>
      <c r="K41" s="507"/>
      <c r="L41" s="507"/>
      <c r="M41" s="507"/>
      <c r="N41" s="508"/>
      <c r="P41" s="520"/>
      <c r="Q41" s="507"/>
    </row>
    <row r="42" spans="1:17" s="735" customFormat="1" ht="18.899999999999999" customHeight="1">
      <c r="A42" s="520" t="s">
        <v>228</v>
      </c>
      <c r="B42" s="507"/>
      <c r="C42" s="507"/>
      <c r="D42" s="507"/>
      <c r="E42" s="507"/>
      <c r="F42" s="515"/>
      <c r="G42" s="507"/>
      <c r="H42" s="507"/>
      <c r="I42" s="507"/>
      <c r="J42" s="508"/>
      <c r="K42" s="507"/>
      <c r="L42" s="507"/>
      <c r="M42" s="507"/>
      <c r="N42" s="508"/>
      <c r="P42" s="520"/>
      <c r="Q42" s="507"/>
    </row>
    <row r="43" spans="1:17" s="727" customFormat="1" ht="18.899999999999999" customHeight="1">
      <c r="A43" s="520" t="s">
        <v>297</v>
      </c>
      <c r="B43" s="507"/>
      <c r="C43" s="507"/>
      <c r="D43" s="507"/>
      <c r="E43" s="507"/>
      <c r="F43" s="515"/>
      <c r="G43" s="507"/>
      <c r="H43" s="507"/>
      <c r="I43" s="507"/>
      <c r="J43" s="508"/>
      <c r="K43" s="507"/>
      <c r="L43" s="507"/>
      <c r="M43" s="507"/>
      <c r="N43" s="508"/>
      <c r="P43" s="532"/>
      <c r="Q43" s="533"/>
    </row>
    <row r="44" spans="1:17" s="727" customFormat="1" ht="18.899999999999999" customHeight="1">
      <c r="A44" s="520"/>
      <c r="B44" s="507"/>
      <c r="C44" s="507"/>
      <c r="D44" s="507"/>
      <c r="E44" s="507"/>
      <c r="F44" s="515"/>
      <c r="G44" s="507"/>
      <c r="H44" s="507"/>
      <c r="I44" s="507"/>
      <c r="J44" s="508"/>
      <c r="K44" s="507"/>
      <c r="L44" s="507"/>
      <c r="M44" s="507"/>
      <c r="N44" s="508"/>
      <c r="P44" s="520"/>
      <c r="Q44" s="507"/>
    </row>
    <row r="45" spans="1:17" s="727" customFormat="1" ht="18.899999999999999" customHeight="1">
      <c r="A45" s="520" t="s">
        <v>247</v>
      </c>
      <c r="B45" s="507"/>
      <c r="C45" s="507"/>
      <c r="D45" s="507"/>
      <c r="E45" s="507"/>
      <c r="F45" s="515"/>
      <c r="G45" s="507"/>
      <c r="H45" s="507"/>
      <c r="I45" s="507"/>
      <c r="J45" s="508"/>
      <c r="K45" s="507"/>
      <c r="L45" s="507"/>
      <c r="M45" s="507"/>
      <c r="N45" s="508"/>
      <c r="P45" s="520"/>
      <c r="Q45" s="507"/>
    </row>
    <row r="46" spans="1:17" s="727" customFormat="1" ht="18.899999999999999" customHeight="1">
      <c r="A46" s="520" t="s">
        <v>229</v>
      </c>
      <c r="B46" s="507"/>
      <c r="C46" s="507"/>
      <c r="D46" s="507"/>
      <c r="E46" s="507"/>
      <c r="F46" s="515"/>
      <c r="G46" s="507"/>
      <c r="H46" s="507"/>
      <c r="I46" s="507"/>
      <c r="J46" s="508"/>
      <c r="K46" s="507"/>
      <c r="L46" s="507"/>
      <c r="M46" s="507"/>
      <c r="N46" s="508"/>
      <c r="P46" s="520"/>
      <c r="Q46" s="507"/>
    </row>
    <row r="47" spans="1:17" s="727" customFormat="1" ht="18.899999999999999" customHeight="1">
      <c r="B47" s="507"/>
      <c r="C47" s="507"/>
      <c r="D47" s="507"/>
      <c r="E47" s="507"/>
      <c r="F47" s="515"/>
      <c r="G47" s="507"/>
      <c r="H47" s="507"/>
      <c r="I47" s="507"/>
      <c r="J47" s="508"/>
      <c r="K47" s="507"/>
      <c r="L47" s="507"/>
      <c r="M47" s="507"/>
      <c r="N47" s="508"/>
      <c r="P47" s="520"/>
      <c r="Q47" s="507"/>
    </row>
    <row r="48" spans="1:17" s="727" customFormat="1" ht="18.899999999999999" customHeight="1">
      <c r="A48" s="507" t="s">
        <v>238</v>
      </c>
      <c r="B48" s="507"/>
      <c r="C48" s="507"/>
      <c r="D48" s="507"/>
      <c r="E48" s="507"/>
      <c r="F48" s="515"/>
      <c r="G48" s="507"/>
      <c r="H48" s="507"/>
      <c r="I48" s="507"/>
      <c r="J48" s="508"/>
      <c r="K48" s="507"/>
      <c r="L48" s="507"/>
      <c r="M48" s="507"/>
      <c r="N48" s="508"/>
      <c r="P48" s="520"/>
      <c r="Q48" s="507"/>
    </row>
    <row r="49" spans="1:17" s="727" customFormat="1" ht="18.899999999999999" customHeight="1">
      <c r="A49" s="507"/>
      <c r="B49" s="507"/>
      <c r="C49" s="507"/>
      <c r="D49" s="507"/>
      <c r="E49" s="507"/>
      <c r="F49" s="515"/>
      <c r="G49" s="507"/>
      <c r="H49" s="507"/>
      <c r="I49" s="507"/>
      <c r="J49" s="508"/>
      <c r="K49" s="507"/>
      <c r="L49" s="507"/>
      <c r="M49" s="507"/>
      <c r="N49" s="508"/>
      <c r="O49" s="508"/>
      <c r="P49" s="520"/>
      <c r="Q49" s="507"/>
    </row>
    <row r="50" spans="1:17" s="727" customFormat="1" ht="18.899999999999999" customHeight="1">
      <c r="A50" s="507" t="s">
        <v>218</v>
      </c>
      <c r="B50" s="555">
        <v>16770</v>
      </c>
      <c r="C50" s="605" t="s">
        <v>63</v>
      </c>
      <c r="D50" s="507"/>
      <c r="E50" s="507" t="s">
        <v>3</v>
      </c>
      <c r="F50" s="508"/>
      <c r="G50" s="507"/>
      <c r="H50" s="555">
        <v>19195</v>
      </c>
      <c r="I50" s="605" t="s">
        <v>63</v>
      </c>
      <c r="J50" s="508"/>
      <c r="K50" s="507" t="s">
        <v>5</v>
      </c>
      <c r="L50" s="507"/>
      <c r="M50" s="555">
        <v>19600</v>
      </c>
      <c r="N50" s="605" t="s">
        <v>63</v>
      </c>
      <c r="O50" s="508"/>
      <c r="P50" s="520"/>
      <c r="Q50" s="507"/>
    </row>
    <row r="51" spans="1:17" s="727" customFormat="1" ht="18.899999999999999" customHeight="1">
      <c r="A51" s="507" t="s">
        <v>67</v>
      </c>
      <c r="B51" s="555">
        <v>19500</v>
      </c>
      <c r="C51" s="605" t="s">
        <v>63</v>
      </c>
      <c r="D51" s="507"/>
      <c r="E51" s="507" t="s">
        <v>6</v>
      </c>
      <c r="F51" s="508"/>
      <c r="G51" s="507"/>
      <c r="H51" s="555">
        <v>24001</v>
      </c>
      <c r="I51" s="605" t="s">
        <v>63</v>
      </c>
      <c r="J51" s="508"/>
      <c r="K51" s="507" t="s">
        <v>7</v>
      </c>
      <c r="L51" s="507"/>
      <c r="M51" s="555">
        <v>30650.053022269352</v>
      </c>
      <c r="N51" s="605" t="s">
        <v>63</v>
      </c>
      <c r="O51" s="508"/>
      <c r="P51" s="520"/>
      <c r="Q51" s="507"/>
    </row>
    <row r="52" spans="1:17" s="727" customFormat="1" ht="18.899999999999999" customHeight="1">
      <c r="A52" s="507" t="s">
        <v>68</v>
      </c>
      <c r="B52" s="555">
        <v>18810</v>
      </c>
      <c r="C52" s="605" t="s">
        <v>63</v>
      </c>
      <c r="D52" s="507"/>
      <c r="E52" s="507" t="s">
        <v>8</v>
      </c>
      <c r="F52" s="508"/>
      <c r="G52" s="507"/>
      <c r="H52" s="555">
        <v>39100</v>
      </c>
      <c r="I52" s="605" t="s">
        <v>63</v>
      </c>
      <c r="J52" s="508"/>
      <c r="K52" s="507" t="s">
        <v>9</v>
      </c>
      <c r="L52" s="507"/>
      <c r="M52" s="555">
        <v>33410</v>
      </c>
      <c r="N52" s="605" t="s">
        <v>63</v>
      </c>
      <c r="O52" s="508"/>
      <c r="P52" s="508"/>
      <c r="Q52" s="508"/>
    </row>
    <row r="53" spans="1:17" s="727" customFormat="1" ht="18.899999999999999" customHeight="1">
      <c r="A53" s="507" t="s">
        <v>10</v>
      </c>
      <c r="B53" s="555">
        <v>25700</v>
      </c>
      <c r="C53" s="605" t="s">
        <v>63</v>
      </c>
      <c r="D53" s="507"/>
      <c r="E53" s="507" t="s">
        <v>11</v>
      </c>
      <c r="F53" s="508"/>
      <c r="G53" s="507"/>
      <c r="H53" s="555">
        <v>43555</v>
      </c>
      <c r="I53" s="605" t="s">
        <v>63</v>
      </c>
      <c r="J53" s="508"/>
      <c r="K53" s="507" t="s">
        <v>12</v>
      </c>
      <c r="L53" s="507"/>
      <c r="M53" s="555">
        <v>30355</v>
      </c>
      <c r="N53" s="605" t="s">
        <v>63</v>
      </c>
      <c r="O53" s="508"/>
      <c r="P53" s="508"/>
    </row>
    <row r="54" spans="1:17" s="727" customFormat="1" ht="18.899999999999999" customHeight="1">
      <c r="A54" s="507" t="s">
        <v>13</v>
      </c>
      <c r="B54" s="555">
        <v>12900</v>
      </c>
      <c r="C54" s="605" t="s">
        <v>63</v>
      </c>
      <c r="D54" s="507"/>
      <c r="E54" s="507" t="s">
        <v>14</v>
      </c>
      <c r="F54" s="508"/>
      <c r="G54" s="507"/>
      <c r="H54" s="555">
        <v>21700</v>
      </c>
      <c r="I54" s="605" t="s">
        <v>63</v>
      </c>
      <c r="J54" s="508"/>
      <c r="K54" s="507" t="s">
        <v>15</v>
      </c>
      <c r="L54" s="507"/>
      <c r="M54" s="555">
        <v>20900</v>
      </c>
      <c r="N54" s="605" t="s">
        <v>63</v>
      </c>
      <c r="O54" s="508"/>
      <c r="P54" s="508"/>
    </row>
    <row r="55" spans="1:17" s="727" customFormat="1" ht="18.899999999999999" customHeight="1">
      <c r="A55" s="507" t="s">
        <v>16</v>
      </c>
      <c r="B55" s="555">
        <v>19910</v>
      </c>
      <c r="C55" s="605" t="s">
        <v>63</v>
      </c>
      <c r="D55" s="507"/>
      <c r="E55" s="507" t="s">
        <v>17</v>
      </c>
      <c r="F55" s="508"/>
      <c r="G55" s="507"/>
      <c r="H55" s="555">
        <v>16100</v>
      </c>
      <c r="I55" s="605" t="s">
        <v>63</v>
      </c>
      <c r="J55" s="508"/>
      <c r="K55" s="507" t="s">
        <v>18</v>
      </c>
      <c r="L55" s="507"/>
      <c r="M55" s="555">
        <v>12900</v>
      </c>
      <c r="N55" s="605" t="s">
        <v>63</v>
      </c>
      <c r="O55" s="508"/>
      <c r="P55" s="508"/>
    </row>
    <row r="56" spans="1:17" s="727" customFormat="1" ht="18.899999999999999" customHeight="1">
      <c r="A56" s="507" t="s">
        <v>19</v>
      </c>
      <c r="B56" s="555">
        <v>20350</v>
      </c>
      <c r="C56" s="605" t="s">
        <v>63</v>
      </c>
      <c r="D56" s="507"/>
      <c r="E56" s="507" t="s">
        <v>20</v>
      </c>
      <c r="F56" s="508"/>
      <c r="G56" s="507"/>
      <c r="H56" s="555">
        <v>6200</v>
      </c>
      <c r="I56" s="605" t="s">
        <v>63</v>
      </c>
      <c r="J56" s="508"/>
      <c r="K56" s="507" t="s">
        <v>74</v>
      </c>
      <c r="L56" s="507"/>
      <c r="M56" s="555">
        <v>56510</v>
      </c>
      <c r="N56" s="605" t="s">
        <v>63</v>
      </c>
      <c r="O56" s="508"/>
      <c r="P56" s="508"/>
    </row>
    <row r="57" spans="1:17" s="727" customFormat="1" ht="18.899999999999999" customHeight="1">
      <c r="A57" s="507" t="s">
        <v>21</v>
      </c>
      <c r="B57" s="555">
        <v>18100</v>
      </c>
      <c r="C57" s="605" t="s">
        <v>63</v>
      </c>
      <c r="D57" s="507"/>
      <c r="E57" s="507" t="s">
        <v>73</v>
      </c>
      <c r="F57" s="508"/>
      <c r="G57" s="507"/>
      <c r="H57" s="555">
        <v>24590.277999999998</v>
      </c>
      <c r="I57" s="605" t="s">
        <v>63</v>
      </c>
      <c r="J57" s="508"/>
      <c r="K57" s="507" t="s">
        <v>22</v>
      </c>
      <c r="L57" s="507"/>
      <c r="M57" s="555">
        <v>31280</v>
      </c>
      <c r="N57" s="605" t="s">
        <v>63</v>
      </c>
      <c r="O57" s="508"/>
      <c r="P57" s="508"/>
    </row>
    <row r="58" spans="1:17" s="727" customFormat="1" ht="18.899999999999999" customHeight="1">
      <c r="A58" s="507" t="s">
        <v>23</v>
      </c>
      <c r="B58" s="555">
        <v>21600</v>
      </c>
      <c r="C58" s="605" t="s">
        <v>63</v>
      </c>
      <c r="D58" s="507"/>
      <c r="E58" s="507" t="s">
        <v>24</v>
      </c>
      <c r="F58" s="508"/>
      <c r="G58" s="507"/>
      <c r="H58" s="555">
        <v>29400</v>
      </c>
      <c r="I58" s="605" t="s">
        <v>63</v>
      </c>
      <c r="J58" s="508"/>
      <c r="K58" s="507" t="s">
        <v>75</v>
      </c>
      <c r="L58" s="507"/>
      <c r="M58" s="555">
        <v>38050</v>
      </c>
      <c r="N58" s="605" t="s">
        <v>63</v>
      </c>
      <c r="O58" s="508"/>
      <c r="P58" s="508"/>
    </row>
    <row r="59" spans="1:17" s="727" customFormat="1" ht="18.899999999999999" customHeight="1">
      <c r="A59" s="507"/>
      <c r="B59" s="507"/>
      <c r="C59" s="507"/>
      <c r="D59" s="507"/>
      <c r="E59" s="507"/>
      <c r="F59" s="507"/>
      <c r="G59" s="507"/>
      <c r="H59" s="520"/>
      <c r="I59" s="520"/>
      <c r="J59" s="606"/>
      <c r="K59" s="515"/>
      <c r="L59" s="507"/>
      <c r="M59" s="507"/>
      <c r="N59" s="508"/>
      <c r="O59" s="508"/>
      <c r="P59" s="508"/>
    </row>
    <row r="60" spans="1:17" s="727" customFormat="1" ht="18.899999999999999" customHeight="1">
      <c r="A60" s="520"/>
      <c r="B60" s="507"/>
      <c r="C60" s="507"/>
      <c r="D60" s="515"/>
      <c r="E60" s="507"/>
      <c r="F60" s="507"/>
      <c r="G60" s="507"/>
      <c r="H60" s="507"/>
      <c r="I60" s="507"/>
      <c r="J60" s="508"/>
      <c r="K60" s="509"/>
      <c r="L60" s="508"/>
      <c r="M60" s="508"/>
      <c r="N60" s="508"/>
      <c r="O60" s="508"/>
      <c r="P60" s="508"/>
    </row>
    <row r="61" spans="1:17" ht="18.899999999999999" customHeight="1">
      <c r="J61" s="611"/>
      <c r="K61" s="612"/>
    </row>
    <row r="62" spans="1:17" ht="18.899999999999999" customHeight="1"/>
    <row r="63" spans="1:17" ht="18.899999999999999" customHeight="1"/>
    <row r="64" spans="1:17" ht="18.899999999999999" customHeight="1"/>
    <row r="65" ht="18.899999999999999" customHeight="1"/>
    <row r="66" ht="18.899999999999999" customHeight="1"/>
    <row r="67" ht="18.899999999999999" customHeight="1"/>
  </sheetData>
  <phoneticPr fontId="44" type="noConversion"/>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2010</oddHeader>
    <oddFooter>&amp;L40&amp;C&amp;"Helvetica,Standard" Eidg. Steuerverwaltung  -  Administration fédérale des contributions  -  Amministrazione federale delle contribuzioni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N78"/>
  <sheetViews>
    <sheetView zoomScale="60" zoomScaleNormal="60" workbookViewId="0"/>
  </sheetViews>
  <sheetFormatPr baseColWidth="10" defaultColWidth="10.33203125" defaultRowHeight="17.399999999999999"/>
  <cols>
    <col min="1" max="1" width="32.6640625" style="19" customWidth="1"/>
    <col min="2" max="6" width="10.33203125" style="19" customWidth="1"/>
    <col min="7" max="7" width="13" style="19" customWidth="1"/>
    <col min="8" max="14" width="10.33203125" style="19" customWidth="1"/>
    <col min="15" max="16" width="10.6640625" style="19" customWidth="1"/>
    <col min="17" max="21" width="12.6640625" style="19" customWidth="1"/>
    <col min="22" max="16384" width="10.33203125" style="19"/>
  </cols>
  <sheetData>
    <row r="1" spans="1:14" ht="20.25" customHeight="1">
      <c r="A1" s="17" t="s">
        <v>69</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
        <v>70</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478" t="s">
        <v>195</v>
      </c>
      <c r="B6" s="17"/>
      <c r="C6" s="17"/>
      <c r="D6" s="17"/>
      <c r="E6" s="17"/>
      <c r="F6" s="17"/>
      <c r="H6" s="17"/>
      <c r="I6" s="17"/>
      <c r="J6" s="17"/>
      <c r="K6" s="17"/>
      <c r="L6" s="17"/>
      <c r="M6" s="17"/>
      <c r="N6" s="17"/>
    </row>
    <row r="7" spans="1:14">
      <c r="A7" s="439"/>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1</v>
      </c>
      <c r="B10" s="825" t="s">
        <v>83</v>
      </c>
      <c r="C10" s="826"/>
      <c r="D10" s="826"/>
      <c r="E10" s="826"/>
      <c r="F10" s="826"/>
      <c r="G10" s="826"/>
      <c r="H10" s="826"/>
      <c r="I10" s="826"/>
      <c r="J10" s="826"/>
      <c r="K10" s="826"/>
      <c r="L10" s="826"/>
      <c r="M10" s="826"/>
      <c r="N10" s="827"/>
    </row>
    <row r="11" spans="1:14">
      <c r="A11" s="23" t="s">
        <v>72</v>
      </c>
      <c r="B11" s="29">
        <v>15</v>
      </c>
      <c r="C11" s="29">
        <v>20</v>
      </c>
      <c r="D11" s="29">
        <v>30</v>
      </c>
      <c r="E11" s="29">
        <v>40</v>
      </c>
      <c r="F11" s="29">
        <v>50</v>
      </c>
      <c r="G11" s="29">
        <v>60</v>
      </c>
      <c r="H11" s="29">
        <v>80</v>
      </c>
      <c r="I11" s="29">
        <v>100</v>
      </c>
      <c r="J11" s="29">
        <v>150</v>
      </c>
      <c r="K11" s="29">
        <v>200</v>
      </c>
      <c r="L11" s="29">
        <v>300</v>
      </c>
      <c r="M11" s="29">
        <v>400</v>
      </c>
      <c r="N11" s="29">
        <v>500</v>
      </c>
    </row>
    <row r="12" spans="1:14">
      <c r="A12" s="23"/>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
        <v>80</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2" t="s">
        <v>84</v>
      </c>
      <c r="C15" s="823"/>
      <c r="D15" s="823"/>
      <c r="E15" s="823"/>
      <c r="F15" s="823"/>
      <c r="G15" s="823"/>
      <c r="H15" s="823"/>
      <c r="I15" s="823"/>
      <c r="J15" s="823"/>
      <c r="K15" s="823"/>
      <c r="L15" s="823"/>
      <c r="M15" s="823"/>
      <c r="N15" s="824"/>
    </row>
    <row r="16" spans="1:14" ht="18.899999999999999" customHeight="1">
      <c r="A16" s="24" t="s">
        <v>66</v>
      </c>
      <c r="B16" s="25">
        <f>('Pages 10-11'!E10-'Pages 10-11'!C10)/('Pages 10-11'!E$7-'Pages 10-11'!C$7)*100</f>
        <v>5.6790000000000003</v>
      </c>
      <c r="C16" s="25">
        <f>('Pages 10-11'!G10-'Pages 10-11'!E10)/('Pages 10-11'!G$7-'Pages 10-11'!E$7)*100</f>
        <v>7.2365000000000013</v>
      </c>
      <c r="D16" s="25">
        <f>('Pages 10-11'!I10-'Pages 10-11'!G10)/('Pages 10-11'!I$7-'Pages 10-11'!G$7)*100</f>
        <v>9.7094999999999985</v>
      </c>
      <c r="E16" s="25">
        <f>('Pages 10-11'!K10-'Pages 10-11'!I10)/('Pages 10-11'!K$7-'Pages 10-11'!I$7)*100</f>
        <v>10.694499999999998</v>
      </c>
      <c r="F16" s="25">
        <f>('Pages 10-11'!L10-'Pages 10-11'!K10)/('Pages 10-11'!L$7-'Pages 10-11'!K$7)*100</f>
        <v>13.350500000000009</v>
      </c>
      <c r="G16" s="25">
        <v>15.262999999999996</v>
      </c>
      <c r="H16" s="25">
        <v>16.946000000000002</v>
      </c>
      <c r="I16" s="25">
        <v>18.768800000000006</v>
      </c>
      <c r="J16" s="25">
        <v>22.016099999999991</v>
      </c>
      <c r="K16" s="25">
        <v>24.267100000000006</v>
      </c>
      <c r="L16" s="25">
        <v>26.614399999999993</v>
      </c>
      <c r="M16" s="25">
        <v>26.584600000000009</v>
      </c>
      <c r="N16" s="25">
        <v>26.60247</v>
      </c>
    </row>
    <row r="17" spans="1:14" ht="18.899999999999999" customHeight="1">
      <c r="A17" s="24" t="s">
        <v>67</v>
      </c>
      <c r="B17" s="25">
        <f>('Pages 10-11'!E11-'Pages 10-11'!C11)/('Pages 10-11'!E$7-'Pages 10-11'!C$7)*100</f>
        <v>9.6630000000000003</v>
      </c>
      <c r="C17" s="25">
        <f>('Pages 10-11'!G11-'Pages 10-11'!E11)/('Pages 10-11'!G$7-'Pages 10-11'!E$7)*100</f>
        <v>14.826000000000001</v>
      </c>
      <c r="D17" s="25">
        <f>('Pages 10-11'!I11-'Pages 10-11'!G11)/('Pages 10-11'!I$7-'Pages 10-11'!G$7)*100</f>
        <v>18.533000000000001</v>
      </c>
      <c r="E17" s="25">
        <f>('Pages 10-11'!K11-'Pages 10-11'!I11)/('Pages 10-11'!K$7-'Pages 10-11'!I$7)*100</f>
        <v>18.253499999999995</v>
      </c>
      <c r="F17" s="25">
        <f>('Pages 10-11'!L11-'Pages 10-11'!K11)/('Pages 10-11'!L$7-'Pages 10-11'!K$7)*100</f>
        <v>18.947000000000017</v>
      </c>
      <c r="G17" s="25">
        <v>19.010499999999997</v>
      </c>
      <c r="H17" s="25">
        <v>20.571000000000002</v>
      </c>
      <c r="I17" s="25">
        <v>22.938900000000011</v>
      </c>
      <c r="J17" s="25">
        <v>25.087199999999999</v>
      </c>
      <c r="K17" s="25">
        <v>26.401950000000003</v>
      </c>
      <c r="L17" s="25">
        <v>27.129149999999996</v>
      </c>
      <c r="M17" s="25">
        <v>27.341500000000014</v>
      </c>
      <c r="N17" s="25">
        <v>27.77093</v>
      </c>
    </row>
    <row r="18" spans="1:14" ht="18.899999999999999" customHeight="1">
      <c r="A18" s="24" t="s">
        <v>68</v>
      </c>
      <c r="B18" s="25">
        <f>('Pages 10-11'!E12-'Pages 10-11'!C12)/('Pages 10-11'!E$7-'Pages 10-11'!C$7)*100</f>
        <v>3.8480000000000008</v>
      </c>
      <c r="C18" s="25">
        <f>('Pages 10-11'!G12-'Pages 10-11'!E12)/('Pages 10-11'!G$7-'Pages 10-11'!E$7)*100</f>
        <v>11.784000000000001</v>
      </c>
      <c r="D18" s="25">
        <f>('Pages 10-11'!I12-'Pages 10-11'!G12)/('Pages 10-11'!I$7-'Pages 10-11'!G$7)*100</f>
        <v>15.688000000000002</v>
      </c>
      <c r="E18" s="25">
        <f>('Pages 10-11'!K12-'Pages 10-11'!I12)/('Pages 10-11'!K$7-'Pages 10-11'!I$7)*100</f>
        <v>15.725</v>
      </c>
      <c r="F18" s="25">
        <f>('Pages 10-11'!L12-'Pages 10-11'!K12)/('Pages 10-11'!L$7-'Pages 10-11'!K$7)*100</f>
        <v>15.725</v>
      </c>
      <c r="G18" s="25">
        <v>16.002500000000005</v>
      </c>
      <c r="H18" s="25">
        <v>15.909999999999998</v>
      </c>
      <c r="I18" s="25">
        <v>16.400199999999991</v>
      </c>
      <c r="J18" s="25">
        <v>17.667600000000007</v>
      </c>
      <c r="K18" s="25">
        <v>19.0672</v>
      </c>
      <c r="L18" s="25">
        <v>19.185200000000005</v>
      </c>
      <c r="M18" s="25">
        <v>19.163799999999988</v>
      </c>
      <c r="N18" s="25">
        <v>19.176660000000005</v>
      </c>
    </row>
    <row r="19" spans="1:14" ht="18.899999999999999" customHeight="1">
      <c r="A19" s="24" t="s">
        <v>10</v>
      </c>
      <c r="B19" s="25">
        <f>('Pages 10-11'!E13-'Pages 10-11'!C13)/('Pages 10-11'!E$7-'Pages 10-11'!C$7)*100</f>
        <v>3.3107799999999998</v>
      </c>
      <c r="C19" s="25">
        <f>('Pages 10-11'!G13-'Pages 10-11'!E13)/('Pages 10-11'!G$7-'Pages 10-11'!E$7)*100</f>
        <v>13.393610000000001</v>
      </c>
      <c r="D19" s="25">
        <f>('Pages 10-11'!I13-'Pages 10-11'!G13)/('Pages 10-11'!I$7-'Pages 10-11'!G$7)*100</f>
        <v>13.243119999999999</v>
      </c>
      <c r="E19" s="25">
        <f>('Pages 10-11'!K13-'Pages 10-11'!I13)/('Pages 10-11'!K$7-'Pages 10-11'!I$7)*100</f>
        <v>11.738219999999997</v>
      </c>
      <c r="F19" s="25">
        <f>('Pages 10-11'!L13-'Pages 10-11'!K13)/('Pages 10-11'!L$7-'Pages 10-11'!K$7)*100</f>
        <v>12.490670000000009</v>
      </c>
      <c r="G19" s="25">
        <v>13.243119999999999</v>
      </c>
      <c r="H19" s="25">
        <v>12.942139999999998</v>
      </c>
      <c r="I19" s="25">
        <v>13.002336</v>
      </c>
      <c r="J19" s="25">
        <v>13.453806000000004</v>
      </c>
      <c r="K19" s="25">
        <v>13.438757000000004</v>
      </c>
      <c r="L19" s="25">
        <v>13.453805999999989</v>
      </c>
      <c r="M19" s="25">
        <v>13.438756999999999</v>
      </c>
      <c r="N19" s="25">
        <v>13.4477864</v>
      </c>
    </row>
    <row r="20" spans="1:14" ht="18.899999999999999" customHeight="1">
      <c r="A20" s="24" t="s">
        <v>13</v>
      </c>
      <c r="B20" s="25">
        <f>('Pages 10-11'!E14-'Pages 10-11'!C14)/('Pages 10-11'!E$7-'Pages 10-11'!C$7)*100</f>
        <v>6.1489999999999991</v>
      </c>
      <c r="C20" s="25">
        <f>('Pages 10-11'!G14-'Pages 10-11'!E14)/('Pages 10-11'!G$7-'Pages 10-11'!E$7)*100</f>
        <v>7.4524999999999997</v>
      </c>
      <c r="D20" s="25">
        <f>('Pages 10-11'!I14-'Pages 10-11'!G14)/('Pages 10-11'!I$7-'Pages 10-11'!G$7)*100</f>
        <v>7.8609999999999989</v>
      </c>
      <c r="E20" s="25">
        <f>('Pages 10-11'!K14-'Pages 10-11'!I14)/('Pages 10-11'!K$7-'Pages 10-11'!I$7)*100</f>
        <v>9.6215000000000046</v>
      </c>
      <c r="F20" s="25">
        <f>('Pages 10-11'!L14-'Pages 10-11'!K14)/('Pages 10-11'!L$7-'Pages 10-11'!K$7)*100</f>
        <v>11.441999999999993</v>
      </c>
      <c r="G20" s="25">
        <v>12.376000000000003</v>
      </c>
      <c r="H20" s="25">
        <v>13.504249999999999</v>
      </c>
      <c r="I20" s="25">
        <v>13.814499999999999</v>
      </c>
      <c r="J20" s="25">
        <v>13.876699999999998</v>
      </c>
      <c r="K20" s="25">
        <v>14.768850000000006</v>
      </c>
      <c r="L20" s="25">
        <v>17.329749999999994</v>
      </c>
      <c r="M20" s="25">
        <v>15.956050000000003</v>
      </c>
      <c r="N20" s="25">
        <v>14.730550000000001</v>
      </c>
    </row>
    <row r="21" spans="1:14" ht="18.899999999999999" customHeight="1">
      <c r="A21" s="24" t="s">
        <v>16</v>
      </c>
      <c r="B21" s="25">
        <f>('Pages 10-11'!E15-'Pages 10-11'!C15)/('Pages 10-11'!E$7-'Pages 10-11'!C$7)*100</f>
        <v>6.9750000000000005</v>
      </c>
      <c r="C21" s="25">
        <f>('Pages 10-11'!G15-'Pages 10-11'!E15)/('Pages 10-11'!G$7-'Pages 10-11'!E$7)*100</f>
        <v>12.276</v>
      </c>
      <c r="D21" s="25">
        <f>('Pages 10-11'!I15-'Pages 10-11'!G15)/('Pages 10-11'!I$7-'Pages 10-11'!G$7)*100</f>
        <v>10.7415</v>
      </c>
      <c r="E21" s="25">
        <f>('Pages 10-11'!K15-'Pages 10-11'!I15)/('Pages 10-11'!K$7-'Pages 10-11'!I$7)*100</f>
        <v>11.717999999999998</v>
      </c>
      <c r="F21" s="25">
        <f>('Pages 10-11'!L15-'Pages 10-11'!K15)/('Pages 10-11'!L$7-'Pages 10-11'!K$7)*100</f>
        <v>13.53150000000001</v>
      </c>
      <c r="G21" s="25">
        <v>12.624999999999995</v>
      </c>
      <c r="H21" s="25">
        <v>12.345500000000007</v>
      </c>
      <c r="I21" s="25">
        <v>12.415499999999996</v>
      </c>
      <c r="J21" s="25">
        <v>12.471299999999996</v>
      </c>
      <c r="K21" s="25">
        <v>12.457349999999998</v>
      </c>
      <c r="L21" s="25">
        <v>12.471300000000003</v>
      </c>
      <c r="M21" s="25">
        <v>12.457350000000005</v>
      </c>
      <c r="N21" s="25">
        <v>12.46571</v>
      </c>
    </row>
    <row r="22" spans="1:14" ht="18.899999999999999" customHeight="1">
      <c r="A22" s="24" t="s">
        <v>19</v>
      </c>
      <c r="B22" s="25">
        <f>('Pages 10-11'!E16-'Pages 10-11'!C16)/('Pages 10-11'!E$7-'Pages 10-11'!C$7)*100</f>
        <v>5.2949999999999999</v>
      </c>
      <c r="C22" s="25">
        <f>('Pages 10-11'!G16-'Pages 10-11'!E16)/('Pages 10-11'!G$7-'Pages 10-11'!E$7)*100</f>
        <v>10.276</v>
      </c>
      <c r="D22" s="25">
        <f>('Pages 10-11'!I16-'Pages 10-11'!G16)/('Pages 10-11'!I$7-'Pages 10-11'!G$7)*100</f>
        <v>11.094999999999997</v>
      </c>
      <c r="E22" s="25">
        <f>('Pages 10-11'!K16-'Pages 10-11'!I16)/('Pages 10-11'!K$7-'Pages 10-11'!I$7)*100</f>
        <v>12.983500000000003</v>
      </c>
      <c r="F22" s="25">
        <f>('Pages 10-11'!L16-'Pages 10-11'!K16)/('Pages 10-11'!L$7-'Pages 10-11'!K$7)*100</f>
        <v>13.404000000000002</v>
      </c>
      <c r="G22" s="25">
        <v>13.841249999999999</v>
      </c>
      <c r="H22" s="25">
        <v>14.015999999999998</v>
      </c>
      <c r="I22" s="25">
        <v>14.495199999999997</v>
      </c>
      <c r="J22" s="25">
        <v>14.998599999999998</v>
      </c>
      <c r="K22" s="25">
        <v>13.408400000000006</v>
      </c>
      <c r="L22" s="25">
        <v>13.423399999999994</v>
      </c>
      <c r="M22" s="25">
        <v>13.408400000000009</v>
      </c>
      <c r="N22" s="25">
        <v>13.417399999999999</v>
      </c>
    </row>
    <row r="23" spans="1:14" ht="18.899999999999999" customHeight="1">
      <c r="A23" s="24" t="s">
        <v>21</v>
      </c>
      <c r="B23" s="25">
        <f>('Pages 10-11'!E17-'Pages 10-11'!C17)/('Pages 10-11'!E$7-'Pages 10-11'!C$7)*100</f>
        <v>8.9689999999999994</v>
      </c>
      <c r="C23" s="25">
        <f>('Pages 10-11'!G17-'Pages 10-11'!E17)/('Pages 10-11'!G$7-'Pages 10-11'!E$7)*100</f>
        <v>10.686999999999998</v>
      </c>
      <c r="D23" s="25">
        <f>('Pages 10-11'!I17-'Pages 10-11'!G17)/('Pages 10-11'!I$7-'Pages 10-11'!G$7)*100</f>
        <v>11.184000000000001</v>
      </c>
      <c r="E23" s="25">
        <f>('Pages 10-11'!K17-'Pages 10-11'!I17)/('Pages 10-11'!K$7-'Pages 10-11'!I$7)*100</f>
        <v>13.91</v>
      </c>
      <c r="F23" s="25">
        <f>('Pages 10-11'!L17-'Pages 10-11'!K17)/('Pages 10-11'!L$7-'Pages 10-11'!K$7)*100</f>
        <v>14.075500000000002</v>
      </c>
      <c r="G23" s="25">
        <v>16.495749999999994</v>
      </c>
      <c r="H23" s="25">
        <v>16.43225000000001</v>
      </c>
      <c r="I23" s="25">
        <v>17.191299999999995</v>
      </c>
      <c r="J23" s="25">
        <v>19.042200000000005</v>
      </c>
      <c r="K23" s="25">
        <v>20.112750000000005</v>
      </c>
      <c r="L23" s="25">
        <v>21.636899999999994</v>
      </c>
      <c r="M23" s="25">
        <v>22.619</v>
      </c>
      <c r="N23" s="25">
        <v>19.457679999999996</v>
      </c>
    </row>
    <row r="24" spans="1:14" ht="18.899999999999999" customHeight="1">
      <c r="A24" s="24" t="s">
        <v>23</v>
      </c>
      <c r="B24" s="25">
        <f>('Pages 10-11'!E18-'Pages 10-11'!C18)/('Pages 10-11'!E$7-'Pages 10-11'!C$7)*100</f>
        <v>2.4729999999999994</v>
      </c>
      <c r="C24" s="25">
        <f>('Pages 10-11'!G18-'Pages 10-11'!E18)/('Pages 10-11'!G$7-'Pages 10-11'!E$7)*100</f>
        <v>4.2280000000000006</v>
      </c>
      <c r="D24" s="25">
        <f>('Pages 10-11'!I18-'Pages 10-11'!G18)/('Pages 10-11'!I$7-'Pages 10-11'!G$7)*100</f>
        <v>4.7829999999999986</v>
      </c>
      <c r="E24" s="25">
        <f>('Pages 10-11'!K18-'Pages 10-11'!I18)/('Pages 10-11'!K$7-'Pages 10-11'!I$7)*100</f>
        <v>5.1849999999999996</v>
      </c>
      <c r="F24" s="25">
        <f>('Pages 10-11'!L18-'Pages 10-11'!K18)/('Pages 10-11'!L$7-'Pages 10-11'!K$7)*100</f>
        <v>6.2955000000000023</v>
      </c>
      <c r="G24" s="25">
        <v>6.9432499999999981</v>
      </c>
      <c r="H24" s="25">
        <v>10.716749999999999</v>
      </c>
      <c r="I24" s="25">
        <v>15.454400000000005</v>
      </c>
      <c r="J24" s="25">
        <v>12.062999999999994</v>
      </c>
      <c r="K24" s="25">
        <v>10.644550000000002</v>
      </c>
      <c r="L24" s="25">
        <v>10.656450000000005</v>
      </c>
      <c r="M24" s="25">
        <v>10.644599999999999</v>
      </c>
      <c r="N24" s="25">
        <v>10.651709999999996</v>
      </c>
    </row>
    <row r="25" spans="1:14" ht="18.899999999999999" customHeight="1">
      <c r="A25" s="24" t="s">
        <v>3</v>
      </c>
      <c r="B25" s="25">
        <f>('Pages 10-11'!E19-'Pages 10-11'!C19)/('Pages 10-11'!E$7-'Pages 10-11'!C$7)*100</f>
        <v>7.3800000000000008</v>
      </c>
      <c r="C25" s="25">
        <f>('Pages 10-11'!G19-'Pages 10-11'!E19)/('Pages 10-11'!G$7-'Pages 10-11'!E$7)*100</f>
        <v>14.581999999999997</v>
      </c>
      <c r="D25" s="25">
        <f>('Pages 10-11'!I19-'Pages 10-11'!G19)/('Pages 10-11'!I$7-'Pages 10-11'!G$7)*100</f>
        <v>12.761500000000003</v>
      </c>
      <c r="E25" s="25">
        <f>('Pages 10-11'!K19-'Pages 10-11'!I19)/('Pages 10-11'!K$7-'Pages 10-11'!I$7)*100</f>
        <v>15.845000000000001</v>
      </c>
      <c r="F25" s="25">
        <f>('Pages 10-11'!L19-'Pages 10-11'!K19)/('Pages 10-11'!L$7-'Pages 10-11'!K$7)*100</f>
        <v>19.946500000000007</v>
      </c>
      <c r="G25" s="25">
        <v>20.464500000000001</v>
      </c>
      <c r="H25" s="25">
        <v>22.28574999999999</v>
      </c>
      <c r="I25" s="25">
        <v>23.402400000000004</v>
      </c>
      <c r="J25" s="25">
        <v>27.529599999999981</v>
      </c>
      <c r="K25" s="25">
        <v>24.780650000000016</v>
      </c>
      <c r="L25" s="25">
        <v>22.736649999999994</v>
      </c>
      <c r="M25" s="25">
        <v>22.762100000000004</v>
      </c>
      <c r="N25" s="25">
        <v>22.746870000000001</v>
      </c>
    </row>
    <row r="26" spans="1:14" ht="18.899999999999999" customHeight="1">
      <c r="A26" s="24" t="s">
        <v>6</v>
      </c>
      <c r="B26" s="25">
        <f>('Pages 10-11'!E20-'Pages 10-11'!C20)/('Pages 10-11'!E$7-'Pages 10-11'!C$7)*100</f>
        <v>11.967999999999996</v>
      </c>
      <c r="C26" s="25">
        <f>('Pages 10-11'!G20-'Pages 10-11'!E20)/('Pages 10-11'!G$7-'Pages 10-11'!E$7)*100</f>
        <v>14.760000000000002</v>
      </c>
      <c r="D26" s="25">
        <f>('Pages 10-11'!I20-'Pages 10-11'!G20)/('Pages 10-11'!I$7-'Pages 10-11'!G$7)*100</f>
        <v>14.769499999999999</v>
      </c>
      <c r="E26" s="25">
        <f>('Pages 10-11'!K20-'Pages 10-11'!I20)/('Pages 10-11'!K$7-'Pages 10-11'!I$7)*100</f>
        <v>18.94250000000001</v>
      </c>
      <c r="F26" s="25">
        <f>('Pages 10-11'!L20-'Pages 10-11'!K20)/('Pages 10-11'!L$7-'Pages 10-11'!K$7)*100</f>
        <v>19.413499999999985</v>
      </c>
      <c r="G26" s="25">
        <v>20.681250000000002</v>
      </c>
      <c r="H26" s="25">
        <v>21.47625</v>
      </c>
      <c r="I26" s="25">
        <v>23.145400000000002</v>
      </c>
      <c r="J26" s="25">
        <v>24.659500000000001</v>
      </c>
      <c r="K26" s="25">
        <v>24.660599999999999</v>
      </c>
      <c r="L26" s="25">
        <v>23.697099999999999</v>
      </c>
      <c r="M26" s="25">
        <v>22.516250000000014</v>
      </c>
      <c r="N26" s="25">
        <v>22.516200000000001</v>
      </c>
    </row>
    <row r="27" spans="1:14" ht="18.899999999999999" customHeight="1">
      <c r="A27" s="24" t="s">
        <v>8</v>
      </c>
      <c r="B27" s="25">
        <f>('Pages 10-11'!E21-'Pages 10-11'!C21)/('Pages 10-11'!E$7-'Pages 10-11'!C$7)*100</f>
        <v>0</v>
      </c>
      <c r="C27" s="25">
        <f>('Pages 10-11'!G21-'Pages 10-11'!E21)/('Pages 10-11'!G$7-'Pages 10-11'!E$7)*100</f>
        <v>6.2530000000000001</v>
      </c>
      <c r="D27" s="25">
        <f>('Pages 10-11'!I21-'Pages 10-11'!G21)/('Pages 10-11'!I$7-'Pages 10-11'!G$7)*100</f>
        <v>21.404499999999999</v>
      </c>
      <c r="E27" s="25">
        <f>('Pages 10-11'!K21-'Pages 10-11'!I21)/('Pages 10-11'!K$7-'Pages 10-11'!I$7)*100</f>
        <v>21.163999999999998</v>
      </c>
      <c r="F27" s="25">
        <f>('Pages 10-11'!L21-'Pages 10-11'!K21)/('Pages 10-11'!L$7-'Pages 10-11'!K$7)*100</f>
        <v>21.404500000000006</v>
      </c>
      <c r="G27" s="25">
        <v>21.404499999999999</v>
      </c>
      <c r="H27" s="25">
        <v>21.28425</v>
      </c>
      <c r="I27" s="25">
        <v>21.404499999999995</v>
      </c>
      <c r="J27" s="25">
        <v>21.500699999999998</v>
      </c>
      <c r="K27" s="25">
        <v>23.217600000000004</v>
      </c>
      <c r="L27" s="25">
        <v>25.11184999999999</v>
      </c>
      <c r="M27" s="25">
        <v>25.087900000000008</v>
      </c>
      <c r="N27" s="25">
        <v>25.10228</v>
      </c>
    </row>
    <row r="28" spans="1:14" ht="18.899999999999999" customHeight="1">
      <c r="A28" s="24" t="s">
        <v>11</v>
      </c>
      <c r="B28" s="25">
        <f>('Pages 10-11'!E22-'Pages 10-11'!C22)/('Pages 10-11'!E$7-'Pages 10-11'!C$7)*100</f>
        <v>0</v>
      </c>
      <c r="C28" s="25">
        <f>('Pages 10-11'!G22-'Pages 10-11'!E22)/('Pages 10-11'!G$7-'Pages 10-11'!E$7)*100</f>
        <v>11.442499999999999</v>
      </c>
      <c r="D28" s="25">
        <f>('Pages 10-11'!I22-'Pages 10-11'!G22)/('Pages 10-11'!I$7-'Pages 10-11'!G$7)*100</f>
        <v>14.725</v>
      </c>
      <c r="E28" s="25">
        <f>('Pages 10-11'!K22-'Pages 10-11'!I22)/('Pages 10-11'!K$7-'Pages 10-11'!I$7)*100</f>
        <v>18.303000000000004</v>
      </c>
      <c r="F28" s="25">
        <f>('Pages 10-11'!L22-'Pages 10-11'!K22)/('Pages 10-11'!L$7-'Pages 10-11'!K$7)*100</f>
        <v>20.511999999999997</v>
      </c>
      <c r="G28" s="25">
        <v>22.095250000000004</v>
      </c>
      <c r="H28" s="25">
        <v>23.749749999999985</v>
      </c>
      <c r="I28" s="25">
        <v>25.646500000000007</v>
      </c>
      <c r="J28" s="25">
        <v>26.483699999999999</v>
      </c>
      <c r="K28" s="25">
        <v>27.037300000000009</v>
      </c>
      <c r="L28" s="25">
        <v>27.567149999999994</v>
      </c>
      <c r="M28" s="25">
        <v>27.959600000000005</v>
      </c>
      <c r="N28" s="25">
        <v>28.724429999999984</v>
      </c>
    </row>
    <row r="29" spans="1:14" ht="18.899999999999999" customHeight="1">
      <c r="A29" s="24" t="s">
        <v>14</v>
      </c>
      <c r="B29" s="25">
        <f>('Pages 10-11'!E23-'Pages 10-11'!C23)/('Pages 10-11'!E$7-'Pages 10-11'!C$7)*100</f>
        <v>7.6710000000000012</v>
      </c>
      <c r="C29" s="25">
        <f>('Pages 10-11'!G23-'Pages 10-11'!E23)/('Pages 10-11'!G$7-'Pages 10-11'!E$7)*100</f>
        <v>11.507000000000001</v>
      </c>
      <c r="D29" s="25">
        <f>('Pages 10-11'!I23-'Pages 10-11'!G23)/('Pages 10-11'!I$7-'Pages 10-11'!G$7)*100</f>
        <v>12.711</v>
      </c>
      <c r="E29" s="25">
        <f>('Pages 10-11'!K23-'Pages 10-11'!I23)/('Pages 10-11'!K$7-'Pages 10-11'!I$7)*100</f>
        <v>14.562000000000008</v>
      </c>
      <c r="F29" s="25">
        <f>('Pages 10-11'!L23-'Pages 10-11'!K23)/('Pages 10-11'!L$7-'Pages 10-11'!K$7)*100</f>
        <v>17.081499999999998</v>
      </c>
      <c r="G29" s="25">
        <v>18.821249999999999</v>
      </c>
      <c r="H29" s="25">
        <v>20.850500000000004</v>
      </c>
      <c r="I29" s="25">
        <v>21.193899999999992</v>
      </c>
      <c r="J29" s="25">
        <v>23.330300000000008</v>
      </c>
      <c r="K29" s="25">
        <v>21.480250000000002</v>
      </c>
      <c r="L29" s="25">
        <v>19.736850000000004</v>
      </c>
      <c r="M29" s="25">
        <v>19.714699999999997</v>
      </c>
      <c r="N29" s="25">
        <v>19.728019999999997</v>
      </c>
    </row>
    <row r="30" spans="1:14" ht="18.899999999999999" customHeight="1">
      <c r="A30" s="24" t="s">
        <v>17</v>
      </c>
      <c r="B30" s="25">
        <f>('Pages 10-11'!E24-'Pages 10-11'!C24)/('Pages 10-11'!E$7-'Pages 10-11'!C$7)*100</f>
        <v>9.6730000000000018</v>
      </c>
      <c r="C30" s="25">
        <f>('Pages 10-11'!G24-'Pages 10-11'!E24)/('Pages 10-11'!G$7-'Pages 10-11'!E$7)*100</f>
        <v>12.136000000000001</v>
      </c>
      <c r="D30" s="25">
        <f>('Pages 10-11'!I24-'Pages 10-11'!G24)/('Pages 10-11'!I$7-'Pages 10-11'!G$7)*100</f>
        <v>12.337999999999999</v>
      </c>
      <c r="E30" s="25">
        <f>('Pages 10-11'!K24-'Pages 10-11'!I24)/('Pages 10-11'!K$7-'Pages 10-11'!I$7)*100</f>
        <v>14.508500000000005</v>
      </c>
      <c r="F30" s="25">
        <f>('Pages 10-11'!L24-'Pages 10-11'!K24)/('Pages 10-11'!L$7-'Pages 10-11'!K$7)*100</f>
        <v>16.181499999999996</v>
      </c>
      <c r="G30" s="25">
        <v>17.68525</v>
      </c>
      <c r="H30" s="25">
        <v>18.34825</v>
      </c>
      <c r="I30" s="25">
        <v>19.438599999999997</v>
      </c>
      <c r="J30" s="25">
        <v>20.092700000000004</v>
      </c>
      <c r="K30" s="25">
        <v>19.772549999999995</v>
      </c>
      <c r="L30" s="25">
        <v>18.014100000000006</v>
      </c>
      <c r="M30" s="25">
        <v>17.993950000000012</v>
      </c>
      <c r="N30" s="25">
        <v>18.006039999999999</v>
      </c>
    </row>
    <row r="31" spans="1:14" ht="18.899999999999999" customHeight="1">
      <c r="A31" s="24" t="s">
        <v>20</v>
      </c>
      <c r="B31" s="25">
        <f>('Pages 10-11'!E25-'Pages 10-11'!C25)/('Pages 10-11'!E$7-'Pages 10-11'!C$7)*100</f>
        <v>6.2950000000000008</v>
      </c>
      <c r="C31" s="25">
        <f>('Pages 10-11'!G25-'Pages 10-11'!E25)/('Pages 10-11'!G$7-'Pages 10-11'!E$7)*100</f>
        <v>9.222999999999999</v>
      </c>
      <c r="D31" s="25">
        <f>('Pages 10-11'!I25-'Pages 10-11'!G25)/('Pages 10-11'!I$7-'Pages 10-11'!G$7)*100</f>
        <v>10.138500000000002</v>
      </c>
      <c r="E31" s="25">
        <f>('Pages 10-11'!K25-'Pages 10-11'!I25)/('Pages 10-11'!K$7-'Pages 10-11'!I$7)*100</f>
        <v>11.272500000000001</v>
      </c>
      <c r="F31" s="25">
        <f>('Pages 10-11'!L25-'Pages 10-11'!K25)/('Pages 10-11'!L$7-'Pages 10-11'!K$7)*100</f>
        <v>12.535499999999994</v>
      </c>
      <c r="G31" s="25">
        <v>12.522000000000002</v>
      </c>
      <c r="H31" s="25">
        <v>13.766</v>
      </c>
      <c r="I31" s="25">
        <v>14.658300000000002</v>
      </c>
      <c r="J31" s="25">
        <v>14.175199999999997</v>
      </c>
      <c r="K31" s="25">
        <v>13.347999999999999</v>
      </c>
      <c r="L31" s="25">
        <v>13.088199999999997</v>
      </c>
      <c r="M31" s="25">
        <v>13.073499999999999</v>
      </c>
      <c r="N31" s="25">
        <v>13.082300000000002</v>
      </c>
    </row>
    <row r="32" spans="1:14" ht="18.899999999999999" customHeight="1">
      <c r="A32" s="24" t="s">
        <v>73</v>
      </c>
      <c r="B32" s="25">
        <f>('Pages 10-11'!E26-'Pages 10-11'!C26)/('Pages 10-11'!E$7-'Pages 10-11'!C$7)*100</f>
        <v>7.5240000000000018</v>
      </c>
      <c r="C32" s="25">
        <f>('Pages 10-11'!G26-'Pages 10-11'!E26)/('Pages 10-11'!G$7-'Pages 10-11'!E$7)*100</f>
        <v>12.767999999999995</v>
      </c>
      <c r="D32" s="25">
        <f>('Pages 10-11'!I26-'Pages 10-11'!G26)/('Pages 10-11'!I$7-'Pages 10-11'!G$7)*100</f>
        <v>14.877000000000001</v>
      </c>
      <c r="E32" s="25">
        <f>('Pages 10-11'!K26-'Pages 10-11'!I26)/('Pages 10-11'!K$7-'Pages 10-11'!I$7)*100</f>
        <v>19.323</v>
      </c>
      <c r="F32" s="25">
        <f>('Pages 10-11'!L26-'Pages 10-11'!K26)/('Pages 10-11'!L$7-'Pages 10-11'!K$7)*100</f>
        <v>20.291999999999987</v>
      </c>
      <c r="G32" s="25">
        <v>21.865000000000009</v>
      </c>
      <c r="H32" s="25">
        <v>23.204749999999994</v>
      </c>
      <c r="I32" s="25">
        <v>23.739399999999996</v>
      </c>
      <c r="J32" s="25">
        <v>23.950200000000009</v>
      </c>
      <c r="K32" s="25">
        <v>23.60544999999999</v>
      </c>
      <c r="L32" s="25">
        <v>21.657150000000009</v>
      </c>
      <c r="M32" s="25">
        <v>21.632949999999997</v>
      </c>
      <c r="N32" s="25">
        <v>21.647460000000006</v>
      </c>
    </row>
    <row r="33" spans="1:14" ht="18.899999999999999" customHeight="1">
      <c r="A33" s="24" t="s">
        <v>24</v>
      </c>
      <c r="B33" s="25">
        <f>('Pages 10-11'!E27-'Pages 10-11'!C27)/('Pages 10-11'!E$7-'Pages 10-11'!C$7)*100</f>
        <v>0.44</v>
      </c>
      <c r="C33" s="25">
        <f>('Pages 10-11'!G27-'Pages 10-11'!E27)/('Pages 10-11'!G$7-'Pages 10-11'!E$7)*100</f>
        <v>9.65</v>
      </c>
      <c r="D33" s="25">
        <f>('Pages 10-11'!I27-'Pages 10-11'!G27)/('Pages 10-11'!I$7-'Pages 10-11'!G$7)*100</f>
        <v>12.98</v>
      </c>
      <c r="E33" s="25">
        <f>('Pages 10-11'!K27-'Pages 10-11'!I27)/('Pages 10-11'!K$7-'Pages 10-11'!I$7)*100</f>
        <v>14.249999999999998</v>
      </c>
      <c r="F33" s="25">
        <f>('Pages 10-11'!L27-'Pages 10-11'!K27)/('Pages 10-11'!L$7-'Pages 10-11'!K$7)*100</f>
        <v>16.93</v>
      </c>
      <c r="G33" s="25">
        <v>17.794999999999998</v>
      </c>
      <c r="H33" s="25">
        <v>18.115000000000002</v>
      </c>
      <c r="I33" s="25">
        <v>19.251999999999999</v>
      </c>
      <c r="J33" s="25">
        <v>20.125999999999998</v>
      </c>
      <c r="K33" s="25">
        <v>20.211000000000002</v>
      </c>
      <c r="L33" s="25">
        <v>20.386000000000003</v>
      </c>
      <c r="M33" s="25">
        <v>20.568000000000001</v>
      </c>
      <c r="N33" s="25">
        <v>20.4392</v>
      </c>
    </row>
    <row r="34" spans="1:14" ht="18.899999999999999" customHeight="1">
      <c r="A34" s="24" t="s">
        <v>5</v>
      </c>
      <c r="B34" s="25">
        <f>('Pages 10-11'!E28-'Pages 10-11'!C28)/('Pages 10-11'!E$7-'Pages 10-11'!C$7)*100</f>
        <v>0</v>
      </c>
      <c r="C34" s="25">
        <f>('Pages 10-11'!G28-'Pages 10-11'!E28)/('Pages 10-11'!G$7-'Pages 10-11'!E$7)*100</f>
        <v>9.0165000000000006</v>
      </c>
      <c r="D34" s="25">
        <f>('Pages 10-11'!I28-'Pages 10-11'!G28)/('Pages 10-11'!I$7-'Pages 10-11'!G$7)*100</f>
        <v>13.480999999999998</v>
      </c>
      <c r="E34" s="25">
        <f>('Pages 10-11'!K28-'Pages 10-11'!I28)/('Pages 10-11'!K$7-'Pages 10-11'!I$7)*100</f>
        <v>15.338000000000008</v>
      </c>
      <c r="F34" s="25">
        <f>('Pages 10-11'!L28-'Pages 10-11'!K28)/('Pages 10-11'!L$7-'Pages 10-11'!K$7)*100</f>
        <v>15.867499999999987</v>
      </c>
      <c r="G34" s="25">
        <v>16.961750000000013</v>
      </c>
      <c r="H34" s="25">
        <v>17.87875</v>
      </c>
      <c r="I34" s="25">
        <v>18.674499999999995</v>
      </c>
      <c r="J34" s="25">
        <v>19.910000000000007</v>
      </c>
      <c r="K34" s="25">
        <v>20.721999999999994</v>
      </c>
      <c r="L34" s="25">
        <v>20.97290000000001</v>
      </c>
      <c r="M34" s="25">
        <v>21.708900000000007</v>
      </c>
      <c r="N34" s="25">
        <v>21.723409999999998</v>
      </c>
    </row>
    <row r="35" spans="1:14" ht="18.899999999999999" customHeight="1">
      <c r="A35" s="24" t="s">
        <v>7</v>
      </c>
      <c r="B35" s="25">
        <f>('Pages 10-11'!E29-'Pages 10-11'!C29)/('Pages 10-11'!E$7-'Pages 10-11'!C$7)*100</f>
        <v>3.5720000000000001</v>
      </c>
      <c r="C35" s="25">
        <f>('Pages 10-11'!G29-'Pages 10-11'!E29)/('Pages 10-11'!G$7-'Pages 10-11'!E$7)*100</f>
        <v>12.052</v>
      </c>
      <c r="D35" s="25">
        <f>('Pages 10-11'!I29-'Pages 10-11'!G29)/('Pages 10-11'!I$7-'Pages 10-11'!G$7)*100</f>
        <v>14.228999999999999</v>
      </c>
      <c r="E35" s="25">
        <f>('Pages 10-11'!K29-'Pages 10-11'!I29)/('Pages 10-11'!K$7-'Pages 10-11'!I$7)*100</f>
        <v>15.763500000000002</v>
      </c>
      <c r="F35" s="25">
        <f>('Pages 10-11'!L29-'Pages 10-11'!K29)/('Pages 10-11'!L$7-'Pages 10-11'!K$7)*100</f>
        <v>16.6005</v>
      </c>
      <c r="G35" s="25">
        <v>16.503249999999998</v>
      </c>
      <c r="H35" s="25">
        <v>16.802500000000002</v>
      </c>
      <c r="I35" s="25">
        <v>18.079200000000004</v>
      </c>
      <c r="J35" s="25">
        <v>19.287299999999995</v>
      </c>
      <c r="K35" s="25">
        <v>19.931800000000003</v>
      </c>
      <c r="L35" s="25">
        <v>19.954000000000001</v>
      </c>
      <c r="M35" s="25">
        <v>19.931800000000003</v>
      </c>
      <c r="N35" s="25">
        <v>19.945160000000005</v>
      </c>
    </row>
    <row r="36" spans="1:14" ht="18.899999999999999" customHeight="1">
      <c r="A36" s="24" t="s">
        <v>9</v>
      </c>
      <c r="B36" s="25">
        <f>('Pages 10-11'!E30-'Pages 10-11'!C30)/('Pages 10-11'!E$7-'Pages 10-11'!C$7)*100</f>
        <v>5.5380000000000003</v>
      </c>
      <c r="C36" s="25">
        <f>('Pages 10-11'!G30-'Pages 10-11'!E30)/('Pages 10-11'!G$7-'Pages 10-11'!E$7)*100</f>
        <v>7.8615000000000004</v>
      </c>
      <c r="D36" s="25">
        <f>('Pages 10-11'!I30-'Pages 10-11'!G30)/('Pages 10-11'!I$7-'Pages 10-11'!G$7)*100</f>
        <v>8.2115000000000009</v>
      </c>
      <c r="E36" s="25">
        <f>('Pages 10-11'!K30-'Pages 10-11'!I30)/('Pages 10-11'!K$7-'Pages 10-11'!I$7)*100</f>
        <v>15.946999999999999</v>
      </c>
      <c r="F36" s="25">
        <f>('Pages 10-11'!L30-'Pages 10-11'!K30)/('Pages 10-11'!L$7-'Pages 10-11'!K$7)*100</f>
        <v>17.9635</v>
      </c>
      <c r="G36" s="25">
        <v>18.847749999999998</v>
      </c>
      <c r="H36" s="25">
        <v>20.364750000000004</v>
      </c>
      <c r="I36" s="25">
        <v>22.030599999999996</v>
      </c>
      <c r="J36" s="25">
        <v>23.189299999999996</v>
      </c>
      <c r="K36" s="25">
        <v>23.9419</v>
      </c>
      <c r="L36" s="25">
        <v>24.890850000000015</v>
      </c>
      <c r="M36" s="25">
        <v>25.997449999999983</v>
      </c>
      <c r="N36" s="25">
        <v>26.270230000000002</v>
      </c>
    </row>
    <row r="37" spans="1:14" ht="18.899999999999999" customHeight="1">
      <c r="A37" s="24" t="s">
        <v>12</v>
      </c>
      <c r="B37" s="25">
        <f>('Pages 10-11'!E31-'Pages 10-11'!C31)/('Pages 10-11'!E$7-'Pages 10-11'!C$7)*100</f>
        <v>0</v>
      </c>
      <c r="C37" s="25">
        <f>('Pages 10-11'!G31-'Pages 10-11'!E31)/('Pages 10-11'!G$7-'Pages 10-11'!E$7)*100</f>
        <v>1.401</v>
      </c>
      <c r="D37" s="25">
        <f>('Pages 10-11'!I31-'Pages 10-11'!G31)/('Pages 10-11'!I$7-'Pages 10-11'!G$7)*100</f>
        <v>18.797000000000001</v>
      </c>
      <c r="E37" s="25">
        <f>('Pages 10-11'!K31-'Pages 10-11'!I31)/('Pages 10-11'!K$7-'Pages 10-11'!I$7)*100</f>
        <v>27.132499999999997</v>
      </c>
      <c r="F37" s="25">
        <f>('Pages 10-11'!L31-'Pages 10-11'!K31)/('Pages 10-11'!L$7-'Pages 10-11'!K$7)*100</f>
        <v>29.794499999999996</v>
      </c>
      <c r="G37" s="25">
        <v>20.209499999999998</v>
      </c>
      <c r="H37" s="25">
        <v>21.365250000000007</v>
      </c>
      <c r="I37" s="25">
        <v>24.4101</v>
      </c>
      <c r="J37" s="25">
        <v>27.328800000000005</v>
      </c>
      <c r="K37" s="25">
        <v>29.849499999999995</v>
      </c>
      <c r="L37" s="25">
        <v>32.176300000000019</v>
      </c>
      <c r="M37" s="25">
        <v>27.567299999999989</v>
      </c>
      <c r="N37" s="25">
        <v>26.808</v>
      </c>
    </row>
    <row r="38" spans="1:14" ht="18.899999999999999" customHeight="1">
      <c r="A38" s="24" t="s">
        <v>15</v>
      </c>
      <c r="B38" s="25">
        <f>('Pages 10-11'!E32-'Pages 10-11'!C32)/('Pages 10-11'!E$7-'Pages 10-11'!C$7)*100</f>
        <v>0</v>
      </c>
      <c r="C38" s="25">
        <f>('Pages 10-11'!G32-'Pages 10-11'!E32)/('Pages 10-11'!G$7-'Pages 10-11'!E$7)*100</f>
        <v>10.009</v>
      </c>
      <c r="D38" s="25">
        <f>('Pages 10-11'!I32-'Pages 10-11'!G32)/('Pages 10-11'!I$7-'Pages 10-11'!G$7)*100</f>
        <v>13.787499999999994</v>
      </c>
      <c r="E38" s="25">
        <f>('Pages 10-11'!K32-'Pages 10-11'!I32)/('Pages 10-11'!K$7-'Pages 10-11'!I$7)*100</f>
        <v>15.333000000000007</v>
      </c>
      <c r="F38" s="25">
        <f>('Pages 10-11'!L32-'Pages 10-11'!K32)/('Pages 10-11'!L$7-'Pages 10-11'!K$7)*100</f>
        <v>16.49349999999999</v>
      </c>
      <c r="G38" s="25">
        <v>19.176750000000002</v>
      </c>
      <c r="H38" s="25">
        <v>21.438000000000002</v>
      </c>
      <c r="I38" s="25">
        <v>26.188899999999993</v>
      </c>
      <c r="J38" s="25">
        <v>26.996600000000004</v>
      </c>
      <c r="K38" s="25">
        <v>23.264500000000009</v>
      </c>
      <c r="L38" s="25">
        <v>24.534799999999997</v>
      </c>
      <c r="M38" s="25">
        <v>23.086050000000004</v>
      </c>
      <c r="N38" s="25">
        <v>22.634889999999995</v>
      </c>
    </row>
    <row r="39" spans="1:14" ht="18.899999999999999" customHeight="1">
      <c r="A39" s="24" t="s">
        <v>18</v>
      </c>
      <c r="B39" s="25">
        <f>('Pages 10-11'!E33-'Pages 10-11'!C33)/('Pages 10-11'!E$7-'Pages 10-11'!C$7)*100</f>
        <v>6.0039999999999996</v>
      </c>
      <c r="C39" s="25">
        <f>('Pages 10-11'!G33-'Pages 10-11'!E33)/('Pages 10-11'!G$7-'Pages 10-11'!E$7)*100</f>
        <v>14.364000000000003</v>
      </c>
      <c r="D39" s="25">
        <f>('Pages 10-11'!I33-'Pages 10-11'!G33)/('Pages 10-11'!I$7-'Pages 10-11'!G$7)*100</f>
        <v>18.059499999999996</v>
      </c>
      <c r="E39" s="25">
        <f>('Pages 10-11'!K33-'Pages 10-11'!I33)/('Pages 10-11'!K$7-'Pages 10-11'!I$7)*100</f>
        <v>20.9</v>
      </c>
      <c r="F39" s="25">
        <f>('Pages 10-11'!L33-'Pages 10-11'!K33)/('Pages 10-11'!L$7-'Pages 10-11'!K$7)*100</f>
        <v>23.398500000000002</v>
      </c>
      <c r="G39" s="25">
        <v>22.819000000000006</v>
      </c>
      <c r="H39" s="25">
        <v>23.692999999999991</v>
      </c>
      <c r="I39" s="25">
        <v>26.151600000000009</v>
      </c>
      <c r="J39" s="25">
        <v>28.340399999999992</v>
      </c>
      <c r="K39" s="25">
        <v>25.718399999999995</v>
      </c>
      <c r="L39" s="25">
        <v>24.629700000000014</v>
      </c>
      <c r="M39" s="25">
        <v>24.602149999999995</v>
      </c>
      <c r="N39" s="25">
        <v>24.618680000000005</v>
      </c>
    </row>
    <row r="40" spans="1:14" ht="18.899999999999999" customHeight="1">
      <c r="A40" s="24" t="s">
        <v>74</v>
      </c>
      <c r="B40" s="25">
        <f>('Pages 10-11'!E34-'Pages 10-11'!C34)/('Pages 10-11'!E$7-'Pages 10-11'!C$7)*100</f>
        <v>0</v>
      </c>
      <c r="C40" s="25">
        <f>('Pages 10-11'!G34-'Pages 10-11'!E34)/('Pages 10-11'!G$7-'Pages 10-11'!E$7)*100</f>
        <v>3.8419999999999996</v>
      </c>
      <c r="D40" s="25">
        <f>('Pages 10-11'!I34-'Pages 10-11'!G34)/('Pages 10-11'!I$7-'Pages 10-11'!G$7)*100</f>
        <v>15.132499999999999</v>
      </c>
      <c r="E40" s="25">
        <f>('Pages 10-11'!K34-'Pages 10-11'!I34)/('Pages 10-11'!K$7-'Pages 10-11'!I$7)*100</f>
        <v>17.970500000000001</v>
      </c>
      <c r="F40" s="25">
        <f>('Pages 10-11'!L34-'Pages 10-11'!K34)/('Pages 10-11'!L$7-'Pages 10-11'!K$7)*100</f>
        <v>20.116000000000003</v>
      </c>
      <c r="G40" s="25">
        <v>23.037499999999991</v>
      </c>
      <c r="H40" s="25">
        <v>23.515249999999995</v>
      </c>
      <c r="I40" s="25">
        <v>24.142500000000009</v>
      </c>
      <c r="J40" s="25">
        <v>25.054800000000004</v>
      </c>
      <c r="K40" s="25">
        <v>26.512199999999996</v>
      </c>
      <c r="L40" s="25">
        <v>28.111399999999993</v>
      </c>
      <c r="M40" s="25">
        <v>28.721950000000014</v>
      </c>
      <c r="N40" s="25">
        <v>29.599629999999998</v>
      </c>
    </row>
    <row r="41" spans="1:14" ht="18.899999999999999" customHeight="1">
      <c r="A41" s="24" t="s">
        <v>22</v>
      </c>
      <c r="B41" s="25">
        <f>('Pages 10-11'!E35-'Pages 10-11'!C35)/('Pages 10-11'!E$7-'Pages 10-11'!C$7)*100</f>
        <v>6.39</v>
      </c>
      <c r="C41" s="25">
        <f>('Pages 10-11'!G35-'Pages 10-11'!E35)/('Pages 10-11'!G$7-'Pages 10-11'!E$7)*100</f>
        <v>12.916000000000002</v>
      </c>
      <c r="D41" s="25">
        <f>('Pages 10-11'!I35-'Pages 10-11'!G35)/('Pages 10-11'!I$7-'Pages 10-11'!G$7)*100</f>
        <v>16.087499999999999</v>
      </c>
      <c r="E41" s="25">
        <f>('Pages 10-11'!K35-'Pages 10-11'!I35)/('Pages 10-11'!K$7-'Pages 10-11'!I$7)*100</f>
        <v>18.871000000000006</v>
      </c>
      <c r="F41" s="25">
        <f>('Pages 10-11'!L35-'Pages 10-11'!K35)/('Pages 10-11'!L$7-'Pages 10-11'!K$7)*100</f>
        <v>19.085499999999993</v>
      </c>
      <c r="G41" s="25">
        <v>23.206750000000007</v>
      </c>
      <c r="H41" s="25">
        <v>23.123000000000001</v>
      </c>
      <c r="I41" s="25">
        <v>26.036599999999993</v>
      </c>
      <c r="J41" s="25">
        <v>26.445000000000014</v>
      </c>
      <c r="K41" s="25">
        <v>27.264549999999993</v>
      </c>
      <c r="L41" s="25">
        <v>27.545150000000007</v>
      </c>
      <c r="M41" s="25">
        <v>27.514400000000013</v>
      </c>
      <c r="N41" s="25">
        <v>27.532849999999993</v>
      </c>
    </row>
    <row r="42" spans="1:14" ht="17.25" customHeight="1">
      <c r="A42" s="24"/>
      <c r="B42" s="25"/>
      <c r="C42" s="26"/>
      <c r="D42" s="25"/>
      <c r="E42" s="25"/>
      <c r="F42" s="25"/>
      <c r="G42" s="25"/>
      <c r="H42" s="25"/>
      <c r="I42" s="25"/>
      <c r="J42" s="25"/>
      <c r="K42" s="25"/>
      <c r="L42" s="25"/>
      <c r="M42" s="25"/>
      <c r="N42" s="25"/>
    </row>
    <row r="43" spans="1:14" ht="24" customHeight="1">
      <c r="A43" s="27" t="s">
        <v>75</v>
      </c>
      <c r="B43" s="25">
        <v>0</v>
      </c>
      <c r="C43" s="25">
        <f>('Pages 10-11'!G37-'Pages 10-11'!E37)/('Pages 10-11'!G$7-'Pages 10-11'!E$7)*100</f>
        <v>0.64700000000000002</v>
      </c>
      <c r="D43" s="25">
        <f>('Pages 10-11'!I37-'Pages 10-11'!G37)/('Pages 10-11'!I$7-'Pages 10-11'!G$7)*100</f>
        <v>0.68700000000000006</v>
      </c>
      <c r="E43" s="25">
        <f>('Pages 10-11'!K37-'Pages 10-11'!I37)/('Pages 10-11'!K$7-'Pages 10-11'!I$7)*100</f>
        <v>0.77500000000000002</v>
      </c>
      <c r="F43" s="25">
        <f>('Pages 10-11'!L37-'Pages 10-11'!K37)/('Pages 10-11'!L$7-'Pages 10-11'!K$7)*100</f>
        <v>2.2079999999999997</v>
      </c>
      <c r="G43" s="25">
        <v>2.5195000000000003</v>
      </c>
      <c r="H43" s="25">
        <v>4.5114999999999998</v>
      </c>
      <c r="I43" s="25">
        <v>6.7539999999999987</v>
      </c>
      <c r="J43" s="25">
        <v>9.521600000000003</v>
      </c>
      <c r="K43" s="25">
        <v>11.704000000000001</v>
      </c>
      <c r="L43" s="25">
        <v>11.800799999999999</v>
      </c>
      <c r="M43" s="25">
        <v>11.787599999999998</v>
      </c>
      <c r="N43" s="25">
        <v>11.347400000000002</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&amp;C&amp;"Helvetica,Standard" Eidg. Steuerverwaltung  -  Administration fédérale des contributions  -  Amministrazione federale delle contribuzioni&amp;R9</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AG295"/>
  <sheetViews>
    <sheetView zoomScale="60" zoomScaleNormal="60" workbookViewId="0"/>
  </sheetViews>
  <sheetFormatPr baseColWidth="10" defaultColWidth="12.6640625" defaultRowHeight="17.399999999999999"/>
  <cols>
    <col min="1" max="1" width="31.109375" style="4" customWidth="1"/>
    <col min="2" max="2" width="13.6640625" style="4" bestFit="1" customWidth="1"/>
    <col min="3" max="13" width="11.6640625" style="4" customWidth="1"/>
    <col min="14" max="15" width="12.6640625" style="170" customWidth="1"/>
    <col min="16" max="16" width="14.6640625" style="170" customWidth="1"/>
    <col min="17" max="18" width="5.6640625" style="172" customWidth="1"/>
    <col min="19" max="19" width="4.6640625" style="172" customWidth="1"/>
    <col min="20" max="24" width="5.6640625" style="172" customWidth="1"/>
    <col min="25" max="33" width="12.6640625" style="170" customWidth="1"/>
    <col min="34" max="16384" width="12.6640625" style="4"/>
  </cols>
  <sheetData>
    <row r="1" spans="1:33" s="365" customFormat="1" ht="18.899999999999999" customHeight="1">
      <c r="A1" s="481" t="s">
        <v>198</v>
      </c>
      <c r="B1" s="366"/>
      <c r="C1" s="366"/>
      <c r="D1" s="366"/>
      <c r="E1" s="366"/>
      <c r="F1" s="366"/>
      <c r="G1" s="366"/>
      <c r="H1" s="366"/>
      <c r="I1" s="366"/>
      <c r="J1" s="366"/>
      <c r="K1" s="366"/>
      <c r="L1" s="366"/>
      <c r="M1" s="366"/>
      <c r="N1" s="363"/>
      <c r="O1" s="363"/>
      <c r="P1" s="363"/>
      <c r="Q1" s="364"/>
      <c r="R1" s="364"/>
      <c r="S1" s="364"/>
      <c r="T1" s="364"/>
      <c r="U1" s="364"/>
      <c r="V1" s="364"/>
      <c r="W1" s="364"/>
      <c r="X1" s="364"/>
      <c r="Y1" s="363"/>
      <c r="Z1" s="363"/>
      <c r="AA1" s="363"/>
      <c r="AB1" s="363"/>
      <c r="AC1" s="363"/>
      <c r="AD1" s="363"/>
      <c r="AE1" s="363"/>
      <c r="AF1" s="363"/>
      <c r="AG1" s="363"/>
    </row>
    <row r="2" spans="1:33" ht="35.25" customHeight="1">
      <c r="A2" s="908"/>
      <c r="B2" s="908"/>
      <c r="C2" s="908"/>
      <c r="D2" s="908"/>
      <c r="E2" s="908"/>
      <c r="F2" s="908"/>
      <c r="G2" s="908"/>
      <c r="H2" s="908"/>
      <c r="I2" s="908"/>
      <c r="J2" s="908"/>
      <c r="K2" s="908"/>
      <c r="L2" s="908"/>
      <c r="M2" s="908"/>
    </row>
    <row r="3" spans="1:33">
      <c r="B3" s="6"/>
      <c r="C3" s="6"/>
      <c r="D3" s="6"/>
      <c r="E3" s="6"/>
      <c r="F3" s="6"/>
      <c r="G3" s="6"/>
      <c r="H3" s="6"/>
      <c r="I3" s="6"/>
      <c r="J3" s="6"/>
      <c r="K3" s="6"/>
      <c r="L3" s="6"/>
      <c r="M3" s="6"/>
    </row>
    <row r="4" spans="1:33" ht="18.899999999999999" customHeight="1">
      <c r="A4" s="7" t="str">
        <f>'Page 18'!A5</f>
        <v xml:space="preserve">Effects of social deductions </v>
      </c>
      <c r="B4" s="3"/>
      <c r="C4" s="3"/>
      <c r="D4" s="3"/>
      <c r="E4" s="3"/>
      <c r="F4" s="3"/>
      <c r="G4" s="3"/>
      <c r="H4" s="3"/>
      <c r="I4" s="3"/>
      <c r="J4" s="3"/>
    </row>
    <row r="5" spans="1:33" ht="18.899999999999999" customHeight="1">
      <c r="A5" s="915" t="str">
        <f>'Page 41'!$A$5</f>
        <v xml:space="preserve">Cantonal, municipal and church tax burden on social security and retirement income </v>
      </c>
      <c r="B5" s="915"/>
      <c r="C5" s="915"/>
      <c r="D5" s="915"/>
      <c r="E5" s="915"/>
      <c r="F5" s="915"/>
      <c r="G5" s="915"/>
      <c r="H5" s="915"/>
      <c r="I5" s="915"/>
      <c r="J5" s="915"/>
    </row>
    <row r="6" spans="1:33" ht="18.899999999999999" customHeight="1">
      <c r="A6" s="339"/>
    </row>
    <row r="7" spans="1:33" ht="18.899999999999999" customHeight="1">
      <c r="A7" s="3"/>
    </row>
    <row r="8" spans="1:33" ht="18.899999999999999" customHeight="1"/>
    <row r="9" spans="1:33" ht="18.899999999999999" customHeight="1" thickBot="1">
      <c r="A9" s="6">
        <v>20</v>
      </c>
      <c r="C9" s="160"/>
      <c r="D9" s="160"/>
      <c r="E9" s="160"/>
      <c r="F9" s="160"/>
      <c r="G9" s="160"/>
      <c r="H9" s="160"/>
      <c r="I9" s="160"/>
      <c r="J9" s="160"/>
      <c r="K9" s="160"/>
      <c r="L9" s="160"/>
      <c r="M9" s="160"/>
    </row>
    <row r="10" spans="1:33" ht="18.899999999999999" customHeight="1" thickBot="1">
      <c r="A10" s="7" t="str">
        <f>'Pages 10-11'!$A$6</f>
        <v>Cantonal capitals</v>
      </c>
      <c r="B10" s="909" t="s">
        <v>106</v>
      </c>
      <c r="C10" s="910"/>
      <c r="D10" s="910"/>
      <c r="E10" s="910"/>
      <c r="F10" s="910"/>
      <c r="G10" s="910"/>
      <c r="H10" s="910"/>
      <c r="I10" s="910"/>
      <c r="J10" s="910"/>
      <c r="K10" s="910"/>
      <c r="L10" s="910"/>
      <c r="M10" s="911"/>
    </row>
    <row r="11" spans="1:33" s="163" customFormat="1" ht="18.899999999999999" customHeight="1">
      <c r="A11" s="7" t="str">
        <f>'Pages 10-11'!$A$7</f>
        <v>Confederation</v>
      </c>
      <c r="B11" s="168">
        <v>20000</v>
      </c>
      <c r="C11" s="168">
        <v>30000</v>
      </c>
      <c r="D11" s="168">
        <v>40000</v>
      </c>
      <c r="E11" s="168">
        <v>50000</v>
      </c>
      <c r="F11" s="168">
        <v>60000</v>
      </c>
      <c r="G11" s="168">
        <v>70000</v>
      </c>
      <c r="H11" s="168">
        <v>80000</v>
      </c>
      <c r="I11" s="168">
        <v>90000</v>
      </c>
      <c r="J11" s="168">
        <v>100000</v>
      </c>
      <c r="K11" s="168">
        <v>150000</v>
      </c>
      <c r="L11" s="168">
        <v>200000</v>
      </c>
      <c r="M11" s="168">
        <v>500000</v>
      </c>
      <c r="N11" s="171"/>
      <c r="O11" s="171"/>
      <c r="P11" s="171"/>
      <c r="Q11" s="173"/>
      <c r="R11" s="173"/>
      <c r="S11" s="173"/>
      <c r="T11" s="173"/>
      <c r="U11" s="173"/>
      <c r="V11" s="173"/>
      <c r="W11" s="173"/>
      <c r="X11" s="173"/>
      <c r="Y11" s="171"/>
      <c r="Z11" s="171"/>
      <c r="AA11" s="171"/>
      <c r="AB11" s="171"/>
      <c r="AC11" s="171"/>
      <c r="AD11" s="171"/>
      <c r="AE11" s="171"/>
      <c r="AF11" s="171"/>
      <c r="AG11" s="171"/>
    </row>
    <row r="12" spans="1:33" s="163" customFormat="1" ht="18.899999999999999" customHeight="1">
      <c r="A12" s="7"/>
      <c r="B12" s="162"/>
      <c r="C12" s="162"/>
      <c r="D12" s="162"/>
      <c r="E12" s="162"/>
      <c r="F12" s="162"/>
      <c r="G12" s="162"/>
      <c r="H12" s="162"/>
      <c r="I12" s="162"/>
      <c r="J12" s="162"/>
      <c r="K12" s="162"/>
      <c r="L12" s="162"/>
      <c r="M12" s="162"/>
      <c r="N12" s="171"/>
      <c r="O12" s="171"/>
      <c r="P12" s="171"/>
      <c r="Q12" s="173"/>
      <c r="R12" s="173"/>
      <c r="S12" s="173"/>
      <c r="T12" s="173"/>
      <c r="U12" s="173"/>
      <c r="V12" s="173"/>
      <c r="W12" s="173"/>
      <c r="X12" s="173"/>
      <c r="Y12" s="171"/>
      <c r="Z12" s="171"/>
      <c r="AA12" s="171"/>
      <c r="AB12" s="171"/>
      <c r="AC12" s="171"/>
      <c r="AD12" s="171"/>
      <c r="AE12" s="171"/>
      <c r="AF12" s="171"/>
      <c r="AG12" s="171"/>
    </row>
    <row r="13" spans="1:33" s="163" customFormat="1" ht="18.899999999999999" customHeight="1">
      <c r="A13" s="161"/>
      <c r="B13" s="912" t="s">
        <v>332</v>
      </c>
      <c r="C13" s="913"/>
      <c r="D13" s="913"/>
      <c r="E13" s="913"/>
      <c r="F13" s="913"/>
      <c r="G13" s="913"/>
      <c r="H13" s="913"/>
      <c r="I13" s="913"/>
      <c r="J13" s="913"/>
      <c r="K13" s="913"/>
      <c r="L13" s="913"/>
      <c r="M13" s="914"/>
      <c r="N13" s="171"/>
      <c r="O13" s="171"/>
      <c r="P13" s="171"/>
      <c r="Q13" s="173"/>
      <c r="R13" s="173"/>
      <c r="S13" s="173"/>
      <c r="T13" s="173"/>
      <c r="U13" s="173"/>
      <c r="V13" s="173"/>
      <c r="W13" s="173"/>
      <c r="X13" s="173"/>
      <c r="Y13" s="171"/>
      <c r="Z13" s="171"/>
      <c r="AA13" s="171"/>
      <c r="AB13" s="171"/>
      <c r="AC13" s="171"/>
      <c r="AD13" s="171"/>
      <c r="AE13" s="171"/>
      <c r="AF13" s="171"/>
      <c r="AG13" s="171"/>
    </row>
    <row r="14" spans="1:33" ht="18.899999999999999" customHeight="1">
      <c r="A14" s="24" t="str">
        <f>'Page 9'!$A$16</f>
        <v>Zurich</v>
      </c>
      <c r="B14" s="14">
        <v>77.850000000000009</v>
      </c>
      <c r="C14" s="14">
        <v>103.04999999999995</v>
      </c>
      <c r="D14" s="14">
        <v>274.79999999999973</v>
      </c>
      <c r="E14" s="14">
        <v>492.35000000000014</v>
      </c>
      <c r="F14" s="14">
        <v>840.44999999999982</v>
      </c>
      <c r="G14" s="14">
        <v>1023.6499999999996</v>
      </c>
      <c r="H14" s="14">
        <v>1378.5999999999995</v>
      </c>
      <c r="I14" s="14">
        <v>1603.0000000000018</v>
      </c>
      <c r="J14" s="14">
        <v>1829.7000000000007</v>
      </c>
      <c r="K14" s="14">
        <v>3751.0000000000018</v>
      </c>
      <c r="L14" s="14">
        <v>5365.4999999999964</v>
      </c>
      <c r="M14" s="14">
        <v>16522.349999999991</v>
      </c>
    </row>
    <row r="15" spans="1:33" ht="18.899999999999999" customHeight="1">
      <c r="A15" s="24" t="str">
        <f>'Page 9'!$A$17</f>
        <v>Berne</v>
      </c>
      <c r="B15" s="14">
        <v>44.45</v>
      </c>
      <c r="C15" s="14">
        <v>436.34999999999991</v>
      </c>
      <c r="D15" s="14">
        <v>855.60000000000014</v>
      </c>
      <c r="E15" s="14">
        <v>1111.5499999999997</v>
      </c>
      <c r="F15" s="14">
        <v>1199.8500000000004</v>
      </c>
      <c r="G15" s="14">
        <v>1399.7999999999993</v>
      </c>
      <c r="H15" s="14">
        <v>1777.2500000000018</v>
      </c>
      <c r="I15" s="14">
        <v>2139.3500000000004</v>
      </c>
      <c r="J15" s="14">
        <v>2432.5999999999985</v>
      </c>
      <c r="K15" s="14">
        <v>4627.0999999999985</v>
      </c>
      <c r="L15" s="14">
        <v>6582.5499999999956</v>
      </c>
      <c r="M15" s="14">
        <v>17206.150000000023</v>
      </c>
    </row>
    <row r="16" spans="1:33" ht="18.899999999999999" customHeight="1">
      <c r="A16" s="24" t="str">
        <f>'Page 9'!$A$18</f>
        <v>Lucerne</v>
      </c>
      <c r="B16" s="14">
        <v>22.200000000000003</v>
      </c>
      <c r="C16" s="14">
        <v>654.90000000000009</v>
      </c>
      <c r="D16" s="14">
        <v>915.79999999999973</v>
      </c>
      <c r="E16" s="14">
        <v>1098.8999999999996</v>
      </c>
      <c r="F16" s="14">
        <v>1448.6</v>
      </c>
      <c r="G16" s="14">
        <v>1648.3000000000011</v>
      </c>
      <c r="H16" s="14">
        <v>1848.1000000000004</v>
      </c>
      <c r="I16" s="14">
        <v>2047.9000000000015</v>
      </c>
      <c r="J16" s="14">
        <v>2207.0000000000018</v>
      </c>
      <c r="K16" s="14">
        <v>3831.4000000000015</v>
      </c>
      <c r="L16" s="14">
        <v>5300.7000000000007</v>
      </c>
      <c r="M16" s="14">
        <v>12167.899999999994</v>
      </c>
    </row>
    <row r="17" spans="1:13" ht="18.899999999999999" customHeight="1">
      <c r="A17" s="24" t="str">
        <f>'Page 9'!$A$19</f>
        <v>Altdorf</v>
      </c>
      <c r="B17" s="14">
        <v>0</v>
      </c>
      <c r="C17" s="14">
        <v>662.15599999999995</v>
      </c>
      <c r="D17" s="14">
        <v>978.18500000000017</v>
      </c>
      <c r="E17" s="14">
        <v>1158.7730000000001</v>
      </c>
      <c r="F17" s="14">
        <v>1279.165</v>
      </c>
      <c r="G17" s="14">
        <v>1249.0669999999991</v>
      </c>
      <c r="H17" s="14">
        <v>1339.3609999999999</v>
      </c>
      <c r="I17" s="14">
        <v>1474.8019999999997</v>
      </c>
      <c r="J17" s="14">
        <v>1745.6839999999975</v>
      </c>
      <c r="K17" s="14">
        <v>2874.3589999999967</v>
      </c>
      <c r="L17" s="14">
        <v>3671.9559999999983</v>
      </c>
      <c r="M17" s="14">
        <v>8487.6360000000059</v>
      </c>
    </row>
    <row r="18" spans="1:13" ht="18.899999999999999" customHeight="1">
      <c r="A18" s="24" t="str">
        <f>'Page 9'!$A$20</f>
        <v>Schwyz</v>
      </c>
      <c r="B18" s="14">
        <v>-23.850000000000023</v>
      </c>
      <c r="C18" s="14">
        <v>183.10000000000002</v>
      </c>
      <c r="D18" s="14">
        <v>501.49999999999977</v>
      </c>
      <c r="E18" s="14">
        <v>644.75</v>
      </c>
      <c r="F18" s="14">
        <v>489.55000000000018</v>
      </c>
      <c r="G18" s="14">
        <v>724.35000000000082</v>
      </c>
      <c r="H18" s="14">
        <v>1229.8000000000002</v>
      </c>
      <c r="I18" s="14">
        <v>1397</v>
      </c>
      <c r="J18" s="14">
        <v>1643.6999999999998</v>
      </c>
      <c r="K18" s="14">
        <v>2344.1999999999989</v>
      </c>
      <c r="L18" s="14">
        <v>3008.9000000000015</v>
      </c>
      <c r="M18" s="14">
        <v>9516.1999999999898</v>
      </c>
    </row>
    <row r="19" spans="1:13" ht="18.899999999999999" customHeight="1">
      <c r="A19" s="24" t="str">
        <f>'Page 9'!$A$21</f>
        <v>Sarnen</v>
      </c>
      <c r="B19" s="14">
        <v>27.95</v>
      </c>
      <c r="C19" s="14">
        <v>767.25</v>
      </c>
      <c r="D19" s="14">
        <v>1018.3500000000001</v>
      </c>
      <c r="E19" s="14">
        <v>1227.5999999999999</v>
      </c>
      <c r="F19" s="14">
        <v>1157.9000000000001</v>
      </c>
      <c r="G19" s="14">
        <v>1743.75</v>
      </c>
      <c r="H19" s="14">
        <v>1813.5</v>
      </c>
      <c r="I19" s="14">
        <v>1785.5500000000011</v>
      </c>
      <c r="J19" s="14">
        <v>1911.1499999999996</v>
      </c>
      <c r="K19" s="14">
        <v>2678.3999999999996</v>
      </c>
      <c r="L19" s="14">
        <v>3417.75</v>
      </c>
      <c r="M19" s="14">
        <v>7881.75</v>
      </c>
    </row>
    <row r="20" spans="1:13" ht="18.899999999999999" customHeight="1">
      <c r="A20" s="24" t="str">
        <f>'Page 9'!$A$22</f>
        <v>Stans</v>
      </c>
      <c r="B20" s="14">
        <v>0</v>
      </c>
      <c r="C20" s="14">
        <v>320.84999999999991</v>
      </c>
      <c r="D20" s="14">
        <v>733.6500000000002</v>
      </c>
      <c r="E20" s="14">
        <v>1069.1500000000001</v>
      </c>
      <c r="F20" s="14">
        <v>1303.8500000000004</v>
      </c>
      <c r="G20" s="14">
        <v>1504.5</v>
      </c>
      <c r="H20" s="14">
        <v>1798.3999999999996</v>
      </c>
      <c r="I20" s="14">
        <v>1972.5</v>
      </c>
      <c r="J20" s="14">
        <v>2258.0000000000009</v>
      </c>
      <c r="K20" s="14">
        <v>3566.0999999999967</v>
      </c>
      <c r="L20" s="14">
        <v>4618.4000000000015</v>
      </c>
      <c r="M20" s="14">
        <v>8897.25</v>
      </c>
    </row>
    <row r="21" spans="1:13" ht="18.899999999999999" customHeight="1">
      <c r="A21" s="24" t="str">
        <f>'Page 9'!$A$23</f>
        <v>Glarus</v>
      </c>
      <c r="B21" s="14">
        <v>203.8</v>
      </c>
      <c r="C21" s="14">
        <v>346.44999999999993</v>
      </c>
      <c r="D21" s="14">
        <v>910.80000000000041</v>
      </c>
      <c r="E21" s="14">
        <v>1100.5500000000006</v>
      </c>
      <c r="F21" s="14">
        <v>1457.2499999999995</v>
      </c>
      <c r="G21" s="14">
        <v>1639.3999999999996</v>
      </c>
      <c r="H21" s="14">
        <v>1838.1000000000004</v>
      </c>
      <c r="I21" s="14">
        <v>2142.5500000000002</v>
      </c>
      <c r="J21" s="14">
        <v>2503.0500000000011</v>
      </c>
      <c r="K21" s="14">
        <v>3515.6999999999971</v>
      </c>
      <c r="L21" s="14">
        <v>4830.2500000000036</v>
      </c>
      <c r="M21" s="14">
        <v>13480.699999999997</v>
      </c>
    </row>
    <row r="22" spans="1:13" ht="18.899999999999999" customHeight="1">
      <c r="A22" s="24" t="str">
        <f>'Page 9'!$A$24</f>
        <v>Zug</v>
      </c>
      <c r="B22" s="14">
        <v>0</v>
      </c>
      <c r="C22" s="14">
        <v>59.600000000000009</v>
      </c>
      <c r="D22" s="14">
        <v>221.95</v>
      </c>
      <c r="E22" s="14">
        <v>299.10000000000025</v>
      </c>
      <c r="F22" s="14">
        <v>441.05000000000018</v>
      </c>
      <c r="G22" s="14">
        <v>542.35000000000014</v>
      </c>
      <c r="H22" s="14">
        <v>622.80000000000018</v>
      </c>
      <c r="I22" s="14">
        <v>780.75</v>
      </c>
      <c r="J22" s="14">
        <v>1083.1499999999996</v>
      </c>
      <c r="K22" s="14">
        <v>1905.7000000000007</v>
      </c>
      <c r="L22" s="14">
        <v>4592.1000000000022</v>
      </c>
      <c r="M22" s="14">
        <v>6532.1999999999971</v>
      </c>
    </row>
    <row r="23" spans="1:13" ht="18.899999999999999" customHeight="1">
      <c r="A23" s="24" t="str">
        <f>'Page 9'!$A$25</f>
        <v>Fribourg</v>
      </c>
      <c r="B23" s="14">
        <v>-32</v>
      </c>
      <c r="C23" s="14">
        <v>-40.849999999999966</v>
      </c>
      <c r="D23" s="14">
        <v>-120.89999999999986</v>
      </c>
      <c r="E23" s="14">
        <v>354.29999999999973</v>
      </c>
      <c r="F23" s="14">
        <v>906.35000000000036</v>
      </c>
      <c r="G23" s="14">
        <v>1842.0500000000002</v>
      </c>
      <c r="H23" s="14">
        <v>2154.1000000000013</v>
      </c>
      <c r="I23" s="14">
        <v>2561.8500000000004</v>
      </c>
      <c r="J23" s="14">
        <v>3131.2000000000007</v>
      </c>
      <c r="K23" s="14">
        <v>5267.8500000000022</v>
      </c>
      <c r="L23" s="14">
        <v>6687.0500000000065</v>
      </c>
      <c r="M23" s="14">
        <v>14767.399999999994</v>
      </c>
    </row>
    <row r="24" spans="1:13" ht="18.899999999999999" customHeight="1">
      <c r="A24" s="24" t="str">
        <f>'Page 9'!$A$26</f>
        <v>Solothurn</v>
      </c>
      <c r="B24" s="14">
        <v>0</v>
      </c>
      <c r="C24" s="14">
        <v>51.950000000000159</v>
      </c>
      <c r="D24" s="14">
        <v>1092.1000000000004</v>
      </c>
      <c r="E24" s="14">
        <v>918.14999999999918</v>
      </c>
      <c r="F24" s="14">
        <v>1680.0000000000009</v>
      </c>
      <c r="G24" s="14">
        <v>2112.1499999999987</v>
      </c>
      <c r="H24" s="14">
        <v>2488.4999999999982</v>
      </c>
      <c r="I24" s="14">
        <v>2825.1500000000015</v>
      </c>
      <c r="J24" s="14">
        <v>3012.4000000000015</v>
      </c>
      <c r="K24" s="14">
        <v>4488.9500000000044</v>
      </c>
      <c r="L24" s="14">
        <v>6087.1499999999942</v>
      </c>
      <c r="M24" s="14">
        <v>15319.550000000003</v>
      </c>
    </row>
    <row r="25" spans="1:13" ht="18.899999999999999" customHeight="1">
      <c r="A25" s="24" t="str">
        <f>'Page 9'!$A$27</f>
        <v>Basel</v>
      </c>
      <c r="B25" s="14">
        <v>0</v>
      </c>
      <c r="C25" s="14">
        <v>0</v>
      </c>
      <c r="D25" s="14">
        <v>222.5</v>
      </c>
      <c r="E25" s="14">
        <v>2356.25</v>
      </c>
      <c r="F25" s="14">
        <v>2597.4</v>
      </c>
      <c r="G25" s="14">
        <v>2861.95</v>
      </c>
      <c r="H25" s="14">
        <v>3126.5</v>
      </c>
      <c r="I25" s="14">
        <v>3415.1000000000004</v>
      </c>
      <c r="J25" s="14">
        <v>3679.6499999999996</v>
      </c>
      <c r="K25" s="14">
        <v>5002.4000000000015</v>
      </c>
      <c r="L25" s="14">
        <v>6277.0499999999993</v>
      </c>
      <c r="M25" s="14">
        <v>16293.699999999997</v>
      </c>
    </row>
    <row r="26" spans="1:13" ht="18.899999999999999" customHeight="1">
      <c r="A26" s="24" t="str">
        <f>'Page 9'!$A$28</f>
        <v>Liestal</v>
      </c>
      <c r="B26" s="14">
        <v>0</v>
      </c>
      <c r="C26" s="14">
        <v>-300.55</v>
      </c>
      <c r="D26" s="14">
        <v>-421.15</v>
      </c>
      <c r="E26" s="14">
        <v>-789.39999999999986</v>
      </c>
      <c r="F26" s="14">
        <v>1113.2999999999997</v>
      </c>
      <c r="G26" s="14">
        <v>1491.5000000000009</v>
      </c>
      <c r="H26" s="14">
        <v>1891.5</v>
      </c>
      <c r="I26" s="14">
        <v>2310.6500000000005</v>
      </c>
      <c r="J26" s="14">
        <v>2693.5500000000011</v>
      </c>
      <c r="K26" s="14">
        <v>4467.2499999999964</v>
      </c>
      <c r="L26" s="14">
        <v>6322.7999999999993</v>
      </c>
      <c r="M26" s="14">
        <v>16558.400000000009</v>
      </c>
    </row>
    <row r="27" spans="1:13" ht="18.899999999999999" customHeight="1">
      <c r="A27" s="24" t="str">
        <f>'Page 9'!$A$29</f>
        <v>Schaffhausen</v>
      </c>
      <c r="B27" s="14">
        <v>0</v>
      </c>
      <c r="C27" s="14">
        <v>170.3</v>
      </c>
      <c r="D27" s="14">
        <v>505.60000000000014</v>
      </c>
      <c r="E27" s="14">
        <v>860.80000000000018</v>
      </c>
      <c r="F27" s="14">
        <v>892.55000000000018</v>
      </c>
      <c r="G27" s="14">
        <v>972.89999999999873</v>
      </c>
      <c r="H27" s="14">
        <v>1277.5999999999995</v>
      </c>
      <c r="I27" s="14">
        <v>1569.7499999999982</v>
      </c>
      <c r="J27" s="14">
        <v>2103.5</v>
      </c>
      <c r="K27" s="14">
        <v>4722.5999999999985</v>
      </c>
      <c r="L27" s="14">
        <v>6156.6000000000058</v>
      </c>
      <c r="M27" s="14">
        <v>12606</v>
      </c>
    </row>
    <row r="28" spans="1:13" ht="18.899999999999999" customHeight="1">
      <c r="A28" s="24" t="str">
        <f>'Page 9'!$A$30</f>
        <v>Herisau</v>
      </c>
      <c r="B28" s="14">
        <v>217.00000000000003</v>
      </c>
      <c r="C28" s="14">
        <v>722.3</v>
      </c>
      <c r="D28" s="14">
        <v>854.09999999999968</v>
      </c>
      <c r="E28" s="14">
        <v>1030.7499999999995</v>
      </c>
      <c r="F28" s="14">
        <v>1491.1499999999996</v>
      </c>
      <c r="G28" s="14">
        <v>1779.3499999999995</v>
      </c>
      <c r="H28" s="14">
        <v>2199.4499999999998</v>
      </c>
      <c r="I28" s="14">
        <v>2456.7500000000018</v>
      </c>
      <c r="J28" s="14">
        <v>2824.8500000000022</v>
      </c>
      <c r="K28" s="14">
        <v>4166.3499999999985</v>
      </c>
      <c r="L28" s="14">
        <v>5506.3500000000058</v>
      </c>
      <c r="M28" s="14">
        <v>11384.750000000015</v>
      </c>
    </row>
    <row r="29" spans="1:13" ht="18.899999999999999" customHeight="1">
      <c r="A29" s="24" t="str">
        <f>'Page 9'!$A$31</f>
        <v>Appenzell</v>
      </c>
      <c r="B29" s="14">
        <v>189.34999999999997</v>
      </c>
      <c r="C29" s="14">
        <v>421.94999999999993</v>
      </c>
      <c r="D29" s="14">
        <v>745.14999999999986</v>
      </c>
      <c r="E29" s="14">
        <v>956.65000000000009</v>
      </c>
      <c r="F29" s="14">
        <v>1224.6999999999994</v>
      </c>
      <c r="G29" s="14">
        <v>1700.75</v>
      </c>
      <c r="H29" s="14">
        <v>1987.4999999999991</v>
      </c>
      <c r="I29" s="14">
        <v>2262.9499999999998</v>
      </c>
      <c r="J29" s="14">
        <v>2507.3000000000002</v>
      </c>
      <c r="K29" s="14">
        <v>3227.3999999999978</v>
      </c>
      <c r="L29" s="14">
        <v>4296.7999999999956</v>
      </c>
      <c r="M29" s="14">
        <v>8492.0999999999913</v>
      </c>
    </row>
    <row r="30" spans="1:13" ht="18.899999999999999" customHeight="1">
      <c r="A30" s="24" t="str">
        <f>'Page 9'!$A$32</f>
        <v>St. Gall</v>
      </c>
      <c r="B30" s="14">
        <v>0</v>
      </c>
      <c r="C30" s="14">
        <v>458.15000000000009</v>
      </c>
      <c r="D30" s="14">
        <v>925.6</v>
      </c>
      <c r="E30" s="14">
        <v>1225.5</v>
      </c>
      <c r="F30" s="14">
        <v>1402.1999999999998</v>
      </c>
      <c r="G30" s="14">
        <v>1609.4000000000005</v>
      </c>
      <c r="H30" s="14">
        <v>2359.8000000000002</v>
      </c>
      <c r="I30" s="14">
        <v>2644.7999999999993</v>
      </c>
      <c r="J30" s="14">
        <v>2905.2999999999975</v>
      </c>
      <c r="K30" s="14">
        <v>4772.0499999999993</v>
      </c>
      <c r="L30" s="14">
        <v>6215.25</v>
      </c>
      <c r="M30" s="14">
        <v>14871.449999999997</v>
      </c>
    </row>
    <row r="31" spans="1:13" ht="18.899999999999999" customHeight="1">
      <c r="A31" s="24" t="str">
        <f>'Page 9'!$A$33</f>
        <v>Chur</v>
      </c>
      <c r="B31" s="14">
        <v>0</v>
      </c>
      <c r="C31" s="14">
        <v>32</v>
      </c>
      <c r="D31" s="14">
        <v>880</v>
      </c>
      <c r="E31" s="14">
        <v>1311</v>
      </c>
      <c r="F31" s="14">
        <v>1481</v>
      </c>
      <c r="G31" s="14">
        <v>1751</v>
      </c>
      <c r="H31" s="14">
        <v>2059</v>
      </c>
      <c r="I31" s="14">
        <v>2568</v>
      </c>
      <c r="J31" s="14">
        <v>2982</v>
      </c>
      <c r="K31" s="14">
        <v>4219</v>
      </c>
      <c r="L31" s="14">
        <v>4924</v>
      </c>
      <c r="M31" s="14">
        <v>12470</v>
      </c>
    </row>
    <row r="32" spans="1:13" ht="18.899999999999999" customHeight="1">
      <c r="A32" s="24" t="str">
        <f>'Page 9'!$A$34</f>
        <v>Aarau</v>
      </c>
      <c r="B32" s="14">
        <v>11.049999999999999</v>
      </c>
      <c r="C32" s="14">
        <v>318.19999999999993</v>
      </c>
      <c r="D32" s="14">
        <v>687.35000000000025</v>
      </c>
      <c r="E32" s="14">
        <v>848.64999999999986</v>
      </c>
      <c r="F32" s="14">
        <v>1149.1999999999998</v>
      </c>
      <c r="G32" s="14">
        <v>1401.1499999999996</v>
      </c>
      <c r="H32" s="14">
        <v>1732.6499999999996</v>
      </c>
      <c r="I32" s="14">
        <v>2126.0999999999985</v>
      </c>
      <c r="J32" s="14">
        <v>2475.2000000000007</v>
      </c>
      <c r="K32" s="14">
        <v>4203.5000000000036</v>
      </c>
      <c r="L32" s="14">
        <v>5479.7500000000036</v>
      </c>
      <c r="M32" s="14">
        <v>13482.150000000023</v>
      </c>
    </row>
    <row r="33" spans="1:33" ht="18.899999999999999" customHeight="1">
      <c r="A33" s="24" t="str">
        <f>'Page 9'!$A$35</f>
        <v>Frauenfeld</v>
      </c>
      <c r="B33" s="14">
        <v>0</v>
      </c>
      <c r="C33" s="14">
        <v>100.4</v>
      </c>
      <c r="D33" s="14">
        <v>572.15</v>
      </c>
      <c r="E33" s="14">
        <v>1257.5000000000002</v>
      </c>
      <c r="F33" s="14">
        <v>1447.3499999999995</v>
      </c>
      <c r="G33" s="14">
        <v>1666.3499999999995</v>
      </c>
      <c r="H33" s="14">
        <v>2016.7499999999991</v>
      </c>
      <c r="I33" s="14">
        <v>2451.0999999999995</v>
      </c>
      <c r="J33" s="14">
        <v>2735.5</v>
      </c>
      <c r="K33" s="14">
        <v>4062.2999999999993</v>
      </c>
      <c r="L33" s="14">
        <v>5466.9500000000007</v>
      </c>
      <c r="M33" s="14">
        <v>12970.949999999997</v>
      </c>
    </row>
    <row r="34" spans="1:33" ht="18.899999999999999" customHeight="1">
      <c r="A34" s="24" t="str">
        <f>'Page 9'!$A$36</f>
        <v>Bellinzona</v>
      </c>
      <c r="B34" s="14">
        <v>0</v>
      </c>
      <c r="C34" s="14">
        <v>-274.3</v>
      </c>
      <c r="D34" s="14">
        <v>-264.55000000000007</v>
      </c>
      <c r="E34" s="14">
        <v>108.90000000000009</v>
      </c>
      <c r="F34" s="14">
        <v>915.59999999999991</v>
      </c>
      <c r="G34" s="14">
        <v>1104.9499999999998</v>
      </c>
      <c r="H34" s="14">
        <v>1644.8999999999996</v>
      </c>
      <c r="I34" s="14">
        <v>1878.9000000000005</v>
      </c>
      <c r="J34" s="14">
        <v>2321.5000000000009</v>
      </c>
      <c r="K34" s="14">
        <v>3839.0500000000029</v>
      </c>
      <c r="L34" s="14">
        <v>5521.9000000000051</v>
      </c>
      <c r="M34" s="14">
        <v>15193.75</v>
      </c>
    </row>
    <row r="35" spans="1:33" ht="18.899999999999999" customHeight="1">
      <c r="A35" s="24" t="str">
        <f>'Page 9'!$A$37</f>
        <v>Lausanne</v>
      </c>
      <c r="B35" s="14">
        <v>0</v>
      </c>
      <c r="C35" s="14">
        <v>35.049999999999997</v>
      </c>
      <c r="D35" s="14">
        <v>1189.3499999999999</v>
      </c>
      <c r="E35" s="14">
        <v>2228.0499999999997</v>
      </c>
      <c r="F35" s="14">
        <v>2702</v>
      </c>
      <c r="G35" s="14">
        <v>2465.0500000000011</v>
      </c>
      <c r="H35" s="14">
        <v>2200.7500000000018</v>
      </c>
      <c r="I35" s="14">
        <v>2635.1000000000022</v>
      </c>
      <c r="J35" s="14">
        <v>2944.4500000000007</v>
      </c>
      <c r="K35" s="14">
        <v>5518.1999999999971</v>
      </c>
      <c r="L35" s="14">
        <v>7427.75</v>
      </c>
      <c r="M35" s="14">
        <v>20348.449999999997</v>
      </c>
    </row>
    <row r="36" spans="1:33" ht="18.899999999999999" customHeight="1">
      <c r="A36" s="24" t="str">
        <f>'Page 9'!$A$38</f>
        <v>Sion</v>
      </c>
      <c r="B36" s="14">
        <v>-10</v>
      </c>
      <c r="C36" s="14">
        <v>603.35</v>
      </c>
      <c r="D36" s="14">
        <v>631.70000000000005</v>
      </c>
      <c r="E36" s="14">
        <v>928.44999999999982</v>
      </c>
      <c r="F36" s="14">
        <v>1173.7999999999993</v>
      </c>
      <c r="G36" s="14">
        <v>1417.2500000000009</v>
      </c>
      <c r="H36" s="14">
        <v>1741.4500000000016</v>
      </c>
      <c r="I36" s="14">
        <v>2080.7500000000009</v>
      </c>
      <c r="J36" s="14">
        <v>2483.6000000000004</v>
      </c>
      <c r="K36" s="14">
        <v>6074.4500000000044</v>
      </c>
      <c r="L36" s="14">
        <v>6808.7000000000007</v>
      </c>
      <c r="M36" s="14">
        <v>14716.75</v>
      </c>
    </row>
    <row r="37" spans="1:33" ht="18.899999999999999" customHeight="1">
      <c r="A37" s="24" t="str">
        <f>'Page 9'!$A$39</f>
        <v>Neuchâtel</v>
      </c>
      <c r="B37" s="14">
        <v>158.49999999999994</v>
      </c>
      <c r="C37" s="14">
        <v>413.49999999999989</v>
      </c>
      <c r="D37" s="14">
        <v>913.44999999999982</v>
      </c>
      <c r="E37" s="14">
        <v>776</v>
      </c>
      <c r="F37" s="14">
        <v>1577.0000000000009</v>
      </c>
      <c r="G37" s="14">
        <v>2422.8000000000011</v>
      </c>
      <c r="H37" s="14">
        <v>2451.1499999999996</v>
      </c>
      <c r="I37" s="14">
        <v>2819.3999999999996</v>
      </c>
      <c r="J37" s="14">
        <v>3200.5499999999993</v>
      </c>
      <c r="K37" s="14">
        <v>5375.0999999999985</v>
      </c>
      <c r="L37" s="14">
        <v>7449.4000000000015</v>
      </c>
      <c r="M37" s="14">
        <v>15675.950000000012</v>
      </c>
    </row>
    <row r="38" spans="1:33" ht="18.899999999999999" customHeight="1">
      <c r="A38" s="24" t="str">
        <f>'Page 9'!$A$40</f>
        <v>Geneva</v>
      </c>
      <c r="B38" s="14">
        <v>0</v>
      </c>
      <c r="C38" s="14">
        <v>0</v>
      </c>
      <c r="D38" s="14">
        <v>0</v>
      </c>
      <c r="E38" s="14">
        <v>0</v>
      </c>
      <c r="F38" s="14">
        <v>-342.19999999999993</v>
      </c>
      <c r="G38" s="14">
        <v>274.20000000000005</v>
      </c>
      <c r="H38" s="14">
        <v>791.14999999999964</v>
      </c>
      <c r="I38" s="14">
        <v>1778.5999999999995</v>
      </c>
      <c r="J38" s="14">
        <v>2710.9500000000007</v>
      </c>
      <c r="K38" s="14">
        <v>4894.2000000000007</v>
      </c>
      <c r="L38" s="14">
        <v>6518.1500000000015</v>
      </c>
      <c r="M38" s="14">
        <v>16117.5</v>
      </c>
    </row>
    <row r="39" spans="1:33" ht="18.899999999999999" customHeight="1">
      <c r="A39" s="24" t="str">
        <f>'Page 9'!$A$41</f>
        <v>Delémont</v>
      </c>
      <c r="B39" s="14">
        <v>0</v>
      </c>
      <c r="C39" s="14">
        <v>-79.600000000000009</v>
      </c>
      <c r="D39" s="14">
        <v>-217.45000000000005</v>
      </c>
      <c r="E39" s="14">
        <v>1535.6</v>
      </c>
      <c r="F39" s="14">
        <v>1954.9000000000005</v>
      </c>
      <c r="G39" s="14">
        <v>2457.1000000000004</v>
      </c>
      <c r="H39" s="14">
        <v>2698.2999999999993</v>
      </c>
      <c r="I39" s="14">
        <v>2939.6000000000004</v>
      </c>
      <c r="J39" s="14">
        <v>3367.3500000000022</v>
      </c>
      <c r="K39" s="14">
        <v>5078.0999999999985</v>
      </c>
      <c r="L39" s="14">
        <v>6428.7000000000044</v>
      </c>
      <c r="M39" s="14">
        <v>17654.799999999988</v>
      </c>
    </row>
    <row r="40" spans="1:33" ht="18.899999999999999" customHeight="1">
      <c r="A40" s="24"/>
      <c r="B40" s="15"/>
      <c r="C40" s="169"/>
      <c r="D40" s="169"/>
      <c r="E40" s="169"/>
      <c r="F40" s="169"/>
      <c r="G40" s="169"/>
      <c r="H40" s="169"/>
      <c r="I40" s="169"/>
      <c r="J40" s="169"/>
      <c r="K40" s="15"/>
      <c r="L40" s="15"/>
      <c r="M40" s="15"/>
    </row>
    <row r="41" spans="1:33" ht="18.899999999999999" customHeight="1">
      <c r="A41" s="24" t="str">
        <f>'Page 9'!$A$43</f>
        <v>Direct federal tax</v>
      </c>
      <c r="B41" s="14">
        <v>0</v>
      </c>
      <c r="C41" s="14">
        <v>0</v>
      </c>
      <c r="D41" s="14">
        <v>38</v>
      </c>
      <c r="E41" s="14">
        <v>58.2</v>
      </c>
      <c r="F41" s="14">
        <v>81.5</v>
      </c>
      <c r="G41" s="14">
        <v>198.5</v>
      </c>
      <c r="H41" s="14">
        <v>279.89999999999998</v>
      </c>
      <c r="I41" s="14">
        <v>389.70000000000005</v>
      </c>
      <c r="J41" s="14">
        <v>502.5</v>
      </c>
      <c r="K41" s="14">
        <v>1665.1</v>
      </c>
      <c r="L41" s="14">
        <v>3153.2999999999993</v>
      </c>
      <c r="M41" s="14">
        <v>7306.8000000000029</v>
      </c>
    </row>
    <row r="42" spans="1:33" ht="18.899999999999999" customHeight="1">
      <c r="A42" s="9"/>
      <c r="B42" s="8"/>
      <c r="C42" s="8"/>
      <c r="D42" s="174"/>
      <c r="E42" s="8"/>
      <c r="F42" s="8"/>
      <c r="G42" s="8"/>
      <c r="H42" s="8"/>
      <c r="I42" s="8"/>
      <c r="J42" s="8"/>
      <c r="K42" s="8"/>
      <c r="L42" s="8"/>
      <c r="M42" s="8"/>
    </row>
    <row r="43" spans="1:33" ht="18.899999999999999" customHeight="1">
      <c r="A43" s="9"/>
      <c r="B43" s="8"/>
      <c r="C43" s="164"/>
      <c r="D43" s="164"/>
      <c r="E43" s="164"/>
      <c r="F43" s="164"/>
      <c r="G43" s="164"/>
      <c r="H43" s="164"/>
      <c r="I43" s="164"/>
      <c r="J43" s="164"/>
      <c r="K43" s="8"/>
      <c r="L43" s="8"/>
      <c r="M43" s="8"/>
    </row>
    <row r="44" spans="1:33" s="163" customFormat="1" ht="18.899999999999999" customHeight="1">
      <c r="A44" s="165"/>
      <c r="B44" s="912" t="s">
        <v>333</v>
      </c>
      <c r="C44" s="913"/>
      <c r="D44" s="913"/>
      <c r="E44" s="913"/>
      <c r="F44" s="913"/>
      <c r="G44" s="913"/>
      <c r="H44" s="913"/>
      <c r="I44" s="913"/>
      <c r="J44" s="913"/>
      <c r="K44" s="913"/>
      <c r="L44" s="913"/>
      <c r="M44" s="914"/>
      <c r="N44" s="171"/>
      <c r="O44" s="171"/>
      <c r="P44" s="171"/>
      <c r="Q44" s="173"/>
      <c r="R44" s="173"/>
      <c r="S44" s="173"/>
      <c r="T44" s="173"/>
      <c r="U44" s="173"/>
      <c r="V44" s="173"/>
      <c r="W44" s="173"/>
      <c r="X44" s="173"/>
      <c r="Y44" s="171"/>
      <c r="Z44" s="171"/>
      <c r="AA44" s="171"/>
      <c r="AB44" s="171"/>
      <c r="AC44" s="171"/>
      <c r="AD44" s="171"/>
      <c r="AE44" s="171"/>
      <c r="AF44" s="171"/>
      <c r="AG44" s="171"/>
    </row>
    <row r="45" spans="1:33" ht="18.899999999999999" customHeight="1">
      <c r="A45" s="24" t="str">
        <f>'Page 9'!$A$16</f>
        <v>Zurich</v>
      </c>
      <c r="B45" s="26">
        <v>66.709511568123403</v>
      </c>
      <c r="C45" s="26">
        <v>16.607574536663972</v>
      </c>
      <c r="D45" s="26">
        <v>22.18275750726507</v>
      </c>
      <c r="E45" s="26">
        <v>24.185783759886043</v>
      </c>
      <c r="F45" s="26">
        <v>29.1519250780437</v>
      </c>
      <c r="G45" s="26">
        <v>25.779764528111805</v>
      </c>
      <c r="H45" s="26">
        <v>26.416034337395558</v>
      </c>
      <c r="I45" s="26">
        <v>24.29745051080732</v>
      </c>
      <c r="J45" s="26">
        <v>22.940070210631902</v>
      </c>
      <c r="K45" s="26">
        <v>23.957870936630773</v>
      </c>
      <c r="L45" s="26">
        <v>21.574793017897552</v>
      </c>
      <c r="M45" s="26">
        <v>17.130455473630668</v>
      </c>
      <c r="Y45" s="172"/>
    </row>
    <row r="46" spans="1:33" ht="18.899999999999999" customHeight="1">
      <c r="A46" s="24" t="str">
        <f>'Page 9'!$A$17</f>
        <v>Berne</v>
      </c>
      <c r="B46" s="26">
        <v>100</v>
      </c>
      <c r="C46" s="26">
        <v>68.371983704167945</v>
      </c>
      <c r="D46" s="26">
        <v>45.548191327956566</v>
      </c>
      <c r="E46" s="26">
        <v>30.666832202174025</v>
      </c>
      <c r="F46" s="26">
        <v>22.409301022552185</v>
      </c>
      <c r="G46" s="26">
        <v>20.076876739049354</v>
      </c>
      <c r="H46" s="26">
        <v>20.777315345226704</v>
      </c>
      <c r="I46" s="26">
        <v>20.874151120131138</v>
      </c>
      <c r="J46" s="26">
        <v>20.241388922403559</v>
      </c>
      <c r="K46" s="26">
        <v>21.19130383010684</v>
      </c>
      <c r="L46" s="26">
        <v>19.619856067504294</v>
      </c>
      <c r="M46" s="26">
        <v>15.34396771784327</v>
      </c>
      <c r="Y46" s="172"/>
    </row>
    <row r="47" spans="1:33" ht="18.899999999999999" customHeight="1">
      <c r="A47" s="24" t="str">
        <f>'Page 9'!$A$18</f>
        <v>Lucerne</v>
      </c>
      <c r="B47" s="26">
        <v>44.400000000000006</v>
      </c>
      <c r="C47" s="26">
        <v>251.0157148332695</v>
      </c>
      <c r="D47" s="26">
        <v>63.058596708668979</v>
      </c>
      <c r="E47" s="26">
        <v>41.711899791231708</v>
      </c>
      <c r="F47" s="26">
        <v>37.626951349385692</v>
      </c>
      <c r="G47" s="26">
        <v>31.504807049064418</v>
      </c>
      <c r="H47" s="26">
        <v>28.013399624082947</v>
      </c>
      <c r="I47" s="26">
        <v>25.719309262166423</v>
      </c>
      <c r="J47" s="26">
        <v>23.492719066678038</v>
      </c>
      <c r="K47" s="26">
        <v>22.338701213895082</v>
      </c>
      <c r="L47" s="26">
        <v>20.127584439254999</v>
      </c>
      <c r="M47" s="26">
        <v>14.511802863027626</v>
      </c>
      <c r="Y47" s="172"/>
    </row>
    <row r="48" spans="1:33" ht="18.899999999999999" customHeight="1">
      <c r="A48" s="24" t="str">
        <f>'Page 9'!$A$19</f>
        <v>Altdorf</v>
      </c>
      <c r="B48" s="26">
        <v>0</v>
      </c>
      <c r="C48" s="26">
        <v>662.15599999999995</v>
      </c>
      <c r="D48" s="26">
        <v>75.894717159436468</v>
      </c>
      <c r="E48" s="26">
        <v>44.343354445517214</v>
      </c>
      <c r="F48" s="26">
        <v>32.363080588097191</v>
      </c>
      <c r="G48" s="26">
        <v>23.738365926382304</v>
      </c>
      <c r="H48" s="26">
        <v>20.763104281441425</v>
      </c>
      <c r="I48" s="26">
        <v>19.342933962882807</v>
      </c>
      <c r="J48" s="26">
        <v>19.84110151913055</v>
      </c>
      <c r="K48" s="26">
        <v>18.917541076836997</v>
      </c>
      <c r="L48" s="26">
        <v>16.750821698778108</v>
      </c>
      <c r="M48" s="26">
        <v>13.634237539871984</v>
      </c>
      <c r="Y48" s="172"/>
    </row>
    <row r="49" spans="1:25" ht="18.899999999999999" customHeight="1">
      <c r="A49" s="24" t="str">
        <f>'Page 9'!$A$20</f>
        <v>Schwyz</v>
      </c>
      <c r="B49" s="26">
        <v>-13.620788121073682</v>
      </c>
      <c r="C49" s="26">
        <v>29.680661371372999</v>
      </c>
      <c r="D49" s="26">
        <v>39.74953433995163</v>
      </c>
      <c r="E49" s="26">
        <v>29.615764451895913</v>
      </c>
      <c r="F49" s="26">
        <v>15.569938299090396</v>
      </c>
      <c r="G49" s="26">
        <v>17.825327295993723</v>
      </c>
      <c r="H49" s="26">
        <v>25.749581239530993</v>
      </c>
      <c r="I49" s="26">
        <v>23.877892865688988</v>
      </c>
      <c r="J49" s="26">
        <v>23.721353114356631</v>
      </c>
      <c r="K49" s="26">
        <v>17.682200129738852</v>
      </c>
      <c r="L49" s="26">
        <v>14.896650741391694</v>
      </c>
      <c r="M49" s="26">
        <v>15.399017273366441</v>
      </c>
      <c r="Y49" s="172"/>
    </row>
    <row r="50" spans="1:25" ht="18.899999999999999" customHeight="1">
      <c r="A50" s="24" t="str">
        <f>'Page 9'!$A$21</f>
        <v>Sarnen</v>
      </c>
      <c r="B50" s="26">
        <v>100</v>
      </c>
      <c r="C50" s="26">
        <v>137.5</v>
      </c>
      <c r="D50" s="26">
        <v>65.178571428571445</v>
      </c>
      <c r="E50" s="26">
        <v>47.058823529411761</v>
      </c>
      <c r="F50" s="26">
        <v>31.440751602041932</v>
      </c>
      <c r="G50" s="26">
        <v>38.343558282208583</v>
      </c>
      <c r="H50" s="26">
        <v>30.660377358490567</v>
      </c>
      <c r="I50" s="26">
        <v>24.520217798803909</v>
      </c>
      <c r="J50" s="26">
        <v>22.349102773246322</v>
      </c>
      <c r="K50" s="26">
        <v>18.147448015122869</v>
      </c>
      <c r="L50" s="26">
        <v>16.279069767441861</v>
      </c>
      <c r="M50" s="26">
        <v>13.500597371565114</v>
      </c>
    </row>
    <row r="51" spans="1:25" ht="18.899999999999999" customHeight="1">
      <c r="A51" s="24" t="str">
        <f>'Page 9'!$A$22</f>
        <v>Stans</v>
      </c>
      <c r="B51" s="26">
        <v>0</v>
      </c>
      <c r="C51" s="26">
        <v>151.02377029889379</v>
      </c>
      <c r="D51" s="26">
        <v>84.575479854746689</v>
      </c>
      <c r="E51" s="26">
        <v>57.572494009315868</v>
      </c>
      <c r="F51" s="26">
        <v>44.543327127069013</v>
      </c>
      <c r="G51" s="26">
        <v>36.845198736316213</v>
      </c>
      <c r="H51" s="26">
        <v>34.03288988134662</v>
      </c>
      <c r="I51" s="26">
        <v>29.865322159387706</v>
      </c>
      <c r="J51" s="26">
        <v>28.461407566600084</v>
      </c>
      <c r="K51" s="26">
        <v>24.03939491991585</v>
      </c>
      <c r="L51" s="26">
        <v>20.762079444714182</v>
      </c>
      <c r="M51" s="26">
        <v>13.596156446913904</v>
      </c>
    </row>
    <row r="52" spans="1:25" ht="18.899999999999999" customHeight="1">
      <c r="A52" s="24" t="str">
        <f>'Page 9'!$A$23</f>
        <v>Glarus</v>
      </c>
      <c r="B52" s="26">
        <v>100</v>
      </c>
      <c r="C52" s="26">
        <v>39.531036056595156</v>
      </c>
      <c r="D52" s="26">
        <v>49.48251976204061</v>
      </c>
      <c r="E52" s="26">
        <v>36.640420821334068</v>
      </c>
      <c r="F52" s="26">
        <v>36.844367470260281</v>
      </c>
      <c r="G52" s="26">
        <v>31.444080019947439</v>
      </c>
      <c r="H52" s="26">
        <v>27.970570109030604</v>
      </c>
      <c r="I52" s="26">
        <v>26.96388119808709</v>
      </c>
      <c r="J52" s="26">
        <v>26.626208686587184</v>
      </c>
      <c r="K52" s="26">
        <v>19.913338997451127</v>
      </c>
      <c r="L52" s="26">
        <v>18.357733032327715</v>
      </c>
      <c r="M52" s="26">
        <v>15.783967576636956</v>
      </c>
    </row>
    <row r="53" spans="1:25" ht="18.899999999999999" customHeight="1">
      <c r="A53" s="24" t="str">
        <f>'Page 9'!$A$24</f>
        <v>Zug</v>
      </c>
      <c r="B53" s="26">
        <v>0</v>
      </c>
      <c r="C53" s="26">
        <v>75.49081697276759</v>
      </c>
      <c r="D53" s="26">
        <v>56.851946721311464</v>
      </c>
      <c r="E53" s="26">
        <v>37.329173166926715</v>
      </c>
      <c r="F53" s="26">
        <v>35.385911424903739</v>
      </c>
      <c r="G53" s="26">
        <v>32.600985813897573</v>
      </c>
      <c r="H53" s="26">
        <v>29.508196721311485</v>
      </c>
      <c r="I53" s="26">
        <v>30.832263797018459</v>
      </c>
      <c r="J53" s="26">
        <v>36.004786677082109</v>
      </c>
      <c r="K53" s="26">
        <v>29.726631049409207</v>
      </c>
      <c r="L53" s="26">
        <v>38.967452872217223</v>
      </c>
      <c r="M53" s="26">
        <v>13.01284311557608</v>
      </c>
    </row>
    <row r="54" spans="1:25" ht="18.899999999999999" customHeight="1">
      <c r="A54" s="24" t="str">
        <f>'Page 9'!$A$25</f>
        <v>Fribourg</v>
      </c>
      <c r="B54" s="26">
        <v>-22.330774598743893</v>
      </c>
      <c r="C54" s="26">
        <v>-8.3786278330427582</v>
      </c>
      <c r="D54" s="26">
        <v>-8.5671768707482894</v>
      </c>
      <c r="E54" s="26">
        <v>14.140607850571719</v>
      </c>
      <c r="F54" s="26">
        <v>24.219710330821453</v>
      </c>
      <c r="G54" s="26">
        <v>36.395159298592247</v>
      </c>
      <c r="H54" s="26">
        <v>32.449328522901041</v>
      </c>
      <c r="I54" s="26">
        <v>30.970140232108321</v>
      </c>
      <c r="J54" s="26">
        <v>31.385756527840432</v>
      </c>
      <c r="K54" s="26">
        <v>26.607789111608927</v>
      </c>
      <c r="L54" s="26">
        <v>21.364923065126284</v>
      </c>
      <c r="M54" s="26">
        <v>13.444617678187337</v>
      </c>
      <c r="P54" s="172"/>
    </row>
    <row r="55" spans="1:25" ht="18.899999999999999" customHeight="1">
      <c r="A55" s="24" t="str">
        <f>'Page 9'!$A$26</f>
        <v>Solothurn</v>
      </c>
      <c r="B55" s="26">
        <v>0</v>
      </c>
      <c r="C55" s="26">
        <v>7.0670657053462342</v>
      </c>
      <c r="D55" s="26">
        <v>53.534313725490215</v>
      </c>
      <c r="E55" s="26">
        <v>26.596468867227642</v>
      </c>
      <c r="F55" s="26">
        <v>37.325453515368999</v>
      </c>
      <c r="G55" s="26">
        <v>34.650119347403454</v>
      </c>
      <c r="H55" s="26">
        <v>31.73864245083282</v>
      </c>
      <c r="I55" s="26">
        <v>29.263884069380225</v>
      </c>
      <c r="J55" s="26">
        <v>25.931409682528766</v>
      </c>
      <c r="K55" s="26">
        <v>20.578392676229399</v>
      </c>
      <c r="L55" s="26">
        <v>18.464513487074079</v>
      </c>
      <c r="M55" s="26">
        <v>14.379909212423406</v>
      </c>
    </row>
    <row r="56" spans="1:25" ht="18.899999999999999" customHeight="1">
      <c r="A56" s="24" t="str">
        <f>'Page 9'!$A$27</f>
        <v>Basel</v>
      </c>
      <c r="B56" s="26">
        <v>0</v>
      </c>
      <c r="C56" s="26">
        <v>0</v>
      </c>
      <c r="D56" s="26">
        <v>100</v>
      </c>
      <c r="E56" s="26">
        <v>814.60674157303367</v>
      </c>
      <c r="F56" s="26">
        <v>105.88235294117648</v>
      </c>
      <c r="G56" s="26">
        <v>62.303664921465959</v>
      </c>
      <c r="H56" s="26">
        <v>46.428571428571423</v>
      </c>
      <c r="I56" s="26">
        <v>38.58695652173914</v>
      </c>
      <c r="J56" s="26">
        <v>33.479212253829317</v>
      </c>
      <c r="K56" s="26">
        <v>23.059866962305996</v>
      </c>
      <c r="L56" s="26">
        <v>19.347664936990359</v>
      </c>
      <c r="M56" s="26">
        <v>16.791552747407891</v>
      </c>
    </row>
    <row r="57" spans="1:25" ht="18.899999999999999" customHeight="1">
      <c r="A57" s="24" t="str">
        <f>'Page 9'!$A$28</f>
        <v>Liestal</v>
      </c>
      <c r="B57" s="26">
        <v>0</v>
      </c>
      <c r="C57" s="26">
        <v>-100</v>
      </c>
      <c r="D57" s="26">
        <v>-100</v>
      </c>
      <c r="E57" s="26">
        <v>-64.843108263512391</v>
      </c>
      <c r="F57" s="26">
        <v>47.18272551969654</v>
      </c>
      <c r="G57" s="26">
        <v>39.858897099106109</v>
      </c>
      <c r="H57" s="26">
        <v>35.502458801006043</v>
      </c>
      <c r="I57" s="26">
        <v>32.593945720250531</v>
      </c>
      <c r="J57" s="26">
        <v>29.908560451701391</v>
      </c>
      <c r="K57" s="26">
        <v>22.653742196889386</v>
      </c>
      <c r="L57" s="26">
        <v>20.012280579592712</v>
      </c>
      <c r="M57" s="26">
        <v>14.954533734266766</v>
      </c>
    </row>
    <row r="58" spans="1:25" ht="18.899999999999999" customHeight="1">
      <c r="A58" s="24" t="str">
        <f>'Page 9'!$A$29</f>
        <v>Schaffhausen</v>
      </c>
      <c r="B58" s="26">
        <v>0</v>
      </c>
      <c r="C58" s="26">
        <v>34.990754057941238</v>
      </c>
      <c r="D58" s="26">
        <v>33.429204271215582</v>
      </c>
      <c r="E58" s="26">
        <v>32.740619591883323</v>
      </c>
      <c r="F58" s="26">
        <v>22.469350250484609</v>
      </c>
      <c r="G58" s="26">
        <v>17.92323351418068</v>
      </c>
      <c r="H58" s="26">
        <v>18.675222733020025</v>
      </c>
      <c r="I58" s="26">
        <v>18.768943809745839</v>
      </c>
      <c r="J58" s="26">
        <v>21.37008289986996</v>
      </c>
      <c r="K58" s="26">
        <v>25.649576363241355</v>
      </c>
      <c r="L58" s="26">
        <v>21.053351503016998</v>
      </c>
      <c r="M58" s="26">
        <v>13.002645707301223</v>
      </c>
    </row>
    <row r="59" spans="1:25" ht="18.899999999999999" customHeight="1">
      <c r="A59" s="24" t="str">
        <f>'Page 9'!$A$30</f>
        <v>Herisau</v>
      </c>
      <c r="B59" s="26">
        <v>100</v>
      </c>
      <c r="C59" s="26">
        <v>113.93643031784841</v>
      </c>
      <c r="D59" s="26">
        <v>48.400532683534955</v>
      </c>
      <c r="E59" s="26">
        <v>37.265003615328972</v>
      </c>
      <c r="F59" s="26">
        <v>38.823437520340534</v>
      </c>
      <c r="G59" s="26">
        <v>34.246918094944796</v>
      </c>
      <c r="H59" s="26">
        <v>32.763795890094663</v>
      </c>
      <c r="I59" s="26">
        <v>29.216589861751171</v>
      </c>
      <c r="J59" s="26">
        <v>27.8773135698179</v>
      </c>
      <c r="K59" s="26">
        <v>21.329637052907486</v>
      </c>
      <c r="L59" s="26">
        <v>18.828572063608235</v>
      </c>
      <c r="M59" s="26">
        <v>12.855517633674648</v>
      </c>
    </row>
    <row r="60" spans="1:25" ht="18.899999999999999" customHeight="1">
      <c r="A60" s="24" t="str">
        <f>'Page 9'!$A$31</f>
        <v>Appenzell</v>
      </c>
      <c r="B60" s="26">
        <v>75.785471282769635</v>
      </c>
      <c r="C60" s="26">
        <v>62.414022631462153</v>
      </c>
      <c r="D60" s="26">
        <v>55.564669475411051</v>
      </c>
      <c r="E60" s="26">
        <v>43.554371827266735</v>
      </c>
      <c r="F60" s="26">
        <v>41.260696718549937</v>
      </c>
      <c r="G60" s="26">
        <v>44.444299265685842</v>
      </c>
      <c r="H60" s="26">
        <v>40.40537518550893</v>
      </c>
      <c r="I60" s="26">
        <v>37.300553833981667</v>
      </c>
      <c r="J60" s="26">
        <v>34.40289240606198</v>
      </c>
      <c r="K60" s="26">
        <v>22.760947984950135</v>
      </c>
      <c r="L60" s="26">
        <v>20.171586174520254</v>
      </c>
      <c r="M60" s="26">
        <v>13.328802556488203</v>
      </c>
    </row>
    <row r="61" spans="1:25" ht="18.899999999999999" customHeight="1">
      <c r="A61" s="24" t="str">
        <f>'Page 9'!$A$32</f>
        <v>St. Gall</v>
      </c>
      <c r="B61" s="26">
        <v>0</v>
      </c>
      <c r="C61" s="26">
        <v>401.88596491228083</v>
      </c>
      <c r="D61" s="26">
        <v>90.936778503708808</v>
      </c>
      <c r="E61" s="26">
        <v>57.951482479784367</v>
      </c>
      <c r="F61" s="26">
        <v>38.4375</v>
      </c>
      <c r="G61" s="26">
        <v>31.176630118941546</v>
      </c>
      <c r="H61" s="26">
        <v>35.264054514480407</v>
      </c>
      <c r="I61" s="26">
        <v>30.446194225721779</v>
      </c>
      <c r="J61" s="26">
        <v>27.136358966216125</v>
      </c>
      <c r="K61" s="26">
        <v>22.433058799195194</v>
      </c>
      <c r="L61" s="26">
        <v>18.842141642338088</v>
      </c>
      <c r="M61" s="26">
        <v>14.203908893721755</v>
      </c>
    </row>
    <row r="62" spans="1:25" ht="18.899999999999999" customHeight="1">
      <c r="A62" s="24" t="str">
        <f>'Page 9'!$A$33</f>
        <v>Chur</v>
      </c>
      <c r="B62" s="26">
        <v>0</v>
      </c>
      <c r="C62" s="26">
        <v>100</v>
      </c>
      <c r="D62" s="374">
        <v>475.67567567567568</v>
      </c>
      <c r="E62" s="26">
        <v>106.15384615384616</v>
      </c>
      <c r="F62" s="26">
        <v>59.64559001208216</v>
      </c>
      <c r="G62" s="26">
        <v>47.006711409395976</v>
      </c>
      <c r="H62" s="26">
        <v>40.991439378857258</v>
      </c>
      <c r="I62" s="26">
        <v>40.049906425452271</v>
      </c>
      <c r="J62" s="26">
        <v>37.434094903339194</v>
      </c>
      <c r="K62" s="26">
        <v>25.377443609022556</v>
      </c>
      <c r="L62" s="26">
        <v>18.847125468881575</v>
      </c>
      <c r="M62" s="26">
        <v>14.458809206330802</v>
      </c>
    </row>
    <row r="63" spans="1:25" ht="18.899999999999999" customHeight="1">
      <c r="A63" s="24" t="str">
        <f>'Page 9'!$A$34</f>
        <v>Aarau</v>
      </c>
      <c r="B63" s="26">
        <v>100</v>
      </c>
      <c r="C63" s="26">
        <v>119.98491704374052</v>
      </c>
      <c r="D63" s="26">
        <v>84.290882334907153</v>
      </c>
      <c r="E63" s="26">
        <v>49.740644140315915</v>
      </c>
      <c r="F63" s="26">
        <v>42.762521396144962</v>
      </c>
      <c r="G63" s="26">
        <v>36.394924477577035</v>
      </c>
      <c r="H63" s="26">
        <v>34.205928514317854</v>
      </c>
      <c r="I63" s="26">
        <v>33.242647403724348</v>
      </c>
      <c r="J63" s="26">
        <v>31.674046016430793</v>
      </c>
      <c r="K63" s="26">
        <v>26.512977388123272</v>
      </c>
      <c r="L63" s="26">
        <v>21.852786058243538</v>
      </c>
      <c r="M63" s="26">
        <v>15.843245044046743</v>
      </c>
    </row>
    <row r="64" spans="1:25" ht="18.899999999999999" customHeight="1">
      <c r="A64" s="24" t="str">
        <f>'Page 9'!$A$35</f>
        <v>Frauenfeld</v>
      </c>
      <c r="B64" s="26">
        <v>0</v>
      </c>
      <c r="C64" s="26">
        <v>100</v>
      </c>
      <c r="D64" s="26">
        <v>109.07444476217708</v>
      </c>
      <c r="E64" s="26">
        <v>82.945813132812262</v>
      </c>
      <c r="F64" s="26">
        <v>49.881100082712955</v>
      </c>
      <c r="G64" s="26">
        <v>38.916135360470804</v>
      </c>
      <c r="H64" s="26">
        <v>35.658400742607057</v>
      </c>
      <c r="I64" s="26">
        <v>34.73165893230366</v>
      </c>
      <c r="J64" s="26">
        <v>31.73194596695145</v>
      </c>
      <c r="K64" s="26">
        <v>23.939889502762426</v>
      </c>
      <c r="L64" s="26">
        <v>21.189276972777716</v>
      </c>
      <c r="M64" s="26">
        <v>15.483070436842469</v>
      </c>
    </row>
    <row r="65" spans="1:13" ht="18.899999999999999" customHeight="1">
      <c r="A65" s="24" t="str">
        <f>'Page 9'!$A$36</f>
        <v>Bellinzona</v>
      </c>
      <c r="B65" s="26">
        <v>0</v>
      </c>
      <c r="C65" s="26">
        <v>-87.273305758829139</v>
      </c>
      <c r="D65" s="26">
        <v>-28.987015833013757</v>
      </c>
      <c r="E65" s="26">
        <v>8.3326956920958057</v>
      </c>
      <c r="F65" s="26">
        <v>47.713593371374962</v>
      </c>
      <c r="G65" s="26">
        <v>36.383542699089546</v>
      </c>
      <c r="H65" s="26">
        <v>37.043960003603274</v>
      </c>
      <c r="I65" s="26">
        <v>30.277491298182294</v>
      </c>
      <c r="J65" s="26">
        <v>29.191343820337757</v>
      </c>
      <c r="K65" s="26">
        <v>20.650878820887307</v>
      </c>
      <c r="L65" s="26">
        <v>18.593539284698117</v>
      </c>
      <c r="M65" s="26">
        <v>14.34268382706936</v>
      </c>
    </row>
    <row r="66" spans="1:13" ht="18.899999999999999" customHeight="1">
      <c r="A66" s="24" t="str">
        <f>'Page 9'!$A$37</f>
        <v>Lausanne</v>
      </c>
      <c r="B66" s="26">
        <v>0</v>
      </c>
      <c r="C66" s="26">
        <v>100</v>
      </c>
      <c r="D66" s="26">
        <v>575.5383498669247</v>
      </c>
      <c r="E66" s="26">
        <v>130.91929370978639</v>
      </c>
      <c r="F66" s="26">
        <v>67.479146895759456</v>
      </c>
      <c r="G66" s="26">
        <v>36.888692685262797</v>
      </c>
      <c r="H66" s="26">
        <v>24.752001979485357</v>
      </c>
      <c r="I66" s="26">
        <v>25.003320998197193</v>
      </c>
      <c r="J66" s="26">
        <v>23.91965718231484</v>
      </c>
      <c r="K66" s="26">
        <v>25.269665365373374</v>
      </c>
      <c r="L66" s="26">
        <v>22.084478649911475</v>
      </c>
      <c r="M66" s="26">
        <v>17.285091089175349</v>
      </c>
    </row>
    <row r="67" spans="1:13" ht="18.899999999999999" customHeight="1">
      <c r="A67" s="24" t="str">
        <f>'Page 9'!$A$38</f>
        <v>Sion</v>
      </c>
      <c r="B67" s="26">
        <v>-29.411764705882351</v>
      </c>
      <c r="C67" s="26">
        <v>134.31656277827253</v>
      </c>
      <c r="D67" s="26">
        <v>45.818524697178496</v>
      </c>
      <c r="E67" s="26">
        <v>42.415313278055685</v>
      </c>
      <c r="F67" s="26">
        <v>35.960908060414788</v>
      </c>
      <c r="G67" s="26">
        <v>31.836510058068381</v>
      </c>
      <c r="H67" s="26">
        <v>30.593888073926404</v>
      </c>
      <c r="I67" s="26">
        <v>29.663554066576385</v>
      </c>
      <c r="J67" s="26">
        <v>29.474908469467074</v>
      </c>
      <c r="K67" s="26">
        <v>35.350790154422768</v>
      </c>
      <c r="L67" s="26">
        <v>22.703877902508079</v>
      </c>
      <c r="M67" s="26">
        <v>14.580126920689677</v>
      </c>
    </row>
    <row r="68" spans="1:13" ht="18.899999999999999" customHeight="1">
      <c r="A68" s="24" t="str">
        <f>'Page 9'!$A$39</f>
        <v>Neuchâtel</v>
      </c>
      <c r="B68" s="26">
        <v>133.69886123998307</v>
      </c>
      <c r="C68" s="26">
        <v>74.491082687803981</v>
      </c>
      <c r="D68" s="26">
        <v>64.00518515923342</v>
      </c>
      <c r="E68" s="26">
        <v>26.509069791275234</v>
      </c>
      <c r="F68" s="26">
        <v>36.687643220230569</v>
      </c>
      <c r="G68" s="26">
        <v>38.600208710060322</v>
      </c>
      <c r="H68" s="26">
        <v>28.028839006986765</v>
      </c>
      <c r="I68" s="26">
        <v>25.992799752923656</v>
      </c>
      <c r="J68" s="26">
        <v>24.685982699642491</v>
      </c>
      <c r="K68" s="26">
        <v>22.297814440003393</v>
      </c>
      <c r="L68" s="26">
        <v>20.313590750436301</v>
      </c>
      <c r="M68" s="26">
        <v>13.303858691454908</v>
      </c>
    </row>
    <row r="69" spans="1:13" ht="18.899999999999999" customHeight="1">
      <c r="A69" s="24" t="str">
        <f>'Page 9'!$A$40</f>
        <v>Geneva</v>
      </c>
      <c r="B69" s="26">
        <v>0</v>
      </c>
      <c r="C69" s="26">
        <v>0</v>
      </c>
      <c r="D69" s="26">
        <v>0</v>
      </c>
      <c r="E69" s="26">
        <v>0</v>
      </c>
      <c r="F69" s="26">
        <v>-45.556812886906734</v>
      </c>
      <c r="G69" s="26">
        <v>13.74918517775661</v>
      </c>
      <c r="H69" s="26">
        <v>21.551348406428755</v>
      </c>
      <c r="I69" s="26">
        <v>33.463781749764806</v>
      </c>
      <c r="J69" s="26">
        <v>37.153351195411602</v>
      </c>
      <c r="K69" s="26">
        <v>26.280547068394295</v>
      </c>
      <c r="L69" s="26">
        <v>21.459283280383222</v>
      </c>
      <c r="M69" s="26">
        <v>15.171732147269582</v>
      </c>
    </row>
    <row r="70" spans="1:13" ht="18.899999999999999" customHeight="1">
      <c r="A70" s="24" t="str">
        <f>'Page 9'!$A$41</f>
        <v>Delémont</v>
      </c>
      <c r="B70" s="26">
        <v>0</v>
      </c>
      <c r="C70" s="26">
        <v>-100</v>
      </c>
      <c r="D70" s="26">
        <v>-25.540286586798217</v>
      </c>
      <c r="E70" s="26">
        <v>70.27595991030158</v>
      </c>
      <c r="F70" s="26">
        <v>52.541188486037591</v>
      </c>
      <c r="G70" s="26">
        <v>45.398863688853993</v>
      </c>
      <c r="H70" s="26">
        <v>36.638039308869949</v>
      </c>
      <c r="I70" s="26">
        <v>31.550251148413686</v>
      </c>
      <c r="J70" s="26">
        <v>29.879677364969808</v>
      </c>
      <c r="K70" s="26">
        <v>22.818716551107428</v>
      </c>
      <c r="L70" s="26">
        <v>19.130985965789392</v>
      </c>
      <c r="M70" s="26">
        <v>15.523535062439951</v>
      </c>
    </row>
    <row r="71" spans="1:13" ht="18.899999999999999" customHeight="1">
      <c r="A71" s="24"/>
      <c r="B71" s="101"/>
      <c r="C71" s="175"/>
      <c r="D71" s="175"/>
      <c r="E71" s="175"/>
      <c r="F71" s="175"/>
      <c r="G71" s="175"/>
      <c r="H71" s="175"/>
      <c r="I71" s="175"/>
      <c r="J71" s="175"/>
      <c r="K71" s="101"/>
      <c r="L71" s="101"/>
      <c r="M71" s="101"/>
    </row>
    <row r="72" spans="1:13" ht="18.899999999999999" customHeight="1">
      <c r="A72" s="24" t="str">
        <f>'Page 9'!$A$43</f>
        <v>Direct federal tax</v>
      </c>
      <c r="B72" s="26">
        <v>0</v>
      </c>
      <c r="C72" s="26">
        <v>0</v>
      </c>
      <c r="D72" s="26">
        <v>100</v>
      </c>
      <c r="E72" s="26">
        <v>72.932330827067673</v>
      </c>
      <c r="F72" s="26">
        <v>48.367952522255194</v>
      </c>
      <c r="G72" s="26">
        <v>68.804159445407279</v>
      </c>
      <c r="H72" s="26">
        <v>55.196213764543472</v>
      </c>
      <c r="I72" s="26">
        <v>50.921207369658966</v>
      </c>
      <c r="J72" s="26">
        <v>46.94068192433442</v>
      </c>
      <c r="K72" s="26">
        <v>48.845668690780016</v>
      </c>
      <c r="L72" s="26">
        <v>37.621246286552832</v>
      </c>
      <c r="M72" s="26">
        <v>16.902855080711209</v>
      </c>
    </row>
    <row r="73" spans="1:13" ht="18.899999999999999" customHeight="1">
      <c r="A73" s="9"/>
      <c r="B73" s="166"/>
      <c r="C73" s="7"/>
      <c r="D73" s="7"/>
      <c r="E73" s="7"/>
      <c r="F73" s="7"/>
      <c r="G73" s="7"/>
      <c r="H73" s="7"/>
      <c r="I73" s="7"/>
      <c r="J73" s="7"/>
      <c r="K73" s="167"/>
      <c r="L73" s="167"/>
      <c r="M73" s="167"/>
    </row>
    <row r="74" spans="1:13" ht="18.899999999999999" customHeight="1">
      <c r="B74" s="12"/>
      <c r="C74" s="12"/>
      <c r="D74" s="12"/>
      <c r="E74" s="12"/>
      <c r="F74" s="12"/>
      <c r="G74" s="12"/>
      <c r="H74" s="12"/>
      <c r="I74" s="12"/>
      <c r="J74" s="12"/>
      <c r="K74" s="12"/>
      <c r="L74" s="12"/>
      <c r="M74" s="12"/>
    </row>
    <row r="75" spans="1:13" ht="18.899999999999999" customHeight="1">
      <c r="B75" s="12"/>
      <c r="C75" s="12"/>
      <c r="D75" s="12"/>
      <c r="E75" s="12"/>
      <c r="F75" s="12"/>
      <c r="G75" s="12"/>
      <c r="H75" s="12"/>
      <c r="I75" s="12"/>
      <c r="J75" s="12"/>
      <c r="K75" s="12"/>
      <c r="L75" s="12"/>
      <c r="M75" s="12"/>
    </row>
    <row r="76" spans="1:13" ht="18.899999999999999" customHeight="1">
      <c r="B76" s="12"/>
      <c r="C76" s="12"/>
      <c r="D76" s="12"/>
      <c r="E76" s="12"/>
      <c r="F76" s="12"/>
      <c r="G76" s="12"/>
      <c r="H76" s="12"/>
      <c r="I76" s="12"/>
      <c r="J76" s="12"/>
      <c r="K76" s="12"/>
      <c r="L76" s="12"/>
      <c r="M76" s="12"/>
    </row>
    <row r="77" spans="1:13" ht="18.899999999999999" customHeight="1">
      <c r="B77" s="12"/>
      <c r="C77" s="12"/>
      <c r="D77" s="12"/>
      <c r="E77" s="12"/>
      <c r="F77" s="12"/>
      <c r="G77" s="12"/>
      <c r="H77" s="12"/>
      <c r="I77" s="12"/>
      <c r="J77" s="12"/>
      <c r="K77" s="12"/>
      <c r="L77" s="12"/>
      <c r="M77" s="12"/>
    </row>
    <row r="78" spans="1:13" ht="18.899999999999999" customHeight="1">
      <c r="B78" s="12"/>
      <c r="C78" s="12"/>
      <c r="D78" s="12"/>
      <c r="E78" s="12"/>
      <c r="F78" s="12"/>
      <c r="G78" s="12"/>
      <c r="H78" s="12"/>
      <c r="I78" s="12"/>
      <c r="J78" s="12"/>
      <c r="K78" s="12"/>
      <c r="L78" s="12"/>
      <c r="M78" s="12"/>
    </row>
    <row r="79" spans="1:13" ht="18.899999999999999" customHeight="1">
      <c r="B79" s="12"/>
      <c r="C79" s="12"/>
      <c r="D79" s="12"/>
      <c r="E79" s="12"/>
      <c r="F79" s="12"/>
      <c r="G79" s="12"/>
      <c r="H79" s="12"/>
      <c r="I79" s="12"/>
      <c r="J79" s="12"/>
      <c r="K79" s="12"/>
      <c r="L79" s="12"/>
      <c r="M79" s="12"/>
    </row>
    <row r="80" spans="1:13" ht="18.899999999999999" customHeight="1">
      <c r="B80" s="12"/>
      <c r="C80" s="12"/>
      <c r="D80" s="12"/>
      <c r="E80" s="12"/>
      <c r="F80" s="12"/>
      <c r="G80" s="12"/>
      <c r="H80" s="12"/>
      <c r="I80" s="12"/>
      <c r="J80" s="12"/>
      <c r="K80" s="12"/>
      <c r="L80" s="12"/>
      <c r="M80" s="12"/>
    </row>
    <row r="81" spans="2:13" ht="18.899999999999999" customHeight="1">
      <c r="B81" s="12"/>
      <c r="C81" s="12"/>
      <c r="D81" s="12"/>
      <c r="E81" s="12"/>
      <c r="F81" s="12"/>
      <c r="G81" s="12"/>
      <c r="H81" s="12"/>
      <c r="I81" s="12"/>
      <c r="J81" s="12"/>
      <c r="K81" s="12"/>
      <c r="L81" s="12"/>
      <c r="M81" s="12"/>
    </row>
    <row r="82" spans="2:13" ht="15" customHeight="1">
      <c r="B82" s="12"/>
      <c r="C82" s="12"/>
      <c r="D82" s="12"/>
      <c r="E82" s="12"/>
      <c r="F82" s="12"/>
      <c r="G82" s="12"/>
      <c r="H82" s="12"/>
      <c r="I82" s="12"/>
      <c r="J82" s="12"/>
      <c r="K82" s="12"/>
      <c r="L82" s="12"/>
      <c r="M82" s="12"/>
    </row>
    <row r="83" spans="2:13" ht="15" customHeight="1">
      <c r="B83" s="12"/>
      <c r="C83" s="12"/>
      <c r="D83" s="12"/>
      <c r="E83" s="12"/>
      <c r="F83" s="12"/>
      <c r="G83" s="12"/>
      <c r="H83" s="12"/>
      <c r="I83" s="12"/>
      <c r="J83" s="12"/>
      <c r="K83" s="12"/>
      <c r="L83" s="12"/>
      <c r="M83" s="12"/>
    </row>
    <row r="84" spans="2:13" ht="15" customHeight="1">
      <c r="B84" s="12"/>
      <c r="C84" s="12"/>
      <c r="D84" s="12"/>
      <c r="E84" s="12"/>
      <c r="F84" s="12"/>
      <c r="G84" s="12"/>
      <c r="H84" s="12"/>
      <c r="I84" s="12"/>
      <c r="J84" s="12"/>
      <c r="K84" s="12"/>
      <c r="L84" s="12"/>
      <c r="M84" s="12"/>
    </row>
    <row r="85" spans="2:13" ht="15" customHeight="1">
      <c r="B85" s="12"/>
      <c r="C85" s="12"/>
      <c r="D85" s="12"/>
      <c r="E85" s="12"/>
      <c r="F85" s="12"/>
      <c r="G85" s="12"/>
      <c r="H85" s="12"/>
      <c r="I85" s="12"/>
      <c r="J85" s="12"/>
      <c r="K85" s="12"/>
      <c r="L85" s="12"/>
      <c r="M85" s="12"/>
    </row>
    <row r="86" spans="2:13" ht="15" customHeight="1">
      <c r="B86" s="12"/>
      <c r="C86" s="12"/>
      <c r="D86" s="12"/>
      <c r="E86" s="12"/>
      <c r="F86" s="12"/>
      <c r="G86" s="12"/>
      <c r="H86" s="12"/>
      <c r="I86" s="12"/>
      <c r="J86" s="12"/>
      <c r="K86" s="12"/>
      <c r="L86" s="12"/>
      <c r="M86" s="12"/>
    </row>
    <row r="87" spans="2:13" ht="15" customHeight="1">
      <c r="B87" s="12"/>
      <c r="C87" s="12"/>
      <c r="D87" s="12"/>
      <c r="E87" s="12"/>
      <c r="F87" s="12"/>
      <c r="G87" s="12"/>
      <c r="H87" s="12"/>
      <c r="I87" s="12"/>
      <c r="J87" s="12"/>
      <c r="K87" s="12"/>
      <c r="L87" s="12"/>
      <c r="M87" s="12"/>
    </row>
    <row r="88" spans="2:13" ht="15" customHeight="1">
      <c r="B88" s="12"/>
      <c r="C88" s="12"/>
      <c r="D88" s="12"/>
      <c r="E88" s="12"/>
      <c r="F88" s="12"/>
      <c r="G88" s="12"/>
      <c r="H88" s="12"/>
      <c r="I88" s="12"/>
      <c r="J88" s="12"/>
      <c r="K88" s="12"/>
      <c r="L88" s="12"/>
      <c r="M88" s="12"/>
    </row>
    <row r="89" spans="2:13" ht="15" customHeight="1">
      <c r="B89" s="12"/>
      <c r="C89" s="12"/>
      <c r="D89" s="12"/>
      <c r="E89" s="12"/>
      <c r="F89" s="12"/>
      <c r="G89" s="12"/>
      <c r="H89" s="12"/>
      <c r="I89" s="12"/>
      <c r="J89" s="12"/>
      <c r="K89" s="12"/>
      <c r="L89" s="12"/>
      <c r="M89" s="12"/>
    </row>
    <row r="90" spans="2:13" ht="15" customHeight="1">
      <c r="B90" s="12"/>
      <c r="C90" s="12"/>
      <c r="D90" s="12"/>
      <c r="E90" s="12"/>
      <c r="F90" s="12"/>
      <c r="G90" s="12"/>
      <c r="H90" s="12"/>
      <c r="I90" s="12"/>
      <c r="J90" s="12"/>
      <c r="K90" s="12"/>
      <c r="L90" s="12"/>
      <c r="M90" s="12"/>
    </row>
    <row r="91" spans="2:13" ht="15" customHeight="1">
      <c r="B91" s="12"/>
      <c r="C91" s="12"/>
      <c r="D91" s="12"/>
      <c r="E91" s="12"/>
      <c r="F91" s="12"/>
      <c r="G91" s="12"/>
      <c r="H91" s="12"/>
      <c r="I91" s="12"/>
      <c r="J91" s="12"/>
      <c r="K91" s="12"/>
      <c r="L91" s="12"/>
      <c r="M91" s="12"/>
    </row>
    <row r="92" spans="2:13" ht="15" customHeight="1">
      <c r="B92" s="12"/>
      <c r="C92" s="12"/>
      <c r="D92" s="12"/>
      <c r="E92" s="12"/>
      <c r="F92" s="12"/>
      <c r="G92" s="12"/>
      <c r="H92" s="12"/>
      <c r="I92" s="12"/>
      <c r="J92" s="12"/>
      <c r="K92" s="12"/>
      <c r="L92" s="12"/>
      <c r="M92" s="12"/>
    </row>
    <row r="93" spans="2:13" ht="15" customHeight="1">
      <c r="B93" s="12"/>
      <c r="C93" s="12"/>
      <c r="D93" s="12"/>
      <c r="E93" s="12"/>
      <c r="F93" s="12"/>
      <c r="G93" s="12"/>
      <c r="H93" s="12"/>
      <c r="I93" s="12"/>
      <c r="J93" s="12"/>
      <c r="K93" s="12"/>
      <c r="L93" s="12"/>
      <c r="M93" s="12"/>
    </row>
    <row r="94" spans="2:13" ht="15" customHeight="1">
      <c r="B94" s="12"/>
      <c r="C94" s="12"/>
      <c r="D94" s="12"/>
      <c r="E94" s="12"/>
      <c r="F94" s="12"/>
      <c r="G94" s="12"/>
      <c r="H94" s="12"/>
      <c r="I94" s="12"/>
      <c r="J94" s="12"/>
      <c r="K94" s="12"/>
      <c r="L94" s="12"/>
      <c r="M94" s="12"/>
    </row>
    <row r="95" spans="2:13" ht="15" customHeight="1">
      <c r="B95" s="12"/>
      <c r="C95" s="12"/>
      <c r="D95" s="12"/>
      <c r="E95" s="12"/>
      <c r="F95" s="12"/>
      <c r="G95" s="12"/>
      <c r="H95" s="12"/>
      <c r="I95" s="12"/>
      <c r="J95" s="12"/>
      <c r="K95" s="12"/>
      <c r="L95" s="12"/>
      <c r="M95" s="12"/>
    </row>
    <row r="96" spans="2:13" ht="15" customHeight="1">
      <c r="B96" s="12"/>
      <c r="C96" s="12"/>
      <c r="D96" s="12"/>
      <c r="E96" s="12"/>
      <c r="F96" s="12"/>
      <c r="G96" s="12"/>
      <c r="H96" s="12"/>
      <c r="I96" s="12"/>
      <c r="J96" s="12"/>
      <c r="K96" s="12"/>
      <c r="L96" s="12"/>
      <c r="M96" s="12"/>
    </row>
    <row r="97" spans="2:13" ht="15" customHeight="1">
      <c r="B97" s="12"/>
      <c r="C97" s="12"/>
      <c r="D97" s="12"/>
      <c r="E97" s="12"/>
      <c r="F97" s="12"/>
      <c r="G97" s="12"/>
      <c r="H97" s="12"/>
      <c r="I97" s="12"/>
      <c r="J97" s="12"/>
      <c r="K97" s="12"/>
      <c r="L97" s="12"/>
      <c r="M97" s="12"/>
    </row>
    <row r="98" spans="2:13" ht="15" customHeight="1">
      <c r="B98" s="12"/>
      <c r="C98" s="12"/>
      <c r="D98" s="12"/>
      <c r="E98" s="12"/>
      <c r="F98" s="12"/>
      <c r="G98" s="12"/>
      <c r="H98" s="12"/>
      <c r="I98" s="12"/>
      <c r="J98" s="12"/>
      <c r="K98" s="12"/>
      <c r="L98" s="12"/>
      <c r="M98" s="12"/>
    </row>
    <row r="99" spans="2:13" ht="15" customHeight="1">
      <c r="B99" s="12"/>
      <c r="C99" s="12"/>
      <c r="D99" s="12"/>
      <c r="E99" s="12"/>
      <c r="F99" s="12"/>
      <c r="G99" s="12"/>
      <c r="H99" s="12"/>
      <c r="I99" s="12"/>
      <c r="J99" s="12"/>
      <c r="K99" s="12"/>
      <c r="L99" s="12"/>
      <c r="M99" s="12"/>
    </row>
    <row r="100" spans="2:13" ht="15" customHeight="1">
      <c r="B100" s="12"/>
      <c r="C100" s="12"/>
      <c r="D100" s="12"/>
      <c r="E100" s="12"/>
      <c r="F100" s="12"/>
      <c r="G100" s="12"/>
      <c r="H100" s="12"/>
      <c r="I100" s="12"/>
      <c r="J100" s="12"/>
      <c r="K100" s="12"/>
      <c r="L100" s="12"/>
      <c r="M100" s="12"/>
    </row>
    <row r="101" spans="2:13" ht="15" customHeight="1">
      <c r="B101" s="12"/>
      <c r="C101" s="12"/>
      <c r="D101" s="12"/>
      <c r="E101" s="12"/>
      <c r="F101" s="12"/>
      <c r="G101" s="12"/>
      <c r="H101" s="12"/>
      <c r="I101" s="12"/>
      <c r="J101" s="12"/>
      <c r="K101" s="12"/>
      <c r="L101" s="12"/>
      <c r="M101" s="12"/>
    </row>
    <row r="102" spans="2:13" ht="15" customHeight="1">
      <c r="B102" s="12"/>
      <c r="C102" s="12"/>
      <c r="D102" s="12"/>
      <c r="E102" s="12"/>
      <c r="F102" s="12"/>
      <c r="G102" s="12"/>
      <c r="H102" s="12"/>
      <c r="I102" s="12"/>
      <c r="J102" s="12"/>
      <c r="K102" s="12"/>
      <c r="L102" s="12"/>
      <c r="M102" s="12"/>
    </row>
    <row r="103" spans="2:13" ht="15" customHeight="1">
      <c r="B103" s="12"/>
      <c r="C103" s="12"/>
      <c r="D103" s="12"/>
      <c r="E103" s="12"/>
      <c r="F103" s="12"/>
      <c r="G103" s="12"/>
      <c r="H103" s="12"/>
      <c r="I103" s="12"/>
      <c r="J103" s="12"/>
      <c r="K103" s="12"/>
      <c r="L103" s="12"/>
      <c r="M103" s="12"/>
    </row>
    <row r="104" spans="2:13" ht="15" customHeight="1">
      <c r="B104" s="12"/>
      <c r="C104" s="12"/>
      <c r="D104" s="12"/>
      <c r="E104" s="12"/>
      <c r="F104" s="12"/>
      <c r="G104" s="12"/>
      <c r="H104" s="12"/>
      <c r="I104" s="12"/>
      <c r="J104" s="12"/>
      <c r="K104" s="12"/>
      <c r="L104" s="12"/>
      <c r="M104" s="12"/>
    </row>
    <row r="105" spans="2:13" ht="15" customHeight="1">
      <c r="B105" s="12"/>
      <c r="C105" s="12"/>
      <c r="D105" s="12"/>
      <c r="E105" s="12"/>
      <c r="F105" s="12"/>
      <c r="G105" s="12"/>
      <c r="H105" s="12"/>
      <c r="I105" s="12"/>
      <c r="J105" s="12"/>
      <c r="K105" s="12"/>
      <c r="L105" s="12"/>
      <c r="M105" s="12"/>
    </row>
    <row r="106" spans="2:13" ht="15" customHeight="1">
      <c r="B106" s="12"/>
      <c r="C106" s="12"/>
      <c r="D106" s="12"/>
      <c r="E106" s="12"/>
      <c r="F106" s="12"/>
      <c r="G106" s="12"/>
      <c r="H106" s="12"/>
      <c r="I106" s="12"/>
      <c r="J106" s="12"/>
      <c r="K106" s="12"/>
      <c r="L106" s="12"/>
      <c r="M106" s="12"/>
    </row>
    <row r="107" spans="2:13" ht="15" customHeight="1">
      <c r="B107" s="12"/>
      <c r="C107" s="12"/>
      <c r="D107" s="12"/>
      <c r="E107" s="12"/>
      <c r="F107" s="12"/>
      <c r="G107" s="12"/>
      <c r="H107" s="12"/>
      <c r="I107" s="12"/>
      <c r="J107" s="12"/>
      <c r="K107" s="12"/>
      <c r="L107" s="12"/>
      <c r="M107" s="12"/>
    </row>
    <row r="108" spans="2:13" ht="15" customHeight="1">
      <c r="B108" s="12"/>
      <c r="C108" s="12"/>
      <c r="D108" s="12"/>
      <c r="E108" s="12"/>
      <c r="F108" s="12"/>
      <c r="G108" s="12"/>
      <c r="H108" s="12"/>
      <c r="I108" s="12"/>
      <c r="J108" s="12"/>
      <c r="K108" s="12"/>
      <c r="L108" s="12"/>
      <c r="M108" s="12"/>
    </row>
    <row r="109" spans="2:13" ht="15" customHeight="1">
      <c r="B109" s="12"/>
      <c r="C109" s="12"/>
      <c r="D109" s="12"/>
      <c r="E109" s="12"/>
      <c r="F109" s="12"/>
      <c r="G109" s="12"/>
      <c r="H109" s="12"/>
      <c r="I109" s="12"/>
      <c r="J109" s="12"/>
      <c r="K109" s="12"/>
      <c r="L109" s="12"/>
      <c r="M109" s="12"/>
    </row>
    <row r="110" spans="2:13" ht="15" customHeight="1">
      <c r="B110" s="12"/>
      <c r="C110" s="12"/>
      <c r="D110" s="12"/>
      <c r="E110" s="12"/>
      <c r="F110" s="12"/>
      <c r="G110" s="12"/>
      <c r="H110" s="12"/>
      <c r="I110" s="12"/>
      <c r="J110" s="12"/>
      <c r="K110" s="12"/>
      <c r="L110" s="12"/>
      <c r="M110" s="12"/>
    </row>
    <row r="111" spans="2:13" ht="15" customHeight="1">
      <c r="B111" s="12"/>
      <c r="C111" s="12"/>
      <c r="D111" s="12"/>
      <c r="E111" s="12"/>
      <c r="F111" s="12"/>
      <c r="G111" s="12"/>
      <c r="H111" s="12"/>
      <c r="I111" s="12"/>
      <c r="J111" s="12"/>
      <c r="K111" s="12"/>
      <c r="L111" s="12"/>
      <c r="M111" s="12"/>
    </row>
    <row r="112" spans="2:13" ht="15" customHeight="1">
      <c r="B112" s="12"/>
      <c r="C112" s="12"/>
      <c r="D112" s="12"/>
      <c r="E112" s="12"/>
      <c r="F112" s="12"/>
      <c r="G112" s="12"/>
      <c r="H112" s="12"/>
      <c r="I112" s="12"/>
      <c r="J112" s="12"/>
      <c r="K112" s="12"/>
      <c r="L112" s="12"/>
      <c r="M112" s="12"/>
    </row>
    <row r="113" spans="2:13" ht="15" customHeight="1">
      <c r="B113" s="12"/>
      <c r="C113" s="12"/>
      <c r="D113" s="12"/>
      <c r="E113" s="12"/>
      <c r="F113" s="12"/>
      <c r="G113" s="12"/>
      <c r="H113" s="12"/>
      <c r="I113" s="12"/>
      <c r="J113" s="12"/>
      <c r="K113" s="12"/>
      <c r="L113" s="12"/>
      <c r="M113" s="12"/>
    </row>
    <row r="114" spans="2:13" ht="15" customHeight="1">
      <c r="B114" s="12"/>
      <c r="C114" s="12"/>
      <c r="D114" s="12"/>
      <c r="E114" s="12"/>
      <c r="F114" s="12"/>
      <c r="G114" s="12"/>
      <c r="H114" s="12"/>
      <c r="I114" s="12"/>
      <c r="J114" s="12"/>
      <c r="K114" s="12"/>
      <c r="L114" s="12"/>
      <c r="M114" s="12"/>
    </row>
    <row r="115" spans="2:13" ht="15" customHeight="1">
      <c r="B115" s="12"/>
      <c r="C115" s="12"/>
      <c r="D115" s="12"/>
      <c r="E115" s="12"/>
      <c r="F115" s="12"/>
      <c r="G115" s="12"/>
      <c r="H115" s="12"/>
      <c r="I115" s="12"/>
      <c r="J115" s="12"/>
      <c r="K115" s="12"/>
      <c r="L115" s="12"/>
      <c r="M115" s="12"/>
    </row>
    <row r="116" spans="2:13" ht="15" customHeight="1">
      <c r="B116" s="12"/>
      <c r="C116" s="12"/>
      <c r="D116" s="12"/>
      <c r="E116" s="12"/>
      <c r="F116" s="12"/>
      <c r="G116" s="12"/>
      <c r="H116" s="12"/>
      <c r="I116" s="12"/>
      <c r="J116" s="12"/>
      <c r="K116" s="12"/>
      <c r="L116" s="12"/>
      <c r="M116" s="12"/>
    </row>
    <row r="117" spans="2:13" ht="15" customHeight="1">
      <c r="B117" s="12"/>
      <c r="C117" s="12"/>
      <c r="D117" s="12"/>
      <c r="E117" s="12"/>
      <c r="F117" s="12"/>
      <c r="G117" s="12"/>
      <c r="H117" s="12"/>
      <c r="I117" s="12"/>
      <c r="J117" s="12"/>
      <c r="K117" s="12"/>
      <c r="L117" s="12"/>
      <c r="M117" s="12"/>
    </row>
    <row r="118" spans="2:13" ht="15" customHeight="1">
      <c r="B118" s="12"/>
      <c r="C118" s="12"/>
      <c r="D118" s="12"/>
      <c r="E118" s="12"/>
      <c r="F118" s="12"/>
      <c r="G118" s="12"/>
      <c r="H118" s="12"/>
      <c r="I118" s="12"/>
      <c r="J118" s="12"/>
      <c r="K118" s="12"/>
      <c r="L118" s="12"/>
      <c r="M118" s="12"/>
    </row>
    <row r="119" spans="2:13" ht="15" customHeight="1">
      <c r="B119" s="12"/>
      <c r="C119" s="12"/>
      <c r="D119" s="12"/>
      <c r="E119" s="12"/>
      <c r="F119" s="12"/>
      <c r="G119" s="12"/>
      <c r="H119" s="12"/>
      <c r="I119" s="12"/>
      <c r="J119" s="12"/>
      <c r="K119" s="12"/>
      <c r="L119" s="12"/>
      <c r="M119" s="12"/>
    </row>
    <row r="120" spans="2:13" ht="15" customHeight="1">
      <c r="B120" s="12"/>
      <c r="C120" s="12"/>
      <c r="D120" s="12"/>
      <c r="E120" s="12"/>
      <c r="F120" s="12"/>
      <c r="G120" s="12"/>
      <c r="H120" s="12"/>
      <c r="I120" s="12"/>
      <c r="J120" s="12"/>
      <c r="K120" s="12"/>
      <c r="L120" s="12"/>
      <c r="M120" s="12"/>
    </row>
    <row r="121" spans="2:13" ht="15" customHeight="1">
      <c r="B121" s="12"/>
      <c r="C121" s="12"/>
      <c r="D121" s="12"/>
      <c r="E121" s="12"/>
      <c r="F121" s="12"/>
      <c r="G121" s="12"/>
      <c r="H121" s="12"/>
      <c r="I121" s="12"/>
      <c r="J121" s="12"/>
      <c r="K121" s="12"/>
      <c r="L121" s="12"/>
      <c r="M121" s="12"/>
    </row>
    <row r="122" spans="2:13" ht="15" customHeight="1">
      <c r="B122" s="12"/>
      <c r="C122" s="12"/>
      <c r="D122" s="12"/>
      <c r="E122" s="12"/>
      <c r="F122" s="12"/>
      <c r="G122" s="12"/>
      <c r="H122" s="12"/>
      <c r="I122" s="12"/>
      <c r="J122" s="12"/>
      <c r="K122" s="12"/>
      <c r="L122" s="12"/>
      <c r="M122" s="12"/>
    </row>
    <row r="123" spans="2:13" ht="15" customHeight="1">
      <c r="B123" s="12"/>
      <c r="C123" s="12"/>
      <c r="D123" s="12"/>
      <c r="E123" s="12"/>
      <c r="F123" s="12"/>
      <c r="G123" s="12"/>
      <c r="H123" s="12"/>
      <c r="I123" s="12"/>
      <c r="J123" s="12"/>
      <c r="K123" s="12"/>
      <c r="L123" s="12"/>
      <c r="M123" s="12"/>
    </row>
    <row r="124" spans="2:13" ht="15" customHeight="1">
      <c r="B124" s="12"/>
      <c r="C124" s="12"/>
      <c r="D124" s="12"/>
      <c r="E124" s="12"/>
      <c r="F124" s="12"/>
      <c r="G124" s="12"/>
      <c r="H124" s="12"/>
      <c r="I124" s="12"/>
      <c r="J124" s="12"/>
      <c r="K124" s="12"/>
      <c r="L124" s="12"/>
      <c r="M124" s="12"/>
    </row>
    <row r="125" spans="2:13" ht="15" customHeight="1"/>
    <row r="126" spans="2:13" ht="15" customHeight="1"/>
    <row r="127" spans="2:13" ht="15" customHeight="1"/>
    <row r="128" spans="2:13"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sheetData>
  <mergeCells count="5">
    <mergeCell ref="A2:M2"/>
    <mergeCell ref="B10:M10"/>
    <mergeCell ref="B13:M13"/>
    <mergeCell ref="B44:M44"/>
    <mergeCell ref="A5:J5"/>
  </mergeCells>
  <phoneticPr fontId="7" type="noConversion"/>
  <printOptions horizontalCentered="1"/>
  <pageMargins left="0.39370078740157483" right="0.39370078740157483" top="0.59055118110236227" bottom="0.59055118110236227" header="0.39370078740157483" footer="0.39370078740157483"/>
  <pageSetup paperSize="9" scale="54" orientation="portrait" r:id="rId1"/>
  <headerFooter alignWithMargins="0">
    <oddHeader>&amp;C&amp;"Helvetica,Fett"&amp;12 2010</oddHeader>
    <oddFooter>&amp;C&amp;"Helvetica,Standard" Eidg. Steuerverwaltung  -  Administration fédérale des contributions  -  Amministrazione federale delle contribuzioni&amp;R41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W121"/>
  <sheetViews>
    <sheetView zoomScale="60" zoomScaleNormal="60" workbookViewId="0"/>
  </sheetViews>
  <sheetFormatPr baseColWidth="10" defaultColWidth="12.6640625" defaultRowHeight="13.2"/>
  <cols>
    <col min="1" max="1" width="30.5546875" style="5" customWidth="1"/>
    <col min="2" max="11" width="14.109375" style="5" customWidth="1"/>
    <col min="12" max="12" width="12.5546875" style="5" customWidth="1"/>
    <col min="13" max="19" width="12.6640625" style="5" customWidth="1"/>
    <col min="20" max="20" width="15.33203125" style="5" bestFit="1" customWidth="1"/>
    <col min="21" max="21" width="13" style="5" bestFit="1" customWidth="1"/>
    <col min="22" max="22" width="15.33203125" style="5" bestFit="1" customWidth="1"/>
    <col min="23" max="23" width="34.44140625" style="5" bestFit="1" customWidth="1"/>
    <col min="24" max="16384" width="12.6640625" style="5"/>
  </cols>
  <sheetData>
    <row r="1" spans="1:23" ht="18.899999999999999" customHeight="1">
      <c r="A1" s="3" t="s">
        <v>107</v>
      </c>
      <c r="B1" s="3"/>
      <c r="C1" s="3"/>
      <c r="D1" s="3"/>
      <c r="E1" s="3"/>
      <c r="F1" s="3"/>
      <c r="G1" s="3"/>
      <c r="H1" s="3"/>
      <c r="I1" s="3"/>
      <c r="J1" s="3"/>
      <c r="K1" s="3"/>
      <c r="L1" s="3" t="str">
        <f>A1</f>
        <v>Married retired person</v>
      </c>
      <c r="M1" s="3"/>
      <c r="N1" s="3"/>
      <c r="O1" s="3"/>
      <c r="P1" s="3"/>
      <c r="Q1" s="3"/>
      <c r="R1" s="3"/>
      <c r="S1" s="3"/>
      <c r="T1" s="3"/>
      <c r="U1" s="3"/>
    </row>
    <row r="2" spans="1:23" ht="18.899999999999999" customHeight="1">
      <c r="A2" s="3"/>
      <c r="B2" s="3"/>
      <c r="C2" s="3"/>
      <c r="D2" s="3"/>
      <c r="E2" s="3"/>
      <c r="F2" s="3"/>
      <c r="G2" s="3"/>
      <c r="H2" s="3"/>
      <c r="I2" s="3"/>
      <c r="J2" s="3"/>
      <c r="K2" s="3"/>
      <c r="L2" s="3"/>
      <c r="M2" s="3"/>
      <c r="N2" s="3"/>
      <c r="O2" s="3"/>
      <c r="P2" s="3"/>
      <c r="Q2" s="3"/>
      <c r="R2" s="3"/>
      <c r="S2" s="3"/>
      <c r="T2" s="3"/>
      <c r="U2" s="3"/>
    </row>
    <row r="3" spans="1:23" ht="18.899999999999999" customHeight="1">
      <c r="A3" s="915" t="str">
        <f>'Pages 42-43'!$A$3</f>
        <v xml:space="preserve">Cantonal, municipal and church tax burden on social security and retirement income </v>
      </c>
      <c r="B3" s="915"/>
      <c r="C3" s="915"/>
      <c r="D3" s="915"/>
      <c r="E3" s="915"/>
      <c r="F3" s="915"/>
      <c r="G3" s="915"/>
      <c r="H3" s="915"/>
      <c r="I3" s="915"/>
      <c r="J3" s="915"/>
      <c r="K3" s="341"/>
      <c r="L3" s="915" t="str">
        <f>A3</f>
        <v xml:space="preserve">Cantonal, municipal and church tax burden on social security and retirement income </v>
      </c>
      <c r="M3" s="915"/>
      <c r="N3" s="915"/>
      <c r="O3" s="915"/>
      <c r="P3" s="915"/>
      <c r="Q3" s="915"/>
      <c r="R3" s="915"/>
      <c r="S3" s="915"/>
      <c r="T3" s="915"/>
      <c r="U3" s="915"/>
    </row>
    <row r="4" spans="1:23" ht="18.899999999999999" customHeight="1">
      <c r="A4" s="915"/>
      <c r="B4" s="915"/>
      <c r="C4" s="915"/>
      <c r="D4" s="915"/>
      <c r="E4" s="915"/>
      <c r="F4" s="915"/>
      <c r="G4" s="915"/>
      <c r="H4" s="915"/>
      <c r="I4" s="915"/>
      <c r="J4" s="915"/>
      <c r="K4" s="341"/>
      <c r="L4" s="4"/>
    </row>
    <row r="5" spans="1:23" ht="18.899999999999999" customHeight="1" thickBot="1">
      <c r="A5" s="6">
        <v>21</v>
      </c>
      <c r="B5" s="4"/>
      <c r="C5" s="4"/>
      <c r="D5" s="4"/>
      <c r="E5" s="4"/>
      <c r="F5" s="4"/>
      <c r="G5" s="4"/>
      <c r="H5" s="4"/>
      <c r="I5" s="4"/>
      <c r="J5" s="4"/>
      <c r="K5" s="4"/>
      <c r="U5" s="8"/>
      <c r="W5" s="8">
        <v>21</v>
      </c>
    </row>
    <row r="6" spans="1:23" ht="18.899999999999999" customHeight="1" thickBot="1">
      <c r="A6" s="7" t="str">
        <f>'Pages 10-11'!$A$6</f>
        <v>Cantonal capitals</v>
      </c>
      <c r="B6" s="909" t="str">
        <f>'Pages 42-43'!$B$6:$L$6</f>
        <v>Social security and retirement income in Swiss francs</v>
      </c>
      <c r="C6" s="910"/>
      <c r="D6" s="910"/>
      <c r="E6" s="910"/>
      <c r="F6" s="910"/>
      <c r="G6" s="910"/>
      <c r="H6" s="910"/>
      <c r="I6" s="910"/>
      <c r="J6" s="910"/>
      <c r="K6" s="911"/>
      <c r="L6" s="909" t="str">
        <f>B6</f>
        <v>Social security and retirement income in Swiss francs</v>
      </c>
      <c r="M6" s="910"/>
      <c r="N6" s="910"/>
      <c r="O6" s="910"/>
      <c r="P6" s="910"/>
      <c r="Q6" s="910"/>
      <c r="R6" s="910"/>
      <c r="S6" s="910"/>
      <c r="T6" s="910"/>
      <c r="U6" s="910"/>
      <c r="V6" s="911"/>
      <c r="W6" s="167" t="str">
        <f>A6</f>
        <v>Cantonal capitals</v>
      </c>
    </row>
    <row r="7" spans="1:23" ht="18.899999999999999" customHeight="1">
      <c r="A7" s="7" t="str">
        <f>'Pages 10-11'!$A$7</f>
        <v>Confederation</v>
      </c>
      <c r="B7" s="16">
        <v>20000</v>
      </c>
      <c r="C7" s="16">
        <v>25000</v>
      </c>
      <c r="D7" s="16">
        <v>30000</v>
      </c>
      <c r="E7" s="16">
        <v>35000</v>
      </c>
      <c r="F7" s="16">
        <v>40000</v>
      </c>
      <c r="G7" s="16">
        <v>45000</v>
      </c>
      <c r="H7" s="16">
        <v>50000</v>
      </c>
      <c r="I7" s="16">
        <v>60000</v>
      </c>
      <c r="J7" s="16">
        <v>70000</v>
      </c>
      <c r="K7" s="16">
        <v>80000</v>
      </c>
      <c r="L7" s="16">
        <v>80000</v>
      </c>
      <c r="M7" s="16">
        <v>90000</v>
      </c>
      <c r="N7" s="16">
        <v>100000</v>
      </c>
      <c r="O7" s="16">
        <v>125000</v>
      </c>
      <c r="P7" s="16">
        <v>150000</v>
      </c>
      <c r="Q7" s="16">
        <v>175000</v>
      </c>
      <c r="R7" s="16">
        <v>200000</v>
      </c>
      <c r="S7" s="16">
        <v>250000</v>
      </c>
      <c r="T7" s="16">
        <v>300000</v>
      </c>
      <c r="U7" s="16">
        <v>400000</v>
      </c>
      <c r="V7" s="405">
        <v>500000</v>
      </c>
      <c r="W7" s="167" t="str">
        <f t="shared" ref="W7:W67" si="0">A7</f>
        <v>Confederation</v>
      </c>
    </row>
    <row r="8" spans="1:23" ht="18.899999999999999" customHeight="1">
      <c r="A8" s="7"/>
      <c r="U8" s="8"/>
      <c r="W8" s="8"/>
    </row>
    <row r="9" spans="1:23" ht="18.899999999999999" customHeight="1">
      <c r="A9" s="7"/>
      <c r="B9" s="919" t="str">
        <f>'Pages 10-11'!$B$9:$M$9</f>
        <v xml:space="preserve">Tax burden in Swiss francs </v>
      </c>
      <c r="C9" s="920"/>
      <c r="D9" s="920"/>
      <c r="E9" s="920"/>
      <c r="F9" s="920"/>
      <c r="G9" s="920"/>
      <c r="H9" s="920"/>
      <c r="I9" s="920"/>
      <c r="J9" s="920"/>
      <c r="K9" s="393"/>
      <c r="L9" s="916" t="str">
        <f>B9</f>
        <v xml:space="preserve">Tax burden in Swiss francs </v>
      </c>
      <c r="M9" s="917"/>
      <c r="N9" s="917"/>
      <c r="O9" s="917"/>
      <c r="P9" s="917"/>
      <c r="Q9" s="917"/>
      <c r="R9" s="917"/>
      <c r="S9" s="917"/>
      <c r="T9" s="917"/>
      <c r="U9" s="917"/>
      <c r="V9" s="918"/>
      <c r="W9" s="8"/>
    </row>
    <row r="10" spans="1:23" ht="18.899999999999999" customHeight="1">
      <c r="A10" s="24" t="str">
        <f>'Page 9'!$A$16</f>
        <v>Zurich</v>
      </c>
      <c r="B10" s="14">
        <v>194.55</v>
      </c>
      <c r="C10" s="14">
        <v>469.35</v>
      </c>
      <c r="D10" s="14">
        <v>723.55</v>
      </c>
      <c r="E10" s="14">
        <v>1138.05</v>
      </c>
      <c r="F10" s="14">
        <v>1513.6</v>
      </c>
      <c r="G10" s="14">
        <v>2035.7</v>
      </c>
      <c r="H10" s="14">
        <v>2528.0500000000002</v>
      </c>
      <c r="I10" s="14">
        <v>3723.45</v>
      </c>
      <c r="J10" s="14">
        <v>4994.3999999999996</v>
      </c>
      <c r="K10" s="14">
        <v>6597.4</v>
      </c>
      <c r="L10" s="14">
        <v>8200.4000000000015</v>
      </c>
      <c r="M10" s="14">
        <v>9805.7000000000007</v>
      </c>
      <c r="N10" s="14">
        <v>14385.7</v>
      </c>
      <c r="O10" s="14">
        <v>19407.650000000001</v>
      </c>
      <c r="P10" s="14">
        <v>24560.15</v>
      </c>
      <c r="Q10" s="14">
        <v>30234.799999999999</v>
      </c>
      <c r="R10" s="14">
        <v>42085.55</v>
      </c>
      <c r="S10" s="14">
        <v>54850</v>
      </c>
      <c r="T10" s="14">
        <v>83202.5</v>
      </c>
      <c r="U10" s="14">
        <v>112972.5</v>
      </c>
      <c r="V10" s="14">
        <v>261822.50000000003</v>
      </c>
      <c r="W10" s="8" t="str">
        <f t="shared" si="0"/>
        <v>Zurich</v>
      </c>
    </row>
    <row r="11" spans="1:23" ht="18.899999999999999" customHeight="1">
      <c r="A11" s="24" t="str">
        <f>'Page 9'!$A$17</f>
        <v>Berne</v>
      </c>
      <c r="B11" s="14">
        <v>44.45</v>
      </c>
      <c r="C11" s="14">
        <v>427.2</v>
      </c>
      <c r="D11" s="14">
        <v>1074.55</v>
      </c>
      <c r="E11" s="14">
        <v>1756.2500000000002</v>
      </c>
      <c r="F11" s="14">
        <v>2734.05</v>
      </c>
      <c r="G11" s="14">
        <v>3711.9</v>
      </c>
      <c r="H11" s="14">
        <v>4736.1499999999996</v>
      </c>
      <c r="I11" s="14">
        <v>6554.1</v>
      </c>
      <c r="J11" s="14">
        <v>8372</v>
      </c>
      <c r="K11" s="14">
        <v>10331.050000000001</v>
      </c>
      <c r="L11" s="14">
        <v>12388.150000000001</v>
      </c>
      <c r="M11" s="14">
        <v>14450.55</v>
      </c>
      <c r="N11" s="14">
        <v>20251.150000000001</v>
      </c>
      <c r="O11" s="14">
        <v>26462</v>
      </c>
      <c r="P11" s="14">
        <v>33250.450000000004</v>
      </c>
      <c r="Q11" s="14">
        <v>40133</v>
      </c>
      <c r="R11" s="14">
        <v>54161.1</v>
      </c>
      <c r="S11" s="14">
        <v>68459.3</v>
      </c>
      <c r="T11" s="14">
        <v>98633.85</v>
      </c>
      <c r="U11" s="14">
        <v>129342.40000000001</v>
      </c>
      <c r="V11" s="14">
        <v>284822.40000000002</v>
      </c>
      <c r="W11" s="8" t="str">
        <f t="shared" si="0"/>
        <v>Berne</v>
      </c>
    </row>
    <row r="12" spans="1:23" ht="18.899999999999999" customHeight="1">
      <c r="A12" s="24" t="str">
        <f>'Page 9'!$A$18</f>
        <v>Lucerne</v>
      </c>
      <c r="B12" s="14">
        <v>72.2</v>
      </c>
      <c r="C12" s="14">
        <v>301.60000000000002</v>
      </c>
      <c r="D12" s="14">
        <v>915.80000000000007</v>
      </c>
      <c r="E12" s="14">
        <v>1702.1000000000004</v>
      </c>
      <c r="F12" s="14">
        <v>2368.1</v>
      </c>
      <c r="G12" s="14">
        <v>3050.7000000000003</v>
      </c>
      <c r="H12" s="14">
        <v>3733.4</v>
      </c>
      <c r="I12" s="14">
        <v>5298.5</v>
      </c>
      <c r="J12" s="14">
        <v>6880.2000000000007</v>
      </c>
      <c r="K12" s="14">
        <v>8445.3000000000011</v>
      </c>
      <c r="L12" s="14">
        <v>10010.400000000001</v>
      </c>
      <c r="M12" s="14">
        <v>11601.400000000001</v>
      </c>
      <c r="N12" s="14">
        <v>16115.400000000001</v>
      </c>
      <c r="O12" s="14">
        <v>20982.800000000003</v>
      </c>
      <c r="P12" s="14">
        <v>26271.200000000001</v>
      </c>
      <c r="Q12" s="14">
        <v>31636.2</v>
      </c>
      <c r="R12" s="14">
        <v>42366.2</v>
      </c>
      <c r="S12" s="14">
        <v>53096.2</v>
      </c>
      <c r="T12" s="14">
        <v>74556.2</v>
      </c>
      <c r="U12" s="14">
        <v>96016.2</v>
      </c>
      <c r="V12" s="14">
        <v>203316.2</v>
      </c>
      <c r="W12" s="8" t="str">
        <f t="shared" si="0"/>
        <v>Lucerne</v>
      </c>
    </row>
    <row r="13" spans="1:23" ht="18.899999999999999" customHeight="1">
      <c r="A13" s="24" t="str">
        <f>'Page 9'!$A$19</f>
        <v>Altdorf</v>
      </c>
      <c r="B13" s="14">
        <v>100</v>
      </c>
      <c r="C13" s="14">
        <v>100</v>
      </c>
      <c r="D13" s="14">
        <v>762.15599999999995</v>
      </c>
      <c r="E13" s="14">
        <v>1514.606</v>
      </c>
      <c r="F13" s="14">
        <v>2267.056</v>
      </c>
      <c r="G13" s="14">
        <v>3019.5059999999999</v>
      </c>
      <c r="H13" s="14">
        <v>3771.9560000000001</v>
      </c>
      <c r="I13" s="14">
        <v>5231.7089999999998</v>
      </c>
      <c r="J13" s="14">
        <v>6510.8739999999998</v>
      </c>
      <c r="K13" s="14">
        <v>7790.0389999999998</v>
      </c>
      <c r="L13" s="14">
        <v>9099.3019999999997</v>
      </c>
      <c r="M13" s="14">
        <v>10544.005999999998</v>
      </c>
      <c r="N13" s="14">
        <v>14306.255999999998</v>
      </c>
      <c r="O13" s="14">
        <v>18068.505999999998</v>
      </c>
      <c r="P13" s="14">
        <v>21830.755999999998</v>
      </c>
      <c r="Q13" s="14">
        <v>25593.005999999998</v>
      </c>
      <c r="R13" s="14">
        <v>33117.506000000001</v>
      </c>
      <c r="S13" s="14">
        <v>40642.006000000001</v>
      </c>
      <c r="T13" s="14">
        <v>55691.006000000001</v>
      </c>
      <c r="U13" s="14">
        <v>70740.006000000008</v>
      </c>
      <c r="V13" s="14">
        <v>145985.00599999999</v>
      </c>
      <c r="W13" s="8" t="str">
        <f t="shared" si="0"/>
        <v>Altdorf</v>
      </c>
    </row>
    <row r="14" spans="1:23" ht="18.899999999999999" customHeight="1">
      <c r="A14" s="24" t="str">
        <f>'Page 9'!$A$20</f>
        <v>Schwyz</v>
      </c>
      <c r="B14" s="14">
        <v>151.25</v>
      </c>
      <c r="C14" s="14">
        <v>417.9</v>
      </c>
      <c r="D14" s="14">
        <v>800</v>
      </c>
      <c r="E14" s="14">
        <v>1261.6500000000001</v>
      </c>
      <c r="F14" s="14">
        <v>1763.1499999999999</v>
      </c>
      <c r="G14" s="14">
        <v>2308.4</v>
      </c>
      <c r="H14" s="14">
        <v>2821.8</v>
      </c>
      <c r="I14" s="14">
        <v>3633.75</v>
      </c>
      <c r="J14" s="14">
        <v>4787.9500000000007</v>
      </c>
      <c r="K14" s="14">
        <v>6005.8</v>
      </c>
      <c r="L14" s="14">
        <v>7247.6</v>
      </c>
      <c r="M14" s="14">
        <v>8572.9</v>
      </c>
      <c r="N14" s="14">
        <v>11940</v>
      </c>
      <c r="O14" s="14">
        <v>15601.6</v>
      </c>
      <c r="P14" s="14">
        <v>19326.900000000001</v>
      </c>
      <c r="Q14" s="14">
        <v>23207.4</v>
      </c>
      <c r="R14" s="14">
        <v>30968.399999999998</v>
      </c>
      <c r="S14" s="14">
        <v>38729.399999999994</v>
      </c>
      <c r="T14" s="14">
        <v>54251.399999999994</v>
      </c>
      <c r="U14" s="14">
        <v>71313.649999999994</v>
      </c>
      <c r="V14" s="14">
        <v>161150</v>
      </c>
      <c r="W14" s="8" t="str">
        <f t="shared" si="0"/>
        <v>Schwyz</v>
      </c>
    </row>
    <row r="15" spans="1:23" ht="18.899999999999999" customHeight="1">
      <c r="A15" s="24" t="str">
        <f>'Page 9'!$A$21</f>
        <v>Sarnen</v>
      </c>
      <c r="B15" s="14">
        <v>27.95</v>
      </c>
      <c r="C15" s="14">
        <v>697.5</v>
      </c>
      <c r="D15" s="14">
        <v>1325.25</v>
      </c>
      <c r="E15" s="14">
        <v>1953</v>
      </c>
      <c r="F15" s="14">
        <v>2580.75</v>
      </c>
      <c r="G15" s="14">
        <v>3208.5</v>
      </c>
      <c r="H15" s="14">
        <v>3836.25</v>
      </c>
      <c r="I15" s="14">
        <v>4840.7</v>
      </c>
      <c r="J15" s="14">
        <v>6291.4500000000007</v>
      </c>
      <c r="K15" s="14">
        <v>7728.2999999999993</v>
      </c>
      <c r="L15" s="14">
        <v>9067.5</v>
      </c>
      <c r="M15" s="14">
        <v>10462.5</v>
      </c>
      <c r="N15" s="14">
        <v>13950</v>
      </c>
      <c r="O15" s="14">
        <v>17437.5</v>
      </c>
      <c r="P15" s="14">
        <v>20925</v>
      </c>
      <c r="Q15" s="14">
        <v>24412.5</v>
      </c>
      <c r="R15" s="14">
        <v>31387.5</v>
      </c>
      <c r="S15" s="14">
        <v>38362.5</v>
      </c>
      <c r="T15" s="14">
        <v>52312.5</v>
      </c>
      <c r="U15" s="14">
        <v>66262.5</v>
      </c>
      <c r="V15" s="14">
        <v>136012.5</v>
      </c>
      <c r="W15" s="8" t="str">
        <f t="shared" si="0"/>
        <v>Sarnen</v>
      </c>
    </row>
    <row r="16" spans="1:23" ht="18.899999999999999" customHeight="1">
      <c r="A16" s="24" t="str">
        <f>'Page 9'!$A$22</f>
        <v>Stans</v>
      </c>
      <c r="B16" s="14">
        <v>50</v>
      </c>
      <c r="C16" s="14">
        <v>201.64999999999998</v>
      </c>
      <c r="D16" s="14">
        <v>533.29999999999995</v>
      </c>
      <c r="E16" s="14">
        <v>1000.5</v>
      </c>
      <c r="F16" s="14">
        <v>1601.1000000000001</v>
      </c>
      <c r="G16" s="14">
        <v>2275.5500000000002</v>
      </c>
      <c r="H16" s="14">
        <v>2926.2</v>
      </c>
      <c r="I16" s="14">
        <v>4231</v>
      </c>
      <c r="J16" s="14">
        <v>5587.8</v>
      </c>
      <c r="K16" s="14">
        <v>7082.7</v>
      </c>
      <c r="L16" s="14">
        <v>8577.15</v>
      </c>
      <c r="M16" s="14">
        <v>10191.550000000001</v>
      </c>
      <c r="N16" s="14">
        <v>14285.8</v>
      </c>
      <c r="O16" s="14">
        <v>18400.499999999996</v>
      </c>
      <c r="P16" s="14">
        <v>22631.649999999998</v>
      </c>
      <c r="Q16" s="14">
        <v>26862.800000000003</v>
      </c>
      <c r="R16" s="14">
        <v>35561.950000000004</v>
      </c>
      <c r="S16" s="14">
        <v>44306.7</v>
      </c>
      <c r="T16" s="14">
        <v>59321.7</v>
      </c>
      <c r="U16" s="14">
        <v>74336.7</v>
      </c>
      <c r="V16" s="14">
        <v>149411.70000000001</v>
      </c>
      <c r="W16" s="8" t="str">
        <f t="shared" si="0"/>
        <v>Stans</v>
      </c>
    </row>
    <row r="17" spans="1:23" ht="18.899999999999999" customHeight="1">
      <c r="A17" s="24" t="str">
        <f>'Page 9'!$A$23</f>
        <v>Glarus</v>
      </c>
      <c r="B17" s="14">
        <v>203.8</v>
      </c>
      <c r="C17" s="14">
        <v>713.34999999999991</v>
      </c>
      <c r="D17" s="14">
        <v>1222.8499999999999</v>
      </c>
      <c r="E17" s="14">
        <v>2050.8500000000004</v>
      </c>
      <c r="F17" s="14">
        <v>2751.4500000000003</v>
      </c>
      <c r="G17" s="14">
        <v>3452</v>
      </c>
      <c r="H17" s="14">
        <v>4104.2000000000007</v>
      </c>
      <c r="I17" s="14">
        <v>5412.4</v>
      </c>
      <c r="J17" s="14">
        <v>6853.0999999999995</v>
      </c>
      <c r="K17" s="14">
        <v>8409.65</v>
      </c>
      <c r="L17" s="14">
        <v>10088.549999999999</v>
      </c>
      <c r="M17" s="14">
        <v>11903.75</v>
      </c>
      <c r="N17" s="14">
        <v>16393.899999999998</v>
      </c>
      <c r="O17" s="14">
        <v>21170.699999999997</v>
      </c>
      <c r="P17" s="14">
        <v>26046.850000000002</v>
      </c>
      <c r="Q17" s="14">
        <v>31142.050000000003</v>
      </c>
      <c r="R17" s="14">
        <v>41386</v>
      </c>
      <c r="S17" s="14">
        <v>52531.85</v>
      </c>
      <c r="T17" s="14">
        <v>74823.5</v>
      </c>
      <c r="U17" s="14">
        <v>98888.25</v>
      </c>
      <c r="V17" s="14">
        <v>214988.25</v>
      </c>
      <c r="W17" s="8" t="str">
        <f t="shared" si="0"/>
        <v>Glarus</v>
      </c>
    </row>
    <row r="18" spans="1:23" ht="18.899999999999999" customHeight="1">
      <c r="A18" s="24" t="str">
        <f>'Page 9'!$A$24</f>
        <v>Zug</v>
      </c>
      <c r="B18" s="14">
        <v>0</v>
      </c>
      <c r="C18" s="14">
        <v>35.799999999999997</v>
      </c>
      <c r="D18" s="14">
        <v>138.55000000000001</v>
      </c>
      <c r="E18" s="14">
        <v>385.94999999999993</v>
      </c>
      <c r="F18" s="14">
        <v>612.35</v>
      </c>
      <c r="G18" s="14">
        <v>854.49999999999989</v>
      </c>
      <c r="H18" s="14">
        <v>1100.3500000000001</v>
      </c>
      <c r="I18" s="14">
        <v>1687.45</v>
      </c>
      <c r="J18" s="14">
        <v>2205.9500000000003</v>
      </c>
      <c r="K18" s="14">
        <v>2733.4</v>
      </c>
      <c r="L18" s="14">
        <v>3313</v>
      </c>
      <c r="M18" s="14">
        <v>4091.4999999999995</v>
      </c>
      <c r="N18" s="14">
        <v>6017.3499999999995</v>
      </c>
      <c r="O18" s="14">
        <v>8316.4500000000007</v>
      </c>
      <c r="P18" s="14">
        <v>11407.4</v>
      </c>
      <c r="Q18" s="14">
        <v>16376.550000000001</v>
      </c>
      <c r="R18" s="14">
        <v>25115.050000000003</v>
      </c>
      <c r="S18" s="14">
        <v>32625.000000000004</v>
      </c>
      <c r="T18" s="14">
        <v>44810.3</v>
      </c>
      <c r="U18" s="14">
        <v>56730.3</v>
      </c>
      <c r="V18" s="14">
        <v>116330.29999999999</v>
      </c>
      <c r="W18" s="8" t="str">
        <f t="shared" si="0"/>
        <v>Zug</v>
      </c>
    </row>
    <row r="19" spans="1:23" ht="18.899999999999999" customHeight="1">
      <c r="A19" s="24" t="str">
        <f>'Page 9'!$A$25</f>
        <v>Fribourg</v>
      </c>
      <c r="B19" s="14">
        <v>111.30000000000001</v>
      </c>
      <c r="C19" s="14">
        <v>184.79999999999998</v>
      </c>
      <c r="D19" s="14">
        <v>446.70000000000005</v>
      </c>
      <c r="E19" s="14">
        <v>863.84999999999991</v>
      </c>
      <c r="F19" s="14">
        <v>1290.3000000000002</v>
      </c>
      <c r="G19" s="14">
        <v>2178.6999999999998</v>
      </c>
      <c r="H19" s="14">
        <v>2859.85</v>
      </c>
      <c r="I19" s="14">
        <v>4648.55</v>
      </c>
      <c r="J19" s="14">
        <v>6903.3</v>
      </c>
      <c r="K19" s="14">
        <v>8792.4500000000007</v>
      </c>
      <c r="L19" s="14">
        <v>10833.85</v>
      </c>
      <c r="M19" s="14">
        <v>13107.7</v>
      </c>
      <c r="N19" s="14">
        <v>18768.449999999997</v>
      </c>
      <c r="O19" s="14">
        <v>25066</v>
      </c>
      <c r="P19" s="14">
        <v>31576.9</v>
      </c>
      <c r="Q19" s="14">
        <v>37986.250000000007</v>
      </c>
      <c r="R19" s="14">
        <v>51821.9</v>
      </c>
      <c r="S19" s="14">
        <v>66859.95</v>
      </c>
      <c r="T19" s="14">
        <v>98074.35</v>
      </c>
      <c r="U19" s="14">
        <v>124606.15</v>
      </c>
      <c r="V19" s="14">
        <v>251911.15</v>
      </c>
      <c r="W19" s="8" t="str">
        <f t="shared" si="0"/>
        <v>Fribourg</v>
      </c>
    </row>
    <row r="20" spans="1:23" ht="18.899999999999999" customHeight="1">
      <c r="A20" s="24" t="str">
        <f>'Page 9'!$A$26</f>
        <v>Solothurn</v>
      </c>
      <c r="B20" s="14">
        <v>60</v>
      </c>
      <c r="C20" s="14">
        <v>179.9</v>
      </c>
      <c r="D20" s="14">
        <v>787.05000000000007</v>
      </c>
      <c r="E20" s="14">
        <v>1956</v>
      </c>
      <c r="F20" s="14">
        <v>3132.1000000000004</v>
      </c>
      <c r="G20" s="14">
        <v>3874.3999999999996</v>
      </c>
      <c r="H20" s="14">
        <v>4370.2999999999993</v>
      </c>
      <c r="I20" s="14">
        <v>6180.9500000000007</v>
      </c>
      <c r="J20" s="14">
        <v>8207.7999999999993</v>
      </c>
      <c r="K20" s="14">
        <v>10329.099999999999</v>
      </c>
      <c r="L20" s="14">
        <v>12479.2</v>
      </c>
      <c r="M20" s="14">
        <v>14629.2</v>
      </c>
      <c r="N20" s="14">
        <v>20278.850000000002</v>
      </c>
      <c r="O20" s="14">
        <v>26302.850000000002</v>
      </c>
      <c r="P20" s="14">
        <v>32602.850000000002</v>
      </c>
      <c r="Q20" s="14">
        <v>39053.899999999994</v>
      </c>
      <c r="R20" s="14">
        <v>52854.1</v>
      </c>
      <c r="S20" s="14">
        <v>66654.05</v>
      </c>
      <c r="T20" s="14">
        <v>94254.1</v>
      </c>
      <c r="U20" s="14">
        <v>121853.95</v>
      </c>
      <c r="V20" s="14">
        <v>250170.1</v>
      </c>
      <c r="W20" s="8" t="str">
        <f t="shared" si="0"/>
        <v>Solothurn</v>
      </c>
    </row>
    <row r="21" spans="1:23" ht="18.899999999999999" customHeight="1">
      <c r="A21" s="24" t="str">
        <f>'Page 9'!$A$27</f>
        <v>Basel</v>
      </c>
      <c r="B21" s="193">
        <v>0</v>
      </c>
      <c r="C21" s="193">
        <v>0</v>
      </c>
      <c r="D21" s="193">
        <v>0</v>
      </c>
      <c r="E21" s="193">
        <v>0</v>
      </c>
      <c r="F21" s="193">
        <v>222.5</v>
      </c>
      <c r="G21" s="193">
        <v>1443</v>
      </c>
      <c r="H21" s="193">
        <v>2645.5</v>
      </c>
      <c r="I21" s="193">
        <v>5050.5</v>
      </c>
      <c r="J21" s="193">
        <v>7455.5</v>
      </c>
      <c r="K21" s="193">
        <v>9860.5</v>
      </c>
      <c r="L21" s="193">
        <v>12265.5</v>
      </c>
      <c r="M21" s="193">
        <v>14670.5</v>
      </c>
      <c r="N21" s="193">
        <v>20683</v>
      </c>
      <c r="O21" s="193">
        <v>26695.5</v>
      </c>
      <c r="P21" s="193">
        <v>32708</v>
      </c>
      <c r="Q21" s="193">
        <v>38720.5</v>
      </c>
      <c r="R21" s="193">
        <v>50745.5</v>
      </c>
      <c r="S21" s="193">
        <v>62770.5</v>
      </c>
      <c r="T21" s="193">
        <v>86820.5</v>
      </c>
      <c r="U21" s="193">
        <v>113328.8</v>
      </c>
      <c r="V21" s="193">
        <v>253728.8</v>
      </c>
      <c r="W21" s="8" t="str">
        <f t="shared" si="0"/>
        <v>Basel</v>
      </c>
    </row>
    <row r="22" spans="1:23" ht="18.899999999999999" customHeight="1">
      <c r="A22" s="24" t="str">
        <f>'Page 9'!$A$28</f>
        <v>Liestal</v>
      </c>
      <c r="B22" s="14">
        <v>0</v>
      </c>
      <c r="C22" s="14">
        <v>0</v>
      </c>
      <c r="D22" s="14">
        <v>0</v>
      </c>
      <c r="E22" s="14">
        <v>0</v>
      </c>
      <c r="F22" s="14">
        <v>0</v>
      </c>
      <c r="G22" s="14">
        <v>257.54999999999995</v>
      </c>
      <c r="H22" s="14">
        <v>428</v>
      </c>
      <c r="I22" s="14">
        <v>3472.85</v>
      </c>
      <c r="J22" s="14">
        <v>5233.4500000000007</v>
      </c>
      <c r="K22" s="14">
        <v>7219.3</v>
      </c>
      <c r="L22" s="14">
        <v>9399.85</v>
      </c>
      <c r="M22" s="14">
        <v>11699.5</v>
      </c>
      <c r="N22" s="14">
        <v>17758.2</v>
      </c>
      <c r="O22" s="14">
        <v>24186.949999999997</v>
      </c>
      <c r="P22" s="14">
        <v>30921.65</v>
      </c>
      <c r="Q22" s="14">
        <v>37917.4</v>
      </c>
      <c r="R22" s="14">
        <v>52424.800000000003</v>
      </c>
      <c r="S22" s="14">
        <v>67141.600000000006</v>
      </c>
      <c r="T22" s="14">
        <v>96992.6</v>
      </c>
      <c r="U22" s="14">
        <v>127283.35</v>
      </c>
      <c r="V22" s="14">
        <v>283019.55</v>
      </c>
      <c r="W22" s="8" t="str">
        <f t="shared" si="0"/>
        <v>Liestal</v>
      </c>
    </row>
    <row r="23" spans="1:23" ht="18.899999999999999" customHeight="1">
      <c r="A23" s="24" t="str">
        <f>'Page 9'!$A$29</f>
        <v>Schaffhausen</v>
      </c>
      <c r="B23" s="14">
        <v>60</v>
      </c>
      <c r="C23" s="14">
        <v>208.5</v>
      </c>
      <c r="D23" s="14">
        <v>657</v>
      </c>
      <c r="E23" s="14">
        <v>1321.95</v>
      </c>
      <c r="F23" s="14">
        <v>2018.0500000000002</v>
      </c>
      <c r="G23" s="14">
        <v>2733.6</v>
      </c>
      <c r="H23" s="14">
        <v>3489.95</v>
      </c>
      <c r="I23" s="14">
        <v>4864.8500000000004</v>
      </c>
      <c r="J23" s="14">
        <v>6401.0499999999993</v>
      </c>
      <c r="K23" s="14">
        <v>8118.75</v>
      </c>
      <c r="L23" s="14">
        <v>9933.2999999999993</v>
      </c>
      <c r="M23" s="14">
        <v>11946.7</v>
      </c>
      <c r="N23" s="14">
        <v>17242.55</v>
      </c>
      <c r="O23" s="14">
        <v>23134.6</v>
      </c>
      <c r="P23" s="14">
        <v>29274.100000000002</v>
      </c>
      <c r="Q23" s="14">
        <v>35399.450000000004</v>
      </c>
      <c r="R23" s="14">
        <v>47664.35</v>
      </c>
      <c r="S23" s="14">
        <v>60552.5</v>
      </c>
      <c r="T23" s="14">
        <v>87321.4</v>
      </c>
      <c r="U23" s="14">
        <v>109555.5</v>
      </c>
      <c r="V23" s="14">
        <v>219940.5</v>
      </c>
      <c r="W23" s="8" t="str">
        <f t="shared" si="0"/>
        <v>Schaffhausen</v>
      </c>
    </row>
    <row r="24" spans="1:23" ht="18.899999999999999" customHeight="1">
      <c r="A24" s="24" t="str">
        <f>'Page 9'!$A$30</f>
        <v>Herisau</v>
      </c>
      <c r="B24" s="14">
        <v>217.00000000000003</v>
      </c>
      <c r="C24" s="14">
        <v>720.75000000000011</v>
      </c>
      <c r="D24" s="14">
        <v>1356.25</v>
      </c>
      <c r="E24" s="14">
        <v>2015</v>
      </c>
      <c r="F24" s="14">
        <v>2618.75</v>
      </c>
      <c r="G24" s="14">
        <v>3104.6000000000004</v>
      </c>
      <c r="H24" s="14">
        <v>3796.75</v>
      </c>
      <c r="I24" s="14">
        <v>5332</v>
      </c>
      <c r="J24" s="14">
        <v>6975</v>
      </c>
      <c r="K24" s="14">
        <v>8912.5</v>
      </c>
      <c r="L24" s="14">
        <v>10865.500000000002</v>
      </c>
      <c r="M24" s="14">
        <v>12958.000000000002</v>
      </c>
      <c r="N24" s="14">
        <v>18274.5</v>
      </c>
      <c r="O24" s="14">
        <v>23699.5</v>
      </c>
      <c r="P24" s="14">
        <v>29132.250000000004</v>
      </c>
      <c r="Q24" s="14">
        <v>34751.000000000007</v>
      </c>
      <c r="R24" s="14">
        <v>45988.5</v>
      </c>
      <c r="S24" s="14">
        <v>57226.000000000007</v>
      </c>
      <c r="T24" s="14">
        <v>79701.000000000015</v>
      </c>
      <c r="U24" s="14">
        <v>99944.000000000015</v>
      </c>
      <c r="V24" s="14">
        <v>200694.00000000003</v>
      </c>
      <c r="W24" s="8" t="str">
        <f t="shared" si="0"/>
        <v>Herisau</v>
      </c>
    </row>
    <row r="25" spans="1:23" ht="18.899999999999999" customHeight="1">
      <c r="A25" s="24" t="str">
        <f>'Page 9'!$A$31</f>
        <v>Appenzell</v>
      </c>
      <c r="B25" s="14">
        <v>439.2</v>
      </c>
      <c r="C25" s="14">
        <v>732</v>
      </c>
      <c r="D25" s="14">
        <v>1098</v>
      </c>
      <c r="E25" s="14">
        <v>1555.5</v>
      </c>
      <c r="F25" s="14">
        <v>2086.1999999999998</v>
      </c>
      <c r="G25" s="14">
        <v>2653.5</v>
      </c>
      <c r="H25" s="14">
        <v>3153.1</v>
      </c>
      <c r="I25" s="14">
        <v>4192.8999999999996</v>
      </c>
      <c r="J25" s="14">
        <v>5527.45</v>
      </c>
      <c r="K25" s="14">
        <v>6906.4</v>
      </c>
      <c r="L25" s="14">
        <v>8329.75</v>
      </c>
      <c r="M25" s="14">
        <v>9795.35</v>
      </c>
      <c r="N25" s="14">
        <v>13518.2</v>
      </c>
      <c r="O25" s="14">
        <v>17406.95</v>
      </c>
      <c r="P25" s="14">
        <v>21480.55</v>
      </c>
      <c r="Q25" s="14">
        <v>25598.049999999996</v>
      </c>
      <c r="R25" s="14">
        <v>33833.049999999996</v>
      </c>
      <c r="S25" s="14">
        <v>41947.25</v>
      </c>
      <c r="T25" s="14">
        <v>57502.25</v>
      </c>
      <c r="U25" s="14">
        <v>72204.5</v>
      </c>
      <c r="V25" s="14">
        <v>145404.5</v>
      </c>
      <c r="W25" s="8" t="str">
        <f t="shared" si="0"/>
        <v>Appenzell</v>
      </c>
    </row>
    <row r="26" spans="1:23" ht="18.899999999999999" customHeight="1">
      <c r="A26" s="24" t="str">
        <f>'Page 9'!$A$32</f>
        <v>St. Gall</v>
      </c>
      <c r="B26" s="14">
        <v>0</v>
      </c>
      <c r="C26" s="14">
        <v>91.2</v>
      </c>
      <c r="D26" s="14">
        <v>572.15000000000009</v>
      </c>
      <c r="E26" s="14">
        <v>1155.1500000000001</v>
      </c>
      <c r="F26" s="14">
        <v>1943.45</v>
      </c>
      <c r="G26" s="14">
        <v>2485.1999999999998</v>
      </c>
      <c r="H26" s="14">
        <v>3340.2</v>
      </c>
      <c r="I26" s="14">
        <v>5050.2</v>
      </c>
      <c r="J26" s="14">
        <v>6771.6</v>
      </c>
      <c r="K26" s="14">
        <v>9051.6</v>
      </c>
      <c r="L26" s="14">
        <v>11331.599999999999</v>
      </c>
      <c r="M26" s="14">
        <v>13611.599999999999</v>
      </c>
      <c r="N26" s="14">
        <v>19489.449999999997</v>
      </c>
      <c r="O26" s="14">
        <v>26044.45</v>
      </c>
      <c r="P26" s="14">
        <v>32599.450000000004</v>
      </c>
      <c r="Q26" s="14">
        <v>39201.15</v>
      </c>
      <c r="R26" s="14">
        <v>52596.149999999994</v>
      </c>
      <c r="S26" s="14">
        <v>65991.149999999994</v>
      </c>
      <c r="T26" s="14">
        <v>92781.15</v>
      </c>
      <c r="U26" s="14">
        <v>119571.15</v>
      </c>
      <c r="V26" s="14">
        <v>240844.95</v>
      </c>
      <c r="W26" s="8" t="str">
        <f t="shared" si="0"/>
        <v>St. Gall</v>
      </c>
    </row>
    <row r="27" spans="1:23" ht="18.899999999999999" customHeight="1">
      <c r="A27" s="24" t="str">
        <f>'Page 9'!$A$33</f>
        <v>Chur</v>
      </c>
      <c r="B27" s="14">
        <v>0</v>
      </c>
      <c r="C27" s="14">
        <v>0</v>
      </c>
      <c r="D27" s="14">
        <v>32</v>
      </c>
      <c r="E27" s="14">
        <v>431</v>
      </c>
      <c r="F27" s="14">
        <v>1065</v>
      </c>
      <c r="G27" s="14">
        <v>1807</v>
      </c>
      <c r="H27" s="14">
        <v>2546</v>
      </c>
      <c r="I27" s="14">
        <v>3964</v>
      </c>
      <c r="J27" s="14">
        <v>5476</v>
      </c>
      <c r="K27" s="14">
        <v>7082</v>
      </c>
      <c r="L27" s="14">
        <v>8980</v>
      </c>
      <c r="M27" s="14">
        <v>10948</v>
      </c>
      <c r="N27" s="14">
        <v>15814</v>
      </c>
      <c r="O27" s="14">
        <v>20844</v>
      </c>
      <c r="P27" s="14">
        <v>25889</v>
      </c>
      <c r="Q27" s="14">
        <v>31050</v>
      </c>
      <c r="R27" s="14">
        <v>42239</v>
      </c>
      <c r="S27" s="14">
        <v>53495</v>
      </c>
      <c r="T27" s="14">
        <v>76007</v>
      </c>
      <c r="U27" s="14">
        <v>98715</v>
      </c>
      <c r="V27" s="14">
        <v>213916</v>
      </c>
      <c r="W27" s="8" t="str">
        <f t="shared" si="0"/>
        <v>Chur</v>
      </c>
    </row>
    <row r="28" spans="1:23" ht="18.899999999999999" customHeight="1">
      <c r="A28" s="24" t="str">
        <f>'Page 9'!$A$34</f>
        <v>Aarau</v>
      </c>
      <c r="B28" s="14">
        <v>11.049999999999999</v>
      </c>
      <c r="C28" s="14">
        <v>282.85000000000002</v>
      </c>
      <c r="D28" s="14">
        <v>583.4</v>
      </c>
      <c r="E28" s="14">
        <v>981.2</v>
      </c>
      <c r="F28" s="14">
        <v>1502.8000000000002</v>
      </c>
      <c r="G28" s="14">
        <v>2002.3</v>
      </c>
      <c r="H28" s="14">
        <v>2554.7999999999997</v>
      </c>
      <c r="I28" s="14">
        <v>3836.6</v>
      </c>
      <c r="J28" s="14">
        <v>5251</v>
      </c>
      <c r="K28" s="14">
        <v>6798</v>
      </c>
      <c r="L28" s="14">
        <v>8521.7999999999993</v>
      </c>
      <c r="M28" s="14">
        <v>10289.800000000001</v>
      </c>
      <c r="N28" s="14">
        <v>15019.199999999999</v>
      </c>
      <c r="O28" s="14">
        <v>20058.000000000004</v>
      </c>
      <c r="P28" s="14">
        <v>25306.750000000004</v>
      </c>
      <c r="Q28" s="14">
        <v>30555.500000000004</v>
      </c>
      <c r="R28" s="14">
        <v>41495</v>
      </c>
      <c r="S28" s="14">
        <v>52545</v>
      </c>
      <c r="T28" s="14">
        <v>75374.3</v>
      </c>
      <c r="U28" s="14">
        <v>98579.300000000017</v>
      </c>
      <c r="V28" s="14">
        <v>218317.1</v>
      </c>
      <c r="W28" s="8" t="str">
        <f t="shared" si="0"/>
        <v>Aarau</v>
      </c>
    </row>
    <row r="29" spans="1:23" ht="18.899999999999999" customHeight="1">
      <c r="A29" s="24" t="str">
        <f>'Page 9'!$A$35</f>
        <v>Frauenfeld</v>
      </c>
      <c r="B29" s="193">
        <v>0</v>
      </c>
      <c r="C29" s="193">
        <v>0</v>
      </c>
      <c r="D29" s="193">
        <v>100.4</v>
      </c>
      <c r="E29" s="193">
        <v>507.75000000000006</v>
      </c>
      <c r="F29" s="193">
        <v>1096.7</v>
      </c>
      <c r="G29" s="193">
        <v>1964.2000000000003</v>
      </c>
      <c r="H29" s="193">
        <v>2773.55</v>
      </c>
      <c r="I29" s="193">
        <v>4348.95</v>
      </c>
      <c r="J29" s="193">
        <v>5948.25</v>
      </c>
      <c r="K29" s="193">
        <v>7672.5</v>
      </c>
      <c r="L29" s="193">
        <v>9508.3499999999985</v>
      </c>
      <c r="M29" s="193">
        <v>11356.15</v>
      </c>
      <c r="N29" s="193">
        <v>16148.550000000001</v>
      </c>
      <c r="O29" s="193">
        <v>21031.05</v>
      </c>
      <c r="P29" s="193">
        <v>26036.25</v>
      </c>
      <c r="Q29" s="193">
        <v>31267.5</v>
      </c>
      <c r="R29" s="193">
        <v>41730</v>
      </c>
      <c r="S29" s="193">
        <v>52192.499999999993</v>
      </c>
      <c r="T29" s="193">
        <v>74426</v>
      </c>
      <c r="U29" s="193">
        <v>96746</v>
      </c>
      <c r="V29" s="193">
        <v>208346</v>
      </c>
      <c r="W29" s="8" t="str">
        <f t="shared" si="0"/>
        <v>Frauenfeld</v>
      </c>
    </row>
    <row r="30" spans="1:23" ht="18.899999999999999" customHeight="1">
      <c r="A30" s="24" t="str">
        <f>'Page 9'!$A$36</f>
        <v>Bellinzona</v>
      </c>
      <c r="B30" s="14">
        <v>40</v>
      </c>
      <c r="C30" s="14">
        <v>40</v>
      </c>
      <c r="D30" s="14">
        <v>40</v>
      </c>
      <c r="E30" s="14">
        <v>353.2</v>
      </c>
      <c r="F30" s="14">
        <v>648.09999999999991</v>
      </c>
      <c r="G30" s="14">
        <v>1011.2</v>
      </c>
      <c r="H30" s="14">
        <v>1415.8000000000002</v>
      </c>
      <c r="I30" s="14">
        <v>2834.55</v>
      </c>
      <c r="J30" s="14">
        <v>4141.8999999999996</v>
      </c>
      <c r="K30" s="14">
        <v>6085.2999999999993</v>
      </c>
      <c r="L30" s="14">
        <v>8084.5000000000009</v>
      </c>
      <c r="M30" s="14">
        <v>10274.200000000001</v>
      </c>
      <c r="N30" s="14">
        <v>16442.650000000001</v>
      </c>
      <c r="O30" s="14">
        <v>22429.300000000003</v>
      </c>
      <c r="P30" s="14">
        <v>28725.4</v>
      </c>
      <c r="Q30" s="14">
        <v>35219.850000000006</v>
      </c>
      <c r="R30" s="14">
        <v>48889.149999999994</v>
      </c>
      <c r="S30" s="14">
        <v>63069.55</v>
      </c>
      <c r="T30" s="14">
        <v>92076.45</v>
      </c>
      <c r="U30" s="14">
        <v>121127.55</v>
      </c>
      <c r="V30" s="14">
        <v>267266.35000000003</v>
      </c>
      <c r="W30" s="8" t="str">
        <f t="shared" si="0"/>
        <v>Bellinzona</v>
      </c>
    </row>
    <row r="31" spans="1:23" ht="18.899999999999999" customHeight="1">
      <c r="A31" s="24" t="str">
        <f>'Page 9'!$A$37</f>
        <v>Lausanne</v>
      </c>
      <c r="B31" s="193">
        <v>0</v>
      </c>
      <c r="C31" s="193">
        <v>0</v>
      </c>
      <c r="D31" s="193">
        <v>35.049999999999997</v>
      </c>
      <c r="E31" s="193">
        <v>521.25</v>
      </c>
      <c r="F31" s="193">
        <v>1396</v>
      </c>
      <c r="G31" s="193">
        <v>2553</v>
      </c>
      <c r="H31" s="193">
        <v>3929.8999999999996</v>
      </c>
      <c r="I31" s="193">
        <v>6706.2</v>
      </c>
      <c r="J31" s="193">
        <v>9147.4500000000007</v>
      </c>
      <c r="K31" s="193">
        <v>11091.95</v>
      </c>
      <c r="L31" s="193">
        <v>13174.100000000002</v>
      </c>
      <c r="M31" s="193">
        <v>15254.2</v>
      </c>
      <c r="N31" s="193">
        <v>20906.100000000002</v>
      </c>
      <c r="O31" s="193">
        <v>27355.449999999997</v>
      </c>
      <c r="P31" s="193">
        <v>34029.25</v>
      </c>
      <c r="Q31" s="193">
        <v>41061.1</v>
      </c>
      <c r="R31" s="193">
        <v>55684.6</v>
      </c>
      <c r="S31" s="193">
        <v>71076.25</v>
      </c>
      <c r="T31" s="193">
        <v>103541.4</v>
      </c>
      <c r="U31" s="193">
        <v>138071</v>
      </c>
      <c r="V31" s="193">
        <v>297840</v>
      </c>
      <c r="W31" s="8" t="str">
        <f t="shared" si="0"/>
        <v>Lausanne</v>
      </c>
    </row>
    <row r="32" spans="1:23" ht="18.899999999999999" customHeight="1">
      <c r="A32" s="24" t="str">
        <f>'Page 9'!$A$38</f>
        <v>Sion</v>
      </c>
      <c r="B32" s="14">
        <v>24</v>
      </c>
      <c r="C32" s="14">
        <v>498.24999999999994</v>
      </c>
      <c r="D32" s="14">
        <v>1052.55</v>
      </c>
      <c r="E32" s="14">
        <v>1602.4499999999998</v>
      </c>
      <c r="F32" s="14">
        <v>2010.4000000000003</v>
      </c>
      <c r="G32" s="14">
        <v>2540.9500000000003</v>
      </c>
      <c r="H32" s="14">
        <v>3117.3999999999996</v>
      </c>
      <c r="I32" s="14">
        <v>4437.8999999999996</v>
      </c>
      <c r="J32" s="14">
        <v>5868.9000000000005</v>
      </c>
      <c r="K32" s="14">
        <v>7433.6000000000013</v>
      </c>
      <c r="L32" s="14">
        <v>9095.2500000000018</v>
      </c>
      <c r="M32" s="14">
        <v>10909.750000000002</v>
      </c>
      <c r="N32" s="14">
        <v>15996.45</v>
      </c>
      <c r="O32" s="14">
        <v>23257.800000000003</v>
      </c>
      <c r="P32" s="14">
        <v>30290.249999999996</v>
      </c>
      <c r="Q32" s="14">
        <v>36797.85</v>
      </c>
      <c r="R32" s="14">
        <v>49778.1</v>
      </c>
      <c r="S32" s="14">
        <v>63189.999999999993</v>
      </c>
      <c r="T32" s="14">
        <v>90323.8</v>
      </c>
      <c r="U32" s="14">
        <v>115653.8</v>
      </c>
      <c r="V32" s="14">
        <v>242303.8</v>
      </c>
      <c r="W32" s="8" t="str">
        <f t="shared" si="0"/>
        <v>Sion</v>
      </c>
    </row>
    <row r="33" spans="1:23" ht="18.899999999999999" customHeight="1">
      <c r="A33" s="24" t="str">
        <f>'Page 9'!$A$39</f>
        <v>Neuchâtel</v>
      </c>
      <c r="B33" s="14">
        <v>277.04999999999995</v>
      </c>
      <c r="C33" s="14">
        <v>583.9</v>
      </c>
      <c r="D33" s="14">
        <v>968.59999999999991</v>
      </c>
      <c r="E33" s="14">
        <v>1651.1000000000001</v>
      </c>
      <c r="F33" s="14">
        <v>2340.6</v>
      </c>
      <c r="G33" s="14">
        <v>3005.5499999999997</v>
      </c>
      <c r="H33" s="14">
        <v>3703.3</v>
      </c>
      <c r="I33" s="14">
        <v>5875.4500000000007</v>
      </c>
      <c r="J33" s="14">
        <v>8699.4500000000007</v>
      </c>
      <c r="K33" s="14">
        <v>11196.25</v>
      </c>
      <c r="L33" s="14">
        <v>13666.25</v>
      </c>
      <c r="M33" s="14">
        <v>16165.6</v>
      </c>
      <c r="N33" s="14">
        <v>22665.3</v>
      </c>
      <c r="O33" s="14">
        <v>29481.05</v>
      </c>
      <c r="P33" s="14">
        <v>36636.149999999994</v>
      </c>
      <c r="Q33" s="14">
        <v>44121.4</v>
      </c>
      <c r="R33" s="14">
        <v>59739.4</v>
      </c>
      <c r="S33" s="14">
        <v>75530.25</v>
      </c>
      <c r="T33" s="14">
        <v>105956.05</v>
      </c>
      <c r="U33" s="14">
        <v>133506.05000000002</v>
      </c>
      <c r="V33" s="14">
        <v>271256.05</v>
      </c>
      <c r="W33" s="8" t="str">
        <f t="shared" si="0"/>
        <v>Neuchâtel</v>
      </c>
    </row>
    <row r="34" spans="1:23" ht="18.899999999999999" customHeight="1">
      <c r="A34" s="24" t="str">
        <f>'Page 9'!$A$40</f>
        <v>Geneva</v>
      </c>
      <c r="B34" s="14">
        <v>25</v>
      </c>
      <c r="C34" s="14">
        <v>25</v>
      </c>
      <c r="D34" s="14">
        <v>25</v>
      </c>
      <c r="E34" s="14">
        <v>25</v>
      </c>
      <c r="F34" s="14">
        <v>25</v>
      </c>
      <c r="G34" s="14">
        <v>25</v>
      </c>
      <c r="H34" s="14">
        <v>25</v>
      </c>
      <c r="I34" s="14">
        <v>408.95000000000005</v>
      </c>
      <c r="J34" s="14">
        <v>2268.5</v>
      </c>
      <c r="K34" s="14">
        <v>4462.1499999999996</v>
      </c>
      <c r="L34" s="14">
        <v>7093.5999999999995</v>
      </c>
      <c r="M34" s="14">
        <v>10007.6</v>
      </c>
      <c r="N34" s="14">
        <v>16998.400000000001</v>
      </c>
      <c r="O34" s="14">
        <v>23517.1</v>
      </c>
      <c r="P34" s="14">
        <v>30156.65</v>
      </c>
      <c r="Q34" s="14">
        <v>36892.65</v>
      </c>
      <c r="R34" s="14">
        <v>50364.65</v>
      </c>
      <c r="S34" s="14">
        <v>64218.600000000006</v>
      </c>
      <c r="T34" s="14">
        <v>92695.5</v>
      </c>
      <c r="U34" s="14">
        <v>122351.25</v>
      </c>
      <c r="V34" s="14">
        <v>281706.3</v>
      </c>
      <c r="W34" s="8" t="str">
        <f t="shared" si="0"/>
        <v>Geneva</v>
      </c>
    </row>
    <row r="35" spans="1:23" ht="18.899999999999999" customHeight="1">
      <c r="A35" s="24" t="str">
        <f>'Page 9'!$A$41</f>
        <v>Delémont</v>
      </c>
      <c r="B35" s="193">
        <v>0</v>
      </c>
      <c r="C35" s="193">
        <v>0</v>
      </c>
      <c r="D35" s="193">
        <v>0</v>
      </c>
      <c r="E35" s="193">
        <v>177.95</v>
      </c>
      <c r="F35" s="193">
        <v>633.95000000000005</v>
      </c>
      <c r="G35" s="193">
        <v>2029.7499999999998</v>
      </c>
      <c r="H35" s="193">
        <v>3720.7</v>
      </c>
      <c r="I35" s="193">
        <v>5675.6</v>
      </c>
      <c r="J35" s="193">
        <v>7869.35</v>
      </c>
      <c r="K35" s="193">
        <v>10063.049999999999</v>
      </c>
      <c r="L35" s="193">
        <v>12256.800000000001</v>
      </c>
      <c r="M35" s="193">
        <v>14637.050000000001</v>
      </c>
      <c r="N35" s="193">
        <v>20984.600000000002</v>
      </c>
      <c r="O35" s="193">
        <v>27332.2</v>
      </c>
      <c r="P35" s="193">
        <v>33679.800000000003</v>
      </c>
      <c r="Q35" s="193">
        <v>40032.300000000003</v>
      </c>
      <c r="R35" s="193">
        <v>55191.199999999997</v>
      </c>
      <c r="S35" s="193">
        <v>70350.2</v>
      </c>
      <c r="T35" s="193">
        <v>100668.1</v>
      </c>
      <c r="U35" s="193">
        <v>131384.04999999999</v>
      </c>
      <c r="V35" s="193">
        <v>285439.90000000002</v>
      </c>
      <c r="W35" s="8" t="str">
        <f t="shared" si="0"/>
        <v>Delémont</v>
      </c>
    </row>
    <row r="36" spans="1:23" ht="18.899999999999999" customHeight="1">
      <c r="A36" s="24"/>
      <c r="B36" s="15"/>
      <c r="C36" s="15"/>
      <c r="D36" s="15"/>
      <c r="E36" s="15"/>
      <c r="F36" s="15"/>
      <c r="G36" s="15"/>
      <c r="H36" s="15"/>
      <c r="I36" s="15"/>
      <c r="J36" s="15"/>
      <c r="K36" s="15"/>
      <c r="L36" s="15"/>
      <c r="M36" s="15"/>
      <c r="N36" s="15"/>
      <c r="O36" s="15"/>
      <c r="P36" s="15"/>
      <c r="Q36" s="15"/>
      <c r="R36" s="15"/>
      <c r="S36" s="15"/>
      <c r="T36" s="15"/>
      <c r="U36" s="15"/>
      <c r="V36" s="15"/>
      <c r="W36" s="8"/>
    </row>
    <row r="37" spans="1:23" ht="18.899999999999999" customHeight="1">
      <c r="A37" s="24" t="str">
        <f>'Page 9'!$A$43</f>
        <v>Direct federal tax</v>
      </c>
      <c r="B37" s="193">
        <v>0</v>
      </c>
      <c r="C37" s="193">
        <v>0</v>
      </c>
      <c r="D37" s="193">
        <v>0</v>
      </c>
      <c r="E37" s="193">
        <v>0</v>
      </c>
      <c r="F37" s="193">
        <v>38</v>
      </c>
      <c r="G37" s="193">
        <v>88</v>
      </c>
      <c r="H37" s="193">
        <v>138</v>
      </c>
      <c r="I37" s="193">
        <v>250</v>
      </c>
      <c r="J37" s="193">
        <v>487</v>
      </c>
      <c r="K37" s="193">
        <v>787</v>
      </c>
      <c r="L37" s="193">
        <v>1155</v>
      </c>
      <c r="M37" s="193">
        <v>1573</v>
      </c>
      <c r="N37" s="193">
        <v>2984</v>
      </c>
      <c r="O37" s="193">
        <v>5074</v>
      </c>
      <c r="P37" s="193">
        <v>8285</v>
      </c>
      <c r="Q37" s="193">
        <v>11535</v>
      </c>
      <c r="R37" s="193">
        <v>18035</v>
      </c>
      <c r="S37" s="193">
        <v>24535</v>
      </c>
      <c r="T37" s="193">
        <v>37535</v>
      </c>
      <c r="U37" s="193">
        <v>50535</v>
      </c>
      <c r="V37" s="193">
        <v>114090.5</v>
      </c>
      <c r="W37" s="8" t="str">
        <f t="shared" si="0"/>
        <v>Direct federal tax</v>
      </c>
    </row>
    <row r="38" spans="1:23" ht="18.899999999999999" customHeight="1">
      <c r="A38" s="1"/>
      <c r="B38" s="2"/>
      <c r="C38" s="2"/>
      <c r="D38" s="2"/>
      <c r="E38" s="2"/>
      <c r="F38" s="2"/>
      <c r="G38" s="2"/>
      <c r="H38" s="2"/>
      <c r="I38" s="2"/>
      <c r="J38" s="2"/>
      <c r="K38" s="2"/>
      <c r="L38" s="14"/>
      <c r="M38" s="14"/>
      <c r="N38" s="14"/>
      <c r="O38" s="14"/>
      <c r="P38" s="14"/>
      <c r="Q38" s="14"/>
      <c r="R38" s="14"/>
      <c r="S38" s="14"/>
      <c r="T38" s="14"/>
      <c r="U38" s="8"/>
      <c r="W38" s="8"/>
    </row>
    <row r="39" spans="1:23" ht="18.899999999999999" customHeight="1">
      <c r="A39" s="7"/>
      <c r="B39" s="916" t="s">
        <v>109</v>
      </c>
      <c r="C39" s="921"/>
      <c r="D39" s="921"/>
      <c r="E39" s="921"/>
      <c r="F39" s="921"/>
      <c r="G39" s="921"/>
      <c r="H39" s="921"/>
      <c r="I39" s="921"/>
      <c r="J39" s="921"/>
      <c r="K39" s="392"/>
      <c r="L39" s="916" t="str">
        <f>B39</f>
        <v>Tax burden in percent</v>
      </c>
      <c r="M39" s="921"/>
      <c r="N39" s="921"/>
      <c r="O39" s="921"/>
      <c r="P39" s="921"/>
      <c r="Q39" s="921"/>
      <c r="R39" s="921"/>
      <c r="S39" s="921"/>
      <c r="T39" s="921"/>
      <c r="U39" s="921"/>
      <c r="V39" s="922"/>
      <c r="W39" s="8"/>
    </row>
    <row r="40" spans="1:23" ht="18.899999999999999" customHeight="1">
      <c r="A40" s="24" t="str">
        <f>'Page 9'!$A$16</f>
        <v>Zurich</v>
      </c>
      <c r="B40" s="10">
        <v>0.97275</v>
      </c>
      <c r="C40" s="10">
        <v>1.8774000000000002</v>
      </c>
      <c r="D40" s="10">
        <v>2.4118333333333331</v>
      </c>
      <c r="E40" s="10">
        <v>3.2515714285714288</v>
      </c>
      <c r="F40" s="10">
        <v>3.7839999999999998</v>
      </c>
      <c r="G40" s="10">
        <v>4.5237777777777781</v>
      </c>
      <c r="H40" s="10">
        <v>5.0560999999999998</v>
      </c>
      <c r="I40" s="10">
        <v>6.2057499999999992</v>
      </c>
      <c r="J40" s="10">
        <v>7.1348571428571432</v>
      </c>
      <c r="K40" s="10">
        <v>8.2467500000000005</v>
      </c>
      <c r="L40" s="10">
        <v>9.1115555555555581</v>
      </c>
      <c r="M40" s="10">
        <v>9.8056999999999999</v>
      </c>
      <c r="N40" s="10">
        <v>11.508560000000001</v>
      </c>
      <c r="O40" s="10">
        <v>12.938433333333336</v>
      </c>
      <c r="P40" s="10">
        <v>14.034371428571429</v>
      </c>
      <c r="Q40" s="10">
        <v>15.1174</v>
      </c>
      <c r="R40" s="10">
        <v>16.834220000000002</v>
      </c>
      <c r="S40" s="10">
        <v>18.283333333333331</v>
      </c>
      <c r="T40" s="10">
        <v>20.800625</v>
      </c>
      <c r="U40" s="10">
        <v>22.5945</v>
      </c>
      <c r="V40" s="10">
        <v>26.18225</v>
      </c>
      <c r="W40" s="8" t="str">
        <f t="shared" si="0"/>
        <v>Zurich</v>
      </c>
    </row>
    <row r="41" spans="1:23" ht="18.899999999999999" customHeight="1">
      <c r="A41" s="24" t="str">
        <f>'Page 9'!$A$17</f>
        <v>Berne</v>
      </c>
      <c r="B41" s="10">
        <v>0.22225</v>
      </c>
      <c r="C41" s="10">
        <v>1.7087999999999999</v>
      </c>
      <c r="D41" s="10">
        <v>3.5818333333333334</v>
      </c>
      <c r="E41" s="10">
        <v>5.0178571428571432</v>
      </c>
      <c r="F41" s="10">
        <v>6.8351250000000006</v>
      </c>
      <c r="G41" s="10">
        <v>8.2486666666666668</v>
      </c>
      <c r="H41" s="10">
        <v>9.4722999999999988</v>
      </c>
      <c r="I41" s="10">
        <v>10.923500000000001</v>
      </c>
      <c r="J41" s="10">
        <v>11.959999999999999</v>
      </c>
      <c r="K41" s="10">
        <v>12.913812500000002</v>
      </c>
      <c r="L41" s="10">
        <v>13.764611111111114</v>
      </c>
      <c r="M41" s="10">
        <v>14.450549999999998</v>
      </c>
      <c r="N41" s="10">
        <v>16.200920000000004</v>
      </c>
      <c r="O41" s="10">
        <v>17.641333333333336</v>
      </c>
      <c r="P41" s="10">
        <v>19.000257142857148</v>
      </c>
      <c r="Q41" s="10">
        <v>20.066500000000001</v>
      </c>
      <c r="R41" s="10">
        <v>21.664439999999999</v>
      </c>
      <c r="S41" s="10">
        <v>22.81976666666667</v>
      </c>
      <c r="T41" s="10">
        <v>24.658462499999999</v>
      </c>
      <c r="U41" s="10">
        <v>25.868479999999998</v>
      </c>
      <c r="V41" s="10">
        <v>28.482240000000004</v>
      </c>
      <c r="W41" s="8" t="str">
        <f t="shared" si="0"/>
        <v>Berne</v>
      </c>
    </row>
    <row r="42" spans="1:23" ht="18.899999999999999" customHeight="1">
      <c r="A42" s="24" t="str">
        <f>'Page 9'!$A$18</f>
        <v>Lucerne</v>
      </c>
      <c r="B42" s="10">
        <v>0.36099999999999999</v>
      </c>
      <c r="C42" s="10">
        <v>1.2063999999999999</v>
      </c>
      <c r="D42" s="10">
        <v>3.0526666666666666</v>
      </c>
      <c r="E42" s="10">
        <v>4.8631428571428579</v>
      </c>
      <c r="F42" s="10">
        <v>5.9202500000000002</v>
      </c>
      <c r="G42" s="10">
        <v>6.7793333333333345</v>
      </c>
      <c r="H42" s="10">
        <v>7.4668000000000001</v>
      </c>
      <c r="I42" s="10">
        <v>8.8308333333333344</v>
      </c>
      <c r="J42" s="10">
        <v>9.8288571428571441</v>
      </c>
      <c r="K42" s="10">
        <v>10.556625000000002</v>
      </c>
      <c r="L42" s="10">
        <v>11.122666666666667</v>
      </c>
      <c r="M42" s="10">
        <v>11.601400000000002</v>
      </c>
      <c r="N42" s="10">
        <v>12.892320000000002</v>
      </c>
      <c r="O42" s="10">
        <v>13.988533333333336</v>
      </c>
      <c r="P42" s="10">
        <v>15.012114285714286</v>
      </c>
      <c r="Q42" s="10">
        <v>15.818100000000001</v>
      </c>
      <c r="R42" s="10">
        <v>16.946480000000001</v>
      </c>
      <c r="S42" s="10">
        <v>17.698733333333333</v>
      </c>
      <c r="T42" s="10">
        <v>18.639049999999997</v>
      </c>
      <c r="U42" s="10">
        <v>19.203240000000001</v>
      </c>
      <c r="V42" s="10">
        <v>20.331620000000001</v>
      </c>
      <c r="W42" s="8" t="str">
        <f t="shared" si="0"/>
        <v>Lucerne</v>
      </c>
    </row>
    <row r="43" spans="1:23" ht="18.899999999999999" customHeight="1">
      <c r="A43" s="24" t="str">
        <f>'Page 9'!$A$19</f>
        <v>Altdorf</v>
      </c>
      <c r="B43" s="10">
        <v>0.5</v>
      </c>
      <c r="C43" s="10">
        <v>0.4</v>
      </c>
      <c r="D43" s="10">
        <v>2.5405199999999999</v>
      </c>
      <c r="E43" s="10">
        <v>4.3274457142857141</v>
      </c>
      <c r="F43" s="10">
        <v>5.6676400000000005</v>
      </c>
      <c r="G43" s="10">
        <v>6.7100133333333325</v>
      </c>
      <c r="H43" s="10">
        <v>7.5439119999999997</v>
      </c>
      <c r="I43" s="10">
        <v>8.7195149999999995</v>
      </c>
      <c r="J43" s="10">
        <v>9.3012485714285713</v>
      </c>
      <c r="K43" s="10">
        <v>9.7375487500000002</v>
      </c>
      <c r="L43" s="10">
        <v>10.110335555555555</v>
      </c>
      <c r="M43" s="10">
        <v>10.544005999999998</v>
      </c>
      <c r="N43" s="10">
        <v>11.445004799999998</v>
      </c>
      <c r="O43" s="10">
        <v>12.045670666666664</v>
      </c>
      <c r="P43" s="10">
        <v>12.474717714285713</v>
      </c>
      <c r="Q43" s="10">
        <v>12.796502999999998</v>
      </c>
      <c r="R43" s="10">
        <v>13.2470024</v>
      </c>
      <c r="S43" s="10">
        <v>13.547335333333333</v>
      </c>
      <c r="T43" s="10">
        <v>13.9227515</v>
      </c>
      <c r="U43" s="10">
        <v>14.148001200000001</v>
      </c>
      <c r="V43" s="10">
        <v>14.598500599999999</v>
      </c>
      <c r="W43" s="8" t="str">
        <f t="shared" si="0"/>
        <v>Altdorf</v>
      </c>
    </row>
    <row r="44" spans="1:23" ht="18.899999999999999" customHeight="1">
      <c r="A44" s="24" t="str">
        <f>'Page 9'!$A$20</f>
        <v>Schwyz</v>
      </c>
      <c r="B44" s="10">
        <v>0.75624999999999998</v>
      </c>
      <c r="C44" s="10">
        <v>1.6715999999999998</v>
      </c>
      <c r="D44" s="10">
        <v>2.666666666666667</v>
      </c>
      <c r="E44" s="10">
        <v>3.604714285714286</v>
      </c>
      <c r="F44" s="10">
        <v>4.4078749999999998</v>
      </c>
      <c r="G44" s="10">
        <v>5.129777777777778</v>
      </c>
      <c r="H44" s="10">
        <v>5.6436000000000011</v>
      </c>
      <c r="I44" s="10">
        <v>6.0562499999999995</v>
      </c>
      <c r="J44" s="10">
        <v>6.8399285714285716</v>
      </c>
      <c r="K44" s="10">
        <v>7.50725</v>
      </c>
      <c r="L44" s="10">
        <v>8.0528888888888908</v>
      </c>
      <c r="M44" s="10">
        <v>8.5729000000000006</v>
      </c>
      <c r="N44" s="10">
        <v>9.5519999999999996</v>
      </c>
      <c r="O44" s="10">
        <v>10.401066666666667</v>
      </c>
      <c r="P44" s="10">
        <v>11.043942857142858</v>
      </c>
      <c r="Q44" s="10">
        <v>11.6037</v>
      </c>
      <c r="R44" s="10">
        <v>12.387359999999999</v>
      </c>
      <c r="S44" s="10">
        <v>12.909799999999999</v>
      </c>
      <c r="T44" s="10">
        <v>13.562849999999999</v>
      </c>
      <c r="U44" s="10">
        <v>14.262729999999998</v>
      </c>
      <c r="V44" s="10">
        <v>16.114999999999998</v>
      </c>
      <c r="W44" s="8" t="str">
        <f t="shared" si="0"/>
        <v>Schwyz</v>
      </c>
    </row>
    <row r="45" spans="1:23" ht="18.899999999999999" customHeight="1">
      <c r="A45" s="24" t="str">
        <f>'Page 9'!$A$21</f>
        <v>Sarnen</v>
      </c>
      <c r="B45" s="10">
        <v>0.13974999999999999</v>
      </c>
      <c r="C45" s="10">
        <v>2.79</v>
      </c>
      <c r="D45" s="10">
        <v>4.4174999999999995</v>
      </c>
      <c r="E45" s="10">
        <v>5.58</v>
      </c>
      <c r="F45" s="10">
        <v>6.4518750000000002</v>
      </c>
      <c r="G45" s="10">
        <v>7.13</v>
      </c>
      <c r="H45" s="10">
        <v>7.6725000000000003</v>
      </c>
      <c r="I45" s="10">
        <v>8.0678333333333327</v>
      </c>
      <c r="J45" s="10">
        <v>8.9877857142857156</v>
      </c>
      <c r="K45" s="10">
        <v>9.6603749999999984</v>
      </c>
      <c r="L45" s="10">
        <v>10.075000000000001</v>
      </c>
      <c r="M45" s="10">
        <v>10.4625</v>
      </c>
      <c r="N45" s="10">
        <v>11.16</v>
      </c>
      <c r="O45" s="10">
        <v>11.625</v>
      </c>
      <c r="P45" s="10">
        <v>11.957142857142857</v>
      </c>
      <c r="Q45" s="10">
        <v>12.206250000000001</v>
      </c>
      <c r="R45" s="10">
        <v>12.555</v>
      </c>
      <c r="S45" s="10">
        <v>12.7875</v>
      </c>
      <c r="T45" s="10">
        <v>13.078124999999998</v>
      </c>
      <c r="U45" s="10">
        <v>13.252500000000001</v>
      </c>
      <c r="V45" s="10">
        <v>13.60125</v>
      </c>
      <c r="W45" s="8" t="str">
        <f t="shared" si="0"/>
        <v>Sarnen</v>
      </c>
    </row>
    <row r="46" spans="1:23" ht="18.899999999999999" customHeight="1">
      <c r="A46" s="24" t="str">
        <f>'Page 9'!$A$22</f>
        <v>Stans</v>
      </c>
      <c r="B46" s="10">
        <v>0.25</v>
      </c>
      <c r="C46" s="10">
        <v>0.80659999999999987</v>
      </c>
      <c r="D46" s="10">
        <v>1.7776666666666667</v>
      </c>
      <c r="E46" s="10">
        <v>2.8585714285714285</v>
      </c>
      <c r="F46" s="10">
        <v>4.0027499999999998</v>
      </c>
      <c r="G46" s="10">
        <v>5.0567777777777785</v>
      </c>
      <c r="H46" s="10">
        <v>5.8524000000000003</v>
      </c>
      <c r="I46" s="10">
        <v>7.0516666666666676</v>
      </c>
      <c r="J46" s="10">
        <v>7.9825714285714291</v>
      </c>
      <c r="K46" s="10">
        <v>8.8533749999999998</v>
      </c>
      <c r="L46" s="10">
        <v>9.5301666666666662</v>
      </c>
      <c r="M46" s="10">
        <v>10.191550000000001</v>
      </c>
      <c r="N46" s="10">
        <v>11.42864</v>
      </c>
      <c r="O46" s="10">
        <v>12.266999999999998</v>
      </c>
      <c r="P46" s="10">
        <v>12.932371428571427</v>
      </c>
      <c r="Q46" s="10">
        <v>13.431400000000002</v>
      </c>
      <c r="R46" s="10">
        <v>14.224780000000001</v>
      </c>
      <c r="S46" s="10">
        <v>14.768899999999999</v>
      </c>
      <c r="T46" s="10">
        <v>14.830425</v>
      </c>
      <c r="U46" s="10">
        <v>14.867339999999999</v>
      </c>
      <c r="V46" s="10">
        <v>14.941170000000001</v>
      </c>
      <c r="W46" s="8" t="str">
        <f t="shared" si="0"/>
        <v>Stans</v>
      </c>
    </row>
    <row r="47" spans="1:23" ht="18.899999999999999" customHeight="1">
      <c r="A47" s="24" t="str">
        <f>'Page 9'!$A$23</f>
        <v>Glarus</v>
      </c>
      <c r="B47" s="10">
        <v>1.0190000000000001</v>
      </c>
      <c r="C47" s="10">
        <v>2.8533999999999997</v>
      </c>
      <c r="D47" s="10">
        <v>4.0761666666666665</v>
      </c>
      <c r="E47" s="10">
        <v>5.8595714285714298</v>
      </c>
      <c r="F47" s="10">
        <v>6.8786250000000004</v>
      </c>
      <c r="G47" s="10">
        <v>7.6711111111111103</v>
      </c>
      <c r="H47" s="10">
        <v>8.208400000000001</v>
      </c>
      <c r="I47" s="10">
        <v>9.0206666666666653</v>
      </c>
      <c r="J47" s="10">
        <v>9.7901428571428575</v>
      </c>
      <c r="K47" s="10">
        <v>10.512062499999999</v>
      </c>
      <c r="L47" s="10">
        <v>11.209499999999998</v>
      </c>
      <c r="M47" s="10">
        <v>11.90375</v>
      </c>
      <c r="N47" s="10">
        <v>13.115119999999999</v>
      </c>
      <c r="O47" s="10">
        <v>14.113799999999998</v>
      </c>
      <c r="P47" s="10">
        <v>14.883914285714287</v>
      </c>
      <c r="Q47" s="10">
        <v>15.571025000000002</v>
      </c>
      <c r="R47" s="10">
        <v>16.554400000000001</v>
      </c>
      <c r="S47" s="10">
        <v>17.510616666666667</v>
      </c>
      <c r="T47" s="10">
        <v>18.705874999999999</v>
      </c>
      <c r="U47" s="10">
        <v>19.777649999999998</v>
      </c>
      <c r="V47" s="10">
        <v>21.498825</v>
      </c>
      <c r="W47" s="8" t="str">
        <f t="shared" si="0"/>
        <v>Glarus</v>
      </c>
    </row>
    <row r="48" spans="1:23" ht="18.899999999999999" customHeight="1">
      <c r="A48" s="24" t="str">
        <f>'Page 9'!$A$24</f>
        <v>Zug</v>
      </c>
      <c r="B48" s="10">
        <v>0</v>
      </c>
      <c r="C48" s="10">
        <v>0.14319999999999999</v>
      </c>
      <c r="D48" s="10">
        <v>0.46183333333333337</v>
      </c>
      <c r="E48" s="10">
        <v>1.1027142857142855</v>
      </c>
      <c r="F48" s="10">
        <v>1.5308750000000002</v>
      </c>
      <c r="G48" s="10">
        <v>1.8988888888888884</v>
      </c>
      <c r="H48" s="10">
        <v>2.2007000000000003</v>
      </c>
      <c r="I48" s="10">
        <v>2.812416666666667</v>
      </c>
      <c r="J48" s="10">
        <v>3.1513571428571434</v>
      </c>
      <c r="K48" s="10">
        <v>3.4167500000000004</v>
      </c>
      <c r="L48" s="10">
        <v>3.6811111111111114</v>
      </c>
      <c r="M48" s="10">
        <v>4.091499999999999</v>
      </c>
      <c r="N48" s="10">
        <v>4.8138799999999993</v>
      </c>
      <c r="O48" s="10">
        <v>5.5443000000000007</v>
      </c>
      <c r="P48" s="10">
        <v>6.5185142857142857</v>
      </c>
      <c r="Q48" s="10">
        <v>8.1882750000000009</v>
      </c>
      <c r="R48" s="10">
        <v>10.046020000000002</v>
      </c>
      <c r="S48" s="10">
        <v>10.875000000000002</v>
      </c>
      <c r="T48" s="10">
        <v>11.202575000000001</v>
      </c>
      <c r="U48" s="10">
        <v>11.346060000000001</v>
      </c>
      <c r="V48" s="10">
        <v>11.633029999999998</v>
      </c>
      <c r="W48" s="8" t="str">
        <f t="shared" si="0"/>
        <v>Zug</v>
      </c>
    </row>
    <row r="49" spans="1:23" ht="18.899999999999999" customHeight="1">
      <c r="A49" s="24" t="str">
        <f>'Page 9'!$A$25</f>
        <v>Fribourg</v>
      </c>
      <c r="B49" s="10">
        <v>0.55649999999999999</v>
      </c>
      <c r="C49" s="10">
        <v>0.73919999999999997</v>
      </c>
      <c r="D49" s="10">
        <v>1.4890000000000003</v>
      </c>
      <c r="E49" s="10">
        <v>2.468142857142857</v>
      </c>
      <c r="F49" s="10">
        <v>3.2257500000000001</v>
      </c>
      <c r="G49" s="10">
        <v>4.8415555555555549</v>
      </c>
      <c r="H49" s="10">
        <v>5.7196999999999996</v>
      </c>
      <c r="I49" s="10">
        <v>7.7475833333333339</v>
      </c>
      <c r="J49" s="10">
        <v>9.8618571428571435</v>
      </c>
      <c r="K49" s="10">
        <v>10.990562500000001</v>
      </c>
      <c r="L49" s="10">
        <v>12.037611111111111</v>
      </c>
      <c r="M49" s="10">
        <v>13.107699999999999</v>
      </c>
      <c r="N49" s="10">
        <v>15.014759999999997</v>
      </c>
      <c r="O49" s="10">
        <v>16.710666666666665</v>
      </c>
      <c r="P49" s="10">
        <v>18.043942857142859</v>
      </c>
      <c r="Q49" s="10">
        <v>18.993125000000003</v>
      </c>
      <c r="R49" s="10">
        <v>20.728760000000001</v>
      </c>
      <c r="S49" s="10">
        <v>22.286649999999998</v>
      </c>
      <c r="T49" s="10">
        <v>24.518587500000002</v>
      </c>
      <c r="U49" s="10">
        <v>24.921230000000001</v>
      </c>
      <c r="V49" s="10">
        <v>25.191114999999996</v>
      </c>
      <c r="W49" s="8" t="str">
        <f t="shared" si="0"/>
        <v>Fribourg</v>
      </c>
    </row>
    <row r="50" spans="1:23" ht="18.899999999999999" customHeight="1">
      <c r="A50" s="24" t="str">
        <f>'Page 9'!$A$26</f>
        <v>Solothurn</v>
      </c>
      <c r="B50" s="10">
        <v>0.3</v>
      </c>
      <c r="C50" s="10">
        <v>0.71960000000000002</v>
      </c>
      <c r="D50" s="10">
        <v>2.6234999999999999</v>
      </c>
      <c r="E50" s="10">
        <v>5.588571428571429</v>
      </c>
      <c r="F50" s="10">
        <v>7.8302500000000013</v>
      </c>
      <c r="G50" s="10">
        <v>8.6097777777777775</v>
      </c>
      <c r="H50" s="10">
        <v>8.7405999999999988</v>
      </c>
      <c r="I50" s="10">
        <v>10.301583333333335</v>
      </c>
      <c r="J50" s="10">
        <v>11.725428571428569</v>
      </c>
      <c r="K50" s="10">
        <v>12.911374999999998</v>
      </c>
      <c r="L50" s="10">
        <v>13.86577777777778</v>
      </c>
      <c r="M50" s="10">
        <v>14.629200000000001</v>
      </c>
      <c r="N50" s="10">
        <v>16.22308</v>
      </c>
      <c r="O50" s="10">
        <v>17.535233333333338</v>
      </c>
      <c r="P50" s="10">
        <v>18.630200000000002</v>
      </c>
      <c r="Q50" s="10">
        <v>19.526949999999999</v>
      </c>
      <c r="R50" s="10">
        <v>21.141639999999999</v>
      </c>
      <c r="S50" s="10">
        <v>22.218016666666667</v>
      </c>
      <c r="T50" s="10">
        <v>23.563525000000002</v>
      </c>
      <c r="U50" s="10">
        <v>24.37079</v>
      </c>
      <c r="V50" s="10">
        <v>25.017009999999999</v>
      </c>
      <c r="W50" s="8" t="str">
        <f t="shared" si="0"/>
        <v>Solothurn</v>
      </c>
    </row>
    <row r="51" spans="1:23" ht="18.899999999999999" customHeight="1">
      <c r="A51" s="24" t="str">
        <f>'Page 9'!$A$27</f>
        <v>Basel</v>
      </c>
      <c r="B51" s="215">
        <v>0</v>
      </c>
      <c r="C51" s="215">
        <v>0</v>
      </c>
      <c r="D51" s="215">
        <v>0</v>
      </c>
      <c r="E51" s="215">
        <v>0</v>
      </c>
      <c r="F51" s="215">
        <v>0.55625000000000002</v>
      </c>
      <c r="G51" s="215">
        <v>3.2066666666666666</v>
      </c>
      <c r="H51" s="215">
        <v>5.2909999999999995</v>
      </c>
      <c r="I51" s="215">
        <v>8.4175000000000004</v>
      </c>
      <c r="J51" s="215">
        <v>10.650714285714285</v>
      </c>
      <c r="K51" s="215">
        <v>12.325625</v>
      </c>
      <c r="L51" s="215">
        <v>13.628333333333334</v>
      </c>
      <c r="M51" s="215">
        <v>14.670500000000001</v>
      </c>
      <c r="N51" s="215">
        <v>16.546399999999998</v>
      </c>
      <c r="O51" s="215">
        <v>17.797000000000001</v>
      </c>
      <c r="P51" s="215">
        <v>18.690285714285714</v>
      </c>
      <c r="Q51" s="215">
        <v>19.360250000000001</v>
      </c>
      <c r="R51" s="215">
        <v>20.298200000000001</v>
      </c>
      <c r="S51" s="215">
        <v>20.923500000000001</v>
      </c>
      <c r="T51" s="215">
        <v>21.705124999999999</v>
      </c>
      <c r="U51" s="215">
        <v>22.665760000000002</v>
      </c>
      <c r="V51" s="215">
        <v>25.372879999999999</v>
      </c>
      <c r="W51" s="8" t="str">
        <f t="shared" si="0"/>
        <v>Basel</v>
      </c>
    </row>
    <row r="52" spans="1:23" ht="18.899999999999999" customHeight="1">
      <c r="A52" s="24" t="str">
        <f>'Page 9'!$A$28</f>
        <v>Liestal</v>
      </c>
      <c r="B52" s="10">
        <v>0</v>
      </c>
      <c r="C52" s="10">
        <v>0</v>
      </c>
      <c r="D52" s="10">
        <v>0</v>
      </c>
      <c r="E52" s="10">
        <v>0</v>
      </c>
      <c r="F52" s="10">
        <v>0</v>
      </c>
      <c r="G52" s="10">
        <v>0.57233333333333325</v>
      </c>
      <c r="H52" s="10">
        <v>0.85599999999999998</v>
      </c>
      <c r="I52" s="10">
        <v>5.7880833333333337</v>
      </c>
      <c r="J52" s="10">
        <v>7.476357142857144</v>
      </c>
      <c r="K52" s="10">
        <v>9.0241250000000015</v>
      </c>
      <c r="L52" s="10">
        <v>10.44427777777778</v>
      </c>
      <c r="M52" s="10">
        <v>11.6995</v>
      </c>
      <c r="N52" s="10">
        <v>14.206560000000001</v>
      </c>
      <c r="O52" s="10">
        <v>16.124633333333332</v>
      </c>
      <c r="P52" s="10">
        <v>17.669514285714286</v>
      </c>
      <c r="Q52" s="10">
        <v>18.9587</v>
      </c>
      <c r="R52" s="10">
        <v>20.969920000000002</v>
      </c>
      <c r="S52" s="10">
        <v>22.380533333333336</v>
      </c>
      <c r="T52" s="10">
        <v>24.248150000000003</v>
      </c>
      <c r="U52" s="10">
        <v>25.456670000000003</v>
      </c>
      <c r="V52" s="10">
        <v>28.301955</v>
      </c>
      <c r="W52" s="8" t="str">
        <f t="shared" si="0"/>
        <v>Liestal</v>
      </c>
    </row>
    <row r="53" spans="1:23" ht="18.899999999999999" customHeight="1">
      <c r="A53" s="24" t="str">
        <f>'Page 9'!$A$29</f>
        <v>Schaffhausen</v>
      </c>
      <c r="B53" s="10">
        <v>0.3</v>
      </c>
      <c r="C53" s="10">
        <v>0.83400000000000007</v>
      </c>
      <c r="D53" s="10">
        <v>2.19</v>
      </c>
      <c r="E53" s="10">
        <v>3.7769999999999997</v>
      </c>
      <c r="F53" s="10">
        <v>5.0451250000000005</v>
      </c>
      <c r="G53" s="10">
        <v>6.0746666666666664</v>
      </c>
      <c r="H53" s="10">
        <v>6.9798999999999998</v>
      </c>
      <c r="I53" s="10">
        <v>8.1080833333333331</v>
      </c>
      <c r="J53" s="10">
        <v>9.1443571428571424</v>
      </c>
      <c r="K53" s="10">
        <v>10.1484375</v>
      </c>
      <c r="L53" s="10">
        <v>11.036999999999999</v>
      </c>
      <c r="M53" s="10">
        <v>11.9467</v>
      </c>
      <c r="N53" s="10">
        <v>13.794039999999999</v>
      </c>
      <c r="O53" s="10">
        <v>15.423066666666665</v>
      </c>
      <c r="P53" s="10">
        <v>16.728057142857146</v>
      </c>
      <c r="Q53" s="10">
        <v>17.699725000000001</v>
      </c>
      <c r="R53" s="10">
        <v>19.065740000000002</v>
      </c>
      <c r="S53" s="10">
        <v>20.184166666666666</v>
      </c>
      <c r="T53" s="10">
        <v>21.830349999999999</v>
      </c>
      <c r="U53" s="10">
        <v>21.911100000000001</v>
      </c>
      <c r="V53" s="10">
        <v>21.994050000000001</v>
      </c>
      <c r="W53" s="8" t="str">
        <f t="shared" si="0"/>
        <v>Schaffhausen</v>
      </c>
    </row>
    <row r="54" spans="1:23" ht="18.899999999999999" customHeight="1">
      <c r="A54" s="24" t="str">
        <f>'Page 9'!$A$30</f>
        <v>Herisau</v>
      </c>
      <c r="B54" s="10">
        <v>1.0850000000000002</v>
      </c>
      <c r="C54" s="10">
        <v>2.8830000000000005</v>
      </c>
      <c r="D54" s="10">
        <v>4.5208333333333339</v>
      </c>
      <c r="E54" s="10">
        <v>5.7571428571428571</v>
      </c>
      <c r="F54" s="10">
        <v>6.5468750000000009</v>
      </c>
      <c r="G54" s="10">
        <v>6.899111111111111</v>
      </c>
      <c r="H54" s="10">
        <v>7.5935000000000006</v>
      </c>
      <c r="I54" s="10">
        <v>8.8866666666666667</v>
      </c>
      <c r="J54" s="10">
        <v>9.9642857142857153</v>
      </c>
      <c r="K54" s="10">
        <v>11.140625</v>
      </c>
      <c r="L54" s="10">
        <v>12.07277777777778</v>
      </c>
      <c r="M54" s="10">
        <v>12.958000000000002</v>
      </c>
      <c r="N54" s="10">
        <v>14.619599999999998</v>
      </c>
      <c r="O54" s="10">
        <v>15.799666666666667</v>
      </c>
      <c r="P54" s="10">
        <v>16.647000000000002</v>
      </c>
      <c r="Q54" s="10">
        <v>17.375500000000006</v>
      </c>
      <c r="R54" s="10">
        <v>18.395400000000002</v>
      </c>
      <c r="S54" s="10">
        <v>19.075333333333337</v>
      </c>
      <c r="T54" s="10">
        <v>19.925250000000002</v>
      </c>
      <c r="U54" s="10">
        <v>19.988800000000005</v>
      </c>
      <c r="V54" s="10">
        <v>20.069400000000005</v>
      </c>
      <c r="W54" s="8" t="str">
        <f t="shared" si="0"/>
        <v>Herisau</v>
      </c>
    </row>
    <row r="55" spans="1:23" ht="18.899999999999999" customHeight="1">
      <c r="A55" s="24" t="str">
        <f>'Page 9'!$A$31</f>
        <v>Appenzell</v>
      </c>
      <c r="B55" s="10">
        <v>2.1960000000000002</v>
      </c>
      <c r="C55" s="10">
        <v>2.9279999999999999</v>
      </c>
      <c r="D55" s="10">
        <v>3.66</v>
      </c>
      <c r="E55" s="10">
        <v>4.4442857142857148</v>
      </c>
      <c r="F55" s="10">
        <v>5.2154999999999996</v>
      </c>
      <c r="G55" s="10">
        <v>5.8966666666666665</v>
      </c>
      <c r="H55" s="10">
        <v>6.3061999999999996</v>
      </c>
      <c r="I55" s="10">
        <v>6.9881666666666664</v>
      </c>
      <c r="J55" s="10">
        <v>7.8963571428571422</v>
      </c>
      <c r="K55" s="10">
        <v>8.6329999999999991</v>
      </c>
      <c r="L55" s="10">
        <v>9.2552777777777777</v>
      </c>
      <c r="M55" s="10">
        <v>9.7953499999999991</v>
      </c>
      <c r="N55" s="10">
        <v>10.81456</v>
      </c>
      <c r="O55" s="10">
        <v>11.604633333333334</v>
      </c>
      <c r="P55" s="10">
        <v>12.2746</v>
      </c>
      <c r="Q55" s="10">
        <v>12.799024999999997</v>
      </c>
      <c r="R55" s="10">
        <v>13.533219999999998</v>
      </c>
      <c r="S55" s="10">
        <v>13.982416666666667</v>
      </c>
      <c r="T55" s="10">
        <v>14.375562499999999</v>
      </c>
      <c r="U55" s="10">
        <v>14.440900000000001</v>
      </c>
      <c r="V55" s="10">
        <v>14.54045</v>
      </c>
      <c r="W55" s="8" t="str">
        <f t="shared" si="0"/>
        <v>Appenzell</v>
      </c>
    </row>
    <row r="56" spans="1:23" ht="18.899999999999999" customHeight="1">
      <c r="A56" s="24" t="str">
        <f>'Page 9'!$A$32</f>
        <v>St. Gall</v>
      </c>
      <c r="B56" s="10">
        <v>0</v>
      </c>
      <c r="C56" s="10">
        <v>0.36480000000000001</v>
      </c>
      <c r="D56" s="10">
        <v>1.9071666666666671</v>
      </c>
      <c r="E56" s="10">
        <v>3.3004285714285717</v>
      </c>
      <c r="F56" s="10">
        <v>4.8586250000000009</v>
      </c>
      <c r="G56" s="10">
        <v>5.5226666666666659</v>
      </c>
      <c r="H56" s="10">
        <v>6.6804000000000006</v>
      </c>
      <c r="I56" s="10">
        <v>8.4169999999999998</v>
      </c>
      <c r="J56" s="10">
        <v>9.6737142857142864</v>
      </c>
      <c r="K56" s="10">
        <v>11.314500000000001</v>
      </c>
      <c r="L56" s="10">
        <v>12.590666666666664</v>
      </c>
      <c r="M56" s="10">
        <v>13.611599999999999</v>
      </c>
      <c r="N56" s="10">
        <v>15.591559999999999</v>
      </c>
      <c r="O56" s="10">
        <v>17.362966666666669</v>
      </c>
      <c r="P56" s="10">
        <v>18.628257142857148</v>
      </c>
      <c r="Q56" s="10">
        <v>19.600574999999999</v>
      </c>
      <c r="R56" s="10">
        <v>21.038459999999997</v>
      </c>
      <c r="S56" s="10">
        <v>21.997049999999998</v>
      </c>
      <c r="T56" s="10">
        <v>23.195287499999999</v>
      </c>
      <c r="U56" s="10">
        <v>23.91423</v>
      </c>
      <c r="V56" s="10">
        <v>24.084495</v>
      </c>
      <c r="W56" s="8" t="str">
        <f t="shared" si="0"/>
        <v>St. Gall</v>
      </c>
    </row>
    <row r="57" spans="1:23" ht="18.899999999999999" customHeight="1">
      <c r="A57" s="24" t="str">
        <f>'Page 9'!$A$33</f>
        <v>Chur</v>
      </c>
      <c r="B57" s="10">
        <v>0</v>
      </c>
      <c r="C57" s="10">
        <v>0</v>
      </c>
      <c r="D57" s="10">
        <v>0.10719999999999998</v>
      </c>
      <c r="E57" s="10">
        <v>1.2289714285714284</v>
      </c>
      <c r="F57" s="10">
        <v>2.6632500000000001</v>
      </c>
      <c r="G57" s="10">
        <v>4.015533333333333</v>
      </c>
      <c r="H57" s="10">
        <v>5.0933399999999986</v>
      </c>
      <c r="I57" s="10">
        <v>6.6061999999999994</v>
      </c>
      <c r="J57" s="10">
        <v>7.8217714285714282</v>
      </c>
      <c r="K57" s="10">
        <v>8.8515374999999992</v>
      </c>
      <c r="L57" s="10">
        <v>9.978533333333333</v>
      </c>
      <c r="M57" s="10">
        <v>10.948469999999999</v>
      </c>
      <c r="N57" s="10">
        <v>12.651743999999997</v>
      </c>
      <c r="O57" s="10">
        <v>13.895799999999998</v>
      </c>
      <c r="P57" s="10">
        <v>14.793599999999998</v>
      </c>
      <c r="Q57" s="10">
        <v>15.525239999999998</v>
      </c>
      <c r="R57" s="10">
        <v>16.895255999999996</v>
      </c>
      <c r="S57" s="10">
        <v>17.831379999999996</v>
      </c>
      <c r="T57" s="10">
        <v>19.001534999999997</v>
      </c>
      <c r="U57" s="10">
        <v>19.743023999999998</v>
      </c>
      <c r="V57" s="10">
        <v>21.391625999999995</v>
      </c>
      <c r="W57" s="8" t="str">
        <f t="shared" si="0"/>
        <v>Chur</v>
      </c>
    </row>
    <row r="58" spans="1:23" ht="18.899999999999999" customHeight="1">
      <c r="A58" s="24" t="str">
        <f>'Page 9'!$A$34</f>
        <v>Aarau</v>
      </c>
      <c r="B58" s="10">
        <v>5.5249999999999994E-2</v>
      </c>
      <c r="C58" s="10">
        <v>1.1314000000000002</v>
      </c>
      <c r="D58" s="10">
        <v>1.9446666666666663</v>
      </c>
      <c r="E58" s="10">
        <v>2.8034285714285718</v>
      </c>
      <c r="F58" s="10">
        <v>3.7570000000000006</v>
      </c>
      <c r="G58" s="10">
        <v>4.4495555555555555</v>
      </c>
      <c r="H58" s="10">
        <v>5.1095999999999995</v>
      </c>
      <c r="I58" s="10">
        <v>6.3943333333333339</v>
      </c>
      <c r="J58" s="10">
        <v>7.5014285714285718</v>
      </c>
      <c r="K58" s="10">
        <v>8.4974999999999987</v>
      </c>
      <c r="L58" s="10">
        <v>9.4686666666666657</v>
      </c>
      <c r="M58" s="10">
        <v>10.289800000000001</v>
      </c>
      <c r="N58" s="10">
        <v>12.015359999999999</v>
      </c>
      <c r="O58" s="10">
        <v>13.372000000000003</v>
      </c>
      <c r="P58" s="10">
        <v>14.461000000000002</v>
      </c>
      <c r="Q58" s="10">
        <v>15.277750000000001</v>
      </c>
      <c r="R58" s="10">
        <v>16.597999999999999</v>
      </c>
      <c r="S58" s="10">
        <v>17.515000000000001</v>
      </c>
      <c r="T58" s="10">
        <v>18.843575000000001</v>
      </c>
      <c r="U58" s="10">
        <v>19.715860000000003</v>
      </c>
      <c r="V58" s="10">
        <v>21.831710000000001</v>
      </c>
      <c r="W58" s="8" t="str">
        <f t="shared" si="0"/>
        <v>Aarau</v>
      </c>
    </row>
    <row r="59" spans="1:23" ht="18.899999999999999" customHeight="1">
      <c r="A59" s="24" t="str">
        <f>'Page 9'!$A$35</f>
        <v>Frauenfeld</v>
      </c>
      <c r="B59" s="215">
        <v>0</v>
      </c>
      <c r="C59" s="215">
        <v>0</v>
      </c>
      <c r="D59" s="215">
        <v>0.33466666666666672</v>
      </c>
      <c r="E59" s="215">
        <v>1.4507142857142858</v>
      </c>
      <c r="F59" s="215">
        <v>2.7417500000000001</v>
      </c>
      <c r="G59" s="215">
        <v>4.3648888888888893</v>
      </c>
      <c r="H59" s="215">
        <v>5.5471000000000004</v>
      </c>
      <c r="I59" s="215">
        <v>7.2482499999999987</v>
      </c>
      <c r="J59" s="215">
        <v>8.4974999999999987</v>
      </c>
      <c r="K59" s="215">
        <v>9.5906249999999993</v>
      </c>
      <c r="L59" s="215">
        <v>10.564833333333331</v>
      </c>
      <c r="M59" s="215">
        <v>11.35615</v>
      </c>
      <c r="N59" s="215">
        <v>12.918840000000001</v>
      </c>
      <c r="O59" s="215">
        <v>14.0207</v>
      </c>
      <c r="P59" s="215">
        <v>14.877857142857142</v>
      </c>
      <c r="Q59" s="215">
        <v>15.633749999999999</v>
      </c>
      <c r="R59" s="215">
        <v>16.692</v>
      </c>
      <c r="S59" s="215">
        <v>17.397499999999997</v>
      </c>
      <c r="T59" s="215">
        <v>18.6065</v>
      </c>
      <c r="U59" s="215">
        <v>19.3492</v>
      </c>
      <c r="V59" s="215">
        <v>20.834600000000002</v>
      </c>
      <c r="W59" s="8" t="str">
        <f t="shared" si="0"/>
        <v>Frauenfeld</v>
      </c>
    </row>
    <row r="60" spans="1:23" ht="18.899999999999999" customHeight="1">
      <c r="A60" s="24" t="str">
        <f>'Page 9'!$A$36</f>
        <v>Bellinzona</v>
      </c>
      <c r="B60" s="10">
        <v>0.2</v>
      </c>
      <c r="C60" s="10">
        <v>0.16</v>
      </c>
      <c r="D60" s="10">
        <v>0.13333333333333333</v>
      </c>
      <c r="E60" s="10">
        <v>1.0091428571428571</v>
      </c>
      <c r="F60" s="10">
        <v>1.6202499999999997</v>
      </c>
      <c r="G60" s="10">
        <v>2.2471111111111113</v>
      </c>
      <c r="H60" s="10">
        <v>2.8316000000000003</v>
      </c>
      <c r="I60" s="10">
        <v>4.7242499999999996</v>
      </c>
      <c r="J60" s="10">
        <v>5.9169999999999989</v>
      </c>
      <c r="K60" s="10">
        <v>7.6066249999999984</v>
      </c>
      <c r="L60" s="10">
        <v>8.9827777777777786</v>
      </c>
      <c r="M60" s="10">
        <v>10.274200000000002</v>
      </c>
      <c r="N60" s="10">
        <v>13.154120000000002</v>
      </c>
      <c r="O60" s="10">
        <v>14.952866666666671</v>
      </c>
      <c r="P60" s="10">
        <v>16.414514285714287</v>
      </c>
      <c r="Q60" s="10">
        <v>17.609925000000004</v>
      </c>
      <c r="R60" s="10">
        <v>19.555659999999996</v>
      </c>
      <c r="S60" s="10">
        <v>21.023183333333336</v>
      </c>
      <c r="T60" s="10">
        <v>23.019112499999999</v>
      </c>
      <c r="U60" s="10">
        <v>24.22551</v>
      </c>
      <c r="V60" s="10">
        <v>26.726635000000005</v>
      </c>
      <c r="W60" s="8" t="str">
        <f t="shared" si="0"/>
        <v>Bellinzona</v>
      </c>
    </row>
    <row r="61" spans="1:23" ht="18.899999999999999" customHeight="1">
      <c r="A61" s="24" t="str">
        <f>'Page 9'!$A$37</f>
        <v>Lausanne</v>
      </c>
      <c r="B61" s="215">
        <v>0</v>
      </c>
      <c r="C61" s="215">
        <v>0</v>
      </c>
      <c r="D61" s="215">
        <v>0.11683333333333333</v>
      </c>
      <c r="E61" s="215">
        <v>1.4892857142857143</v>
      </c>
      <c r="F61" s="215">
        <v>3.49</v>
      </c>
      <c r="G61" s="215">
        <v>5.6733333333333329</v>
      </c>
      <c r="H61" s="215">
        <v>7.859799999999999</v>
      </c>
      <c r="I61" s="215">
        <v>11.177</v>
      </c>
      <c r="J61" s="215">
        <v>13.067785714285716</v>
      </c>
      <c r="K61" s="215">
        <v>13.864937500000002</v>
      </c>
      <c r="L61" s="215">
        <v>14.637888888888892</v>
      </c>
      <c r="M61" s="215">
        <v>15.254200000000001</v>
      </c>
      <c r="N61" s="215">
        <v>16.724880000000002</v>
      </c>
      <c r="O61" s="215">
        <v>18.236966666666664</v>
      </c>
      <c r="P61" s="215">
        <v>19.445285714285713</v>
      </c>
      <c r="Q61" s="215">
        <v>20.530550000000002</v>
      </c>
      <c r="R61" s="215">
        <v>22.27384</v>
      </c>
      <c r="S61" s="215">
        <v>23.692083333333333</v>
      </c>
      <c r="T61" s="215">
        <v>25.885349999999995</v>
      </c>
      <c r="U61" s="215">
        <v>27.6142</v>
      </c>
      <c r="V61" s="215">
        <v>29.783999999999999</v>
      </c>
      <c r="W61" s="8" t="str">
        <f t="shared" si="0"/>
        <v>Lausanne</v>
      </c>
    </row>
    <row r="62" spans="1:23" ht="18.899999999999999" customHeight="1">
      <c r="A62" s="24" t="str">
        <f>'Page 9'!$A$38</f>
        <v>Sion</v>
      </c>
      <c r="B62" s="10">
        <v>0.12</v>
      </c>
      <c r="C62" s="10">
        <v>1.9929999999999997</v>
      </c>
      <c r="D62" s="10">
        <v>3.5084999999999997</v>
      </c>
      <c r="E62" s="10">
        <v>4.5784285714285708</v>
      </c>
      <c r="F62" s="10">
        <v>5.0260000000000007</v>
      </c>
      <c r="G62" s="10">
        <v>5.6465555555555564</v>
      </c>
      <c r="H62" s="10">
        <v>6.234799999999999</v>
      </c>
      <c r="I62" s="10">
        <v>7.3964999999999987</v>
      </c>
      <c r="J62" s="10">
        <v>8.3841428571428587</v>
      </c>
      <c r="K62" s="10">
        <v>9.2920000000000016</v>
      </c>
      <c r="L62" s="10">
        <v>10.105833333333335</v>
      </c>
      <c r="M62" s="10">
        <v>10.909750000000001</v>
      </c>
      <c r="N62" s="10">
        <v>12.797160000000002</v>
      </c>
      <c r="O62" s="10">
        <v>15.505200000000002</v>
      </c>
      <c r="P62" s="10">
        <v>17.308714285714284</v>
      </c>
      <c r="Q62" s="10">
        <v>18.398924999999998</v>
      </c>
      <c r="R62" s="10">
        <v>19.911239999999999</v>
      </c>
      <c r="S62" s="10">
        <v>21.063333333333333</v>
      </c>
      <c r="T62" s="10">
        <v>22.580950000000001</v>
      </c>
      <c r="U62" s="10">
        <v>23.130759999999999</v>
      </c>
      <c r="V62" s="10">
        <v>24.23038</v>
      </c>
      <c r="W62" s="8" t="str">
        <f t="shared" si="0"/>
        <v>Sion</v>
      </c>
    </row>
    <row r="63" spans="1:23" ht="18.899999999999999" customHeight="1">
      <c r="A63" s="24" t="str">
        <f>'Page 9'!$A$39</f>
        <v>Neuchâtel</v>
      </c>
      <c r="B63" s="10">
        <v>1.3852499999999999</v>
      </c>
      <c r="C63" s="10">
        <v>2.3355999999999999</v>
      </c>
      <c r="D63" s="10">
        <v>3.2286666666666664</v>
      </c>
      <c r="E63" s="10">
        <v>4.717428571428572</v>
      </c>
      <c r="F63" s="10">
        <v>5.8514999999999997</v>
      </c>
      <c r="G63" s="10">
        <v>6.6789999999999985</v>
      </c>
      <c r="H63" s="10">
        <v>7.406600000000001</v>
      </c>
      <c r="I63" s="10">
        <v>9.7924166666666679</v>
      </c>
      <c r="J63" s="10">
        <v>12.427785714285715</v>
      </c>
      <c r="K63" s="10">
        <v>13.995312500000001</v>
      </c>
      <c r="L63" s="10">
        <v>15.184722222222222</v>
      </c>
      <c r="M63" s="10">
        <v>16.165599999999998</v>
      </c>
      <c r="N63" s="10">
        <v>18.132239999999999</v>
      </c>
      <c r="O63" s="10">
        <v>19.654033333333331</v>
      </c>
      <c r="P63" s="10">
        <v>20.934942857142854</v>
      </c>
      <c r="Q63" s="10">
        <v>22.060700000000001</v>
      </c>
      <c r="R63" s="10">
        <v>23.895759999999999</v>
      </c>
      <c r="S63" s="10">
        <v>25.176749999999998</v>
      </c>
      <c r="T63" s="10">
        <v>26.489012500000005</v>
      </c>
      <c r="U63" s="10">
        <v>26.701210000000003</v>
      </c>
      <c r="V63" s="10">
        <v>27.125604999999997</v>
      </c>
      <c r="W63" s="8" t="str">
        <f t="shared" si="0"/>
        <v>Neuchâtel</v>
      </c>
    </row>
    <row r="64" spans="1:23" ht="18.899999999999999" customHeight="1">
      <c r="A64" s="24" t="str">
        <f>'Page 9'!$A$40</f>
        <v>Geneva</v>
      </c>
      <c r="B64" s="10">
        <v>0.125</v>
      </c>
      <c r="C64" s="10">
        <v>0.1</v>
      </c>
      <c r="D64" s="10">
        <v>8.3333333333333343E-2</v>
      </c>
      <c r="E64" s="10">
        <v>7.1428571428571425E-2</v>
      </c>
      <c r="F64" s="10">
        <v>6.25E-2</v>
      </c>
      <c r="G64" s="10">
        <v>5.5555555555555552E-2</v>
      </c>
      <c r="H64" s="10">
        <v>0.05</v>
      </c>
      <c r="I64" s="10">
        <v>0.68158333333333343</v>
      </c>
      <c r="J64" s="10">
        <v>3.2407142857142857</v>
      </c>
      <c r="K64" s="10">
        <v>5.5776874999999997</v>
      </c>
      <c r="L64" s="10">
        <v>7.8817777777777778</v>
      </c>
      <c r="M64" s="10">
        <v>10.0076</v>
      </c>
      <c r="N64" s="10">
        <v>13.59872</v>
      </c>
      <c r="O64" s="10">
        <v>15.678066666666664</v>
      </c>
      <c r="P64" s="10">
        <v>17.23237142857143</v>
      </c>
      <c r="Q64" s="10">
        <v>18.446324999999998</v>
      </c>
      <c r="R64" s="10">
        <v>20.145860000000003</v>
      </c>
      <c r="S64" s="10">
        <v>21.406200000000002</v>
      </c>
      <c r="T64" s="10">
        <v>23.173874999999999</v>
      </c>
      <c r="U64" s="10">
        <v>24.47025</v>
      </c>
      <c r="V64" s="10">
        <v>28.170629999999996</v>
      </c>
      <c r="W64" s="8" t="str">
        <f t="shared" si="0"/>
        <v>Geneva</v>
      </c>
    </row>
    <row r="65" spans="1:23" ht="18.899999999999999" customHeight="1">
      <c r="A65" s="24" t="str">
        <f>'Page 9'!$A$41</f>
        <v>Delémont</v>
      </c>
      <c r="B65" s="215">
        <v>0</v>
      </c>
      <c r="C65" s="215">
        <v>0</v>
      </c>
      <c r="D65" s="215">
        <v>0</v>
      </c>
      <c r="E65" s="215">
        <v>0.50842857142857134</v>
      </c>
      <c r="F65" s="215">
        <v>1.5848750000000003</v>
      </c>
      <c r="G65" s="215">
        <v>4.5105555555555554</v>
      </c>
      <c r="H65" s="215">
        <v>7.4413999999999998</v>
      </c>
      <c r="I65" s="215">
        <v>9.4593333333333334</v>
      </c>
      <c r="J65" s="215">
        <v>11.241928571428572</v>
      </c>
      <c r="K65" s="215">
        <v>12.5788125</v>
      </c>
      <c r="L65" s="215">
        <v>13.618666666666668</v>
      </c>
      <c r="M65" s="215">
        <v>14.637050000000002</v>
      </c>
      <c r="N65" s="215">
        <v>16.787680000000002</v>
      </c>
      <c r="O65" s="215">
        <v>18.221466666666668</v>
      </c>
      <c r="P65" s="215">
        <v>19.245600000000003</v>
      </c>
      <c r="Q65" s="215">
        <v>20.016150000000003</v>
      </c>
      <c r="R65" s="215">
        <v>22.076479999999997</v>
      </c>
      <c r="S65" s="215">
        <v>23.450066666666665</v>
      </c>
      <c r="T65" s="215">
        <v>25.167025000000002</v>
      </c>
      <c r="U65" s="215">
        <v>26.276810000000001</v>
      </c>
      <c r="V65" s="215">
        <v>28.543990000000001</v>
      </c>
      <c r="W65" s="8" t="str">
        <f t="shared" si="0"/>
        <v>Delémont</v>
      </c>
    </row>
    <row r="66" spans="1:23" ht="18.899999999999999" customHeight="1">
      <c r="A66" s="24"/>
      <c r="B66" s="11"/>
      <c r="C66" s="11"/>
      <c r="D66" s="11"/>
      <c r="E66" s="11"/>
      <c r="F66" s="11"/>
      <c r="G66" s="11"/>
      <c r="H66" s="11"/>
      <c r="I66" s="11"/>
      <c r="J66" s="11"/>
      <c r="K66" s="11"/>
      <c r="L66" s="11"/>
      <c r="M66" s="11"/>
      <c r="N66" s="11"/>
      <c r="O66" s="11"/>
      <c r="P66" s="11"/>
      <c r="Q66" s="11"/>
      <c r="R66" s="11"/>
      <c r="S66" s="11"/>
      <c r="T66" s="11"/>
      <c r="U66" s="11"/>
      <c r="V66" s="11"/>
      <c r="W66" s="8"/>
    </row>
    <row r="67" spans="1:23" ht="18.899999999999999" customHeight="1">
      <c r="A67" s="24" t="str">
        <f>'Page 9'!$A$43</f>
        <v>Direct federal tax</v>
      </c>
      <c r="B67" s="215">
        <v>0</v>
      </c>
      <c r="C67" s="215">
        <v>0</v>
      </c>
      <c r="D67" s="215">
        <v>0</v>
      </c>
      <c r="E67" s="215">
        <v>0</v>
      </c>
      <c r="F67" s="215">
        <v>9.5000000000000001E-2</v>
      </c>
      <c r="G67" s="215">
        <v>0.19555555555555554</v>
      </c>
      <c r="H67" s="215">
        <v>0.27599999999999997</v>
      </c>
      <c r="I67" s="215">
        <v>0.41666666666666669</v>
      </c>
      <c r="J67" s="215">
        <v>0.69571428571428573</v>
      </c>
      <c r="K67" s="215">
        <v>0.98375000000000012</v>
      </c>
      <c r="L67" s="215">
        <v>1.2833333333333334</v>
      </c>
      <c r="M67" s="215">
        <v>1.5730000000000002</v>
      </c>
      <c r="N67" s="215">
        <v>2.3872</v>
      </c>
      <c r="O67" s="215">
        <v>3.3826666666666663</v>
      </c>
      <c r="P67" s="215">
        <v>4.7342857142857149</v>
      </c>
      <c r="Q67" s="215">
        <v>5.7675000000000001</v>
      </c>
      <c r="R67" s="215">
        <v>7.2139999999999995</v>
      </c>
      <c r="S67" s="215">
        <v>8.1783333333333328</v>
      </c>
      <c r="T67" s="215">
        <v>9.3837500000000009</v>
      </c>
      <c r="U67" s="215">
        <v>10.106999999999999</v>
      </c>
      <c r="V67" s="215">
        <v>11.409050000000001</v>
      </c>
      <c r="W67" s="8" t="str">
        <f t="shared" si="0"/>
        <v>Direct federal tax</v>
      </c>
    </row>
    <row r="68" spans="1:23" ht="18.899999999999999" customHeight="1">
      <c r="A68" s="4"/>
      <c r="B68" s="12"/>
      <c r="C68" s="12"/>
      <c r="D68" s="12"/>
      <c r="E68" s="12"/>
      <c r="F68" s="12"/>
      <c r="G68" s="12"/>
      <c r="H68" s="12"/>
      <c r="I68" s="12"/>
      <c r="J68" s="12"/>
      <c r="K68" s="12"/>
      <c r="L68" s="12"/>
    </row>
    <row r="69" spans="1:23" ht="18.899999999999999" customHeight="1">
      <c r="A69" s="4"/>
      <c r="B69" s="12"/>
      <c r="C69" s="12"/>
      <c r="D69" s="12"/>
      <c r="E69" s="12"/>
      <c r="F69" s="12"/>
      <c r="G69" s="12"/>
      <c r="H69" s="12"/>
      <c r="I69" s="12"/>
      <c r="J69" s="12"/>
      <c r="K69" s="12"/>
      <c r="L69" s="12"/>
    </row>
    <row r="70" spans="1:23" ht="18.899999999999999" customHeight="1">
      <c r="B70" s="13"/>
      <c r="C70" s="13"/>
      <c r="D70" s="13"/>
      <c r="E70" s="13"/>
      <c r="F70" s="13"/>
      <c r="G70" s="13"/>
      <c r="H70" s="13"/>
      <c r="I70" s="13"/>
      <c r="J70" s="13"/>
      <c r="K70" s="13"/>
      <c r="L70" s="13"/>
    </row>
    <row r="71" spans="1:23" ht="18.899999999999999" customHeight="1">
      <c r="B71" s="13"/>
      <c r="C71" s="13"/>
      <c r="D71" s="13"/>
      <c r="E71" s="13"/>
      <c r="F71" s="13"/>
      <c r="G71" s="13"/>
      <c r="H71" s="13"/>
      <c r="I71" s="13"/>
      <c r="J71" s="13"/>
      <c r="K71" s="13"/>
      <c r="L71" s="13"/>
    </row>
    <row r="72" spans="1:23" ht="18.899999999999999" customHeight="1">
      <c r="B72" s="13"/>
      <c r="C72" s="13"/>
      <c r="D72" s="13"/>
      <c r="E72" s="13"/>
      <c r="F72" s="13"/>
      <c r="G72" s="13"/>
      <c r="H72" s="13"/>
      <c r="I72" s="13"/>
      <c r="J72" s="13"/>
      <c r="K72" s="13"/>
      <c r="L72" s="13"/>
    </row>
    <row r="73" spans="1:23" ht="18.899999999999999" customHeight="1">
      <c r="B73" s="13"/>
      <c r="C73" s="13"/>
      <c r="D73" s="13"/>
      <c r="E73" s="13"/>
      <c r="F73" s="13"/>
      <c r="G73" s="13"/>
      <c r="H73" s="13"/>
      <c r="I73" s="13"/>
      <c r="J73" s="13"/>
      <c r="K73" s="13"/>
      <c r="L73" s="13"/>
    </row>
    <row r="74" spans="1:23" ht="18.899999999999999" customHeight="1">
      <c r="B74" s="13"/>
      <c r="C74" s="13"/>
      <c r="D74" s="13"/>
      <c r="E74" s="13"/>
      <c r="F74" s="13"/>
      <c r="G74" s="13"/>
      <c r="H74" s="13"/>
      <c r="I74" s="13"/>
      <c r="J74" s="13"/>
      <c r="K74" s="13"/>
      <c r="L74" s="13"/>
    </row>
    <row r="75" spans="1:23" ht="18.899999999999999" customHeight="1">
      <c r="B75" s="13"/>
      <c r="C75" s="13"/>
      <c r="D75" s="13"/>
      <c r="E75" s="13"/>
      <c r="F75" s="13"/>
      <c r="G75" s="13"/>
      <c r="H75" s="13"/>
      <c r="I75" s="13"/>
      <c r="J75" s="13"/>
      <c r="K75" s="13"/>
      <c r="L75" s="13"/>
    </row>
    <row r="76" spans="1:23" ht="18.899999999999999" customHeight="1">
      <c r="B76" s="13"/>
      <c r="C76" s="13"/>
      <c r="D76" s="13"/>
      <c r="E76" s="13"/>
      <c r="F76" s="13"/>
      <c r="G76" s="13"/>
      <c r="H76" s="13"/>
      <c r="I76" s="13"/>
      <c r="J76" s="13"/>
      <c r="K76" s="13"/>
      <c r="L76" s="13"/>
    </row>
    <row r="77" spans="1:23" ht="18.899999999999999" customHeight="1">
      <c r="B77" s="13"/>
      <c r="C77" s="13"/>
      <c r="D77" s="13"/>
      <c r="E77" s="13"/>
      <c r="F77" s="13"/>
      <c r="G77" s="13"/>
      <c r="H77" s="13"/>
      <c r="I77" s="13"/>
      <c r="J77" s="13"/>
      <c r="K77" s="13"/>
      <c r="L77" s="13"/>
    </row>
    <row r="78" spans="1:23" ht="18.899999999999999" customHeight="1">
      <c r="B78" s="13"/>
      <c r="C78" s="13"/>
      <c r="D78" s="13"/>
      <c r="E78" s="13"/>
      <c r="F78" s="13"/>
      <c r="G78" s="13"/>
      <c r="H78" s="13"/>
      <c r="I78" s="13"/>
      <c r="J78" s="13"/>
      <c r="K78" s="13"/>
      <c r="L78" s="13"/>
    </row>
    <row r="79" spans="1:23" ht="18.899999999999999" customHeight="1">
      <c r="B79" s="13"/>
      <c r="C79" s="13"/>
      <c r="D79" s="13"/>
      <c r="E79" s="13"/>
      <c r="F79" s="13"/>
      <c r="G79" s="13"/>
      <c r="H79" s="13"/>
      <c r="I79" s="13"/>
      <c r="J79" s="13"/>
      <c r="K79" s="13"/>
      <c r="L79" s="13"/>
    </row>
    <row r="80" spans="1:23" ht="18.899999999999999" customHeight="1">
      <c r="B80" s="13"/>
      <c r="C80" s="13"/>
      <c r="D80" s="13"/>
      <c r="E80" s="13"/>
      <c r="F80" s="13"/>
      <c r="G80" s="13"/>
      <c r="H80" s="13"/>
      <c r="I80" s="13"/>
      <c r="J80" s="13"/>
      <c r="K80" s="13"/>
      <c r="L80" s="13"/>
    </row>
    <row r="81" spans="2:12">
      <c r="B81" s="13"/>
      <c r="C81" s="13"/>
      <c r="D81" s="13"/>
      <c r="E81" s="13"/>
      <c r="F81" s="13"/>
      <c r="G81" s="13"/>
      <c r="H81" s="13"/>
      <c r="I81" s="13"/>
      <c r="J81" s="13"/>
      <c r="K81" s="13"/>
      <c r="L81" s="13"/>
    </row>
    <row r="82" spans="2:12">
      <c r="B82" s="13"/>
      <c r="C82" s="13"/>
      <c r="D82" s="13"/>
      <c r="E82" s="13"/>
      <c r="F82" s="13"/>
      <c r="G82" s="13"/>
      <c r="H82" s="13"/>
      <c r="I82" s="13"/>
      <c r="J82" s="13"/>
      <c r="K82" s="13"/>
      <c r="L82" s="13"/>
    </row>
    <row r="83" spans="2:12">
      <c r="B83" s="13"/>
      <c r="C83" s="13"/>
      <c r="D83" s="13"/>
      <c r="E83" s="13"/>
      <c r="F83" s="13"/>
      <c r="G83" s="13"/>
      <c r="H83" s="13"/>
      <c r="I83" s="13"/>
      <c r="J83" s="13"/>
      <c r="K83" s="13"/>
      <c r="L83" s="13"/>
    </row>
    <row r="84" spans="2:12">
      <c r="B84" s="13"/>
      <c r="C84" s="13"/>
      <c r="D84" s="13"/>
      <c r="E84" s="13"/>
      <c r="F84" s="13"/>
      <c r="G84" s="13"/>
      <c r="H84" s="13"/>
      <c r="I84" s="13"/>
      <c r="J84" s="13"/>
      <c r="K84" s="13"/>
      <c r="L84" s="13"/>
    </row>
    <row r="85" spans="2:12">
      <c r="B85" s="13"/>
      <c r="C85" s="13"/>
      <c r="D85" s="13"/>
      <c r="E85" s="13"/>
      <c r="F85" s="13"/>
      <c r="G85" s="13"/>
      <c r="H85" s="13"/>
      <c r="I85" s="13"/>
      <c r="J85" s="13"/>
      <c r="K85" s="13"/>
      <c r="L85" s="13"/>
    </row>
    <row r="86" spans="2:12">
      <c r="B86" s="13"/>
      <c r="C86" s="13"/>
      <c r="D86" s="13"/>
      <c r="E86" s="13"/>
      <c r="F86" s="13"/>
      <c r="G86" s="13"/>
      <c r="H86" s="13"/>
      <c r="I86" s="13"/>
      <c r="J86" s="13"/>
      <c r="K86" s="13"/>
      <c r="L86" s="13"/>
    </row>
    <row r="87" spans="2:12">
      <c r="B87" s="13"/>
      <c r="C87" s="13"/>
      <c r="D87" s="13"/>
      <c r="E87" s="13"/>
      <c r="F87" s="13"/>
      <c r="G87" s="13"/>
      <c r="H87" s="13"/>
      <c r="I87" s="13"/>
      <c r="J87" s="13"/>
      <c r="K87" s="13"/>
      <c r="L87" s="13"/>
    </row>
    <row r="88" spans="2:12">
      <c r="B88" s="13"/>
      <c r="C88" s="13"/>
      <c r="D88" s="13"/>
      <c r="E88" s="13"/>
      <c r="F88" s="13"/>
      <c r="G88" s="13"/>
      <c r="H88" s="13"/>
      <c r="I88" s="13"/>
      <c r="J88" s="13"/>
      <c r="K88" s="13"/>
      <c r="L88" s="13"/>
    </row>
    <row r="89" spans="2:12">
      <c r="B89" s="13"/>
      <c r="C89" s="13"/>
      <c r="D89" s="13"/>
      <c r="E89" s="13"/>
      <c r="F89" s="13"/>
      <c r="G89" s="13"/>
      <c r="H89" s="13"/>
      <c r="I89" s="13"/>
      <c r="J89" s="13"/>
      <c r="K89" s="13"/>
      <c r="L89" s="13"/>
    </row>
    <row r="90" spans="2:12">
      <c r="B90" s="13"/>
      <c r="C90" s="13"/>
      <c r="D90" s="13"/>
      <c r="E90" s="13"/>
      <c r="F90" s="13"/>
      <c r="G90" s="13"/>
      <c r="H90" s="13"/>
      <c r="I90" s="13"/>
      <c r="J90" s="13"/>
      <c r="K90" s="13"/>
      <c r="L90" s="13"/>
    </row>
    <row r="91" spans="2:12">
      <c r="B91" s="13"/>
      <c r="C91" s="13"/>
      <c r="D91" s="13"/>
      <c r="E91" s="13"/>
      <c r="F91" s="13"/>
      <c r="G91" s="13"/>
      <c r="H91" s="13"/>
      <c r="I91" s="13"/>
      <c r="J91" s="13"/>
      <c r="K91" s="13"/>
      <c r="L91" s="13"/>
    </row>
    <row r="92" spans="2:12">
      <c r="B92" s="13"/>
      <c r="C92" s="13"/>
      <c r="D92" s="13"/>
      <c r="E92" s="13"/>
      <c r="F92" s="13"/>
      <c r="G92" s="13"/>
      <c r="H92" s="13"/>
      <c r="I92" s="13"/>
      <c r="J92" s="13"/>
      <c r="K92" s="13"/>
      <c r="L92" s="13"/>
    </row>
    <row r="93" spans="2:12">
      <c r="B93" s="13"/>
      <c r="C93" s="13"/>
      <c r="D93" s="13"/>
      <c r="E93" s="13"/>
      <c r="F93" s="13"/>
      <c r="G93" s="13"/>
      <c r="H93" s="13"/>
      <c r="I93" s="13"/>
      <c r="J93" s="13"/>
      <c r="K93" s="13"/>
      <c r="L93" s="13"/>
    </row>
    <row r="94" spans="2:12">
      <c r="B94" s="13"/>
      <c r="C94" s="13"/>
      <c r="D94" s="13"/>
      <c r="E94" s="13"/>
      <c r="F94" s="13"/>
      <c r="G94" s="13"/>
      <c r="H94" s="13"/>
      <c r="I94" s="13"/>
      <c r="J94" s="13"/>
      <c r="K94" s="13"/>
      <c r="L94" s="13"/>
    </row>
    <row r="95" spans="2:12">
      <c r="B95" s="13"/>
      <c r="C95" s="13"/>
      <c r="D95" s="13"/>
      <c r="E95" s="13"/>
      <c r="F95" s="13"/>
      <c r="G95" s="13"/>
      <c r="H95" s="13"/>
      <c r="I95" s="13"/>
      <c r="J95" s="13"/>
      <c r="K95" s="13"/>
      <c r="L95" s="13"/>
    </row>
    <row r="96" spans="2:12">
      <c r="B96" s="13"/>
      <c r="C96" s="13"/>
      <c r="D96" s="13"/>
      <c r="E96" s="13"/>
      <c r="F96" s="13"/>
      <c r="G96" s="13"/>
      <c r="H96" s="13"/>
      <c r="I96" s="13"/>
      <c r="J96" s="13"/>
      <c r="K96" s="13"/>
      <c r="L96" s="13"/>
    </row>
    <row r="97" spans="2:12">
      <c r="B97" s="13"/>
      <c r="C97" s="13"/>
      <c r="D97" s="13"/>
      <c r="E97" s="13"/>
      <c r="F97" s="13"/>
      <c r="G97" s="13"/>
      <c r="H97" s="13"/>
      <c r="I97" s="13"/>
      <c r="J97" s="13"/>
      <c r="K97" s="13"/>
      <c r="L97" s="13"/>
    </row>
    <row r="98" spans="2:12">
      <c r="B98" s="13"/>
      <c r="C98" s="13"/>
      <c r="D98" s="13"/>
      <c r="E98" s="13"/>
      <c r="F98" s="13"/>
      <c r="G98" s="13"/>
      <c r="H98" s="13"/>
      <c r="I98" s="13"/>
      <c r="J98" s="13"/>
      <c r="K98" s="13"/>
      <c r="L98" s="13"/>
    </row>
    <row r="99" spans="2:12">
      <c r="B99" s="13"/>
      <c r="C99" s="13"/>
      <c r="D99" s="13"/>
      <c r="E99" s="13"/>
      <c r="F99" s="13"/>
      <c r="G99" s="13"/>
      <c r="H99" s="13"/>
      <c r="I99" s="13"/>
      <c r="J99" s="13"/>
      <c r="K99" s="13"/>
      <c r="L99" s="13"/>
    </row>
    <row r="100" spans="2:12">
      <c r="B100" s="13"/>
      <c r="C100" s="13"/>
      <c r="D100" s="13"/>
      <c r="E100" s="13"/>
      <c r="F100" s="13"/>
      <c r="G100" s="13"/>
      <c r="H100" s="13"/>
      <c r="I100" s="13"/>
      <c r="J100" s="13"/>
      <c r="K100" s="13"/>
      <c r="L100" s="13"/>
    </row>
    <row r="101" spans="2:12">
      <c r="B101" s="13"/>
      <c r="C101" s="13"/>
      <c r="D101" s="13"/>
      <c r="E101" s="13"/>
      <c r="F101" s="13"/>
      <c r="G101" s="13"/>
      <c r="H101" s="13"/>
      <c r="I101" s="13"/>
      <c r="J101" s="13"/>
      <c r="K101" s="13"/>
      <c r="L101" s="13"/>
    </row>
    <row r="102" spans="2:12">
      <c r="B102" s="13"/>
      <c r="C102" s="13"/>
      <c r="D102" s="13"/>
      <c r="E102" s="13"/>
      <c r="F102" s="13"/>
      <c r="G102" s="13"/>
      <c r="H102" s="13"/>
      <c r="I102" s="13"/>
      <c r="J102" s="13"/>
      <c r="K102" s="13"/>
      <c r="L102" s="13"/>
    </row>
    <row r="103" spans="2:12">
      <c r="B103" s="13"/>
      <c r="C103" s="13"/>
      <c r="D103" s="13"/>
      <c r="E103" s="13"/>
      <c r="F103" s="13"/>
      <c r="G103" s="13"/>
      <c r="H103" s="13"/>
      <c r="I103" s="13"/>
      <c r="J103" s="13"/>
      <c r="K103" s="13"/>
      <c r="L103" s="13"/>
    </row>
    <row r="104" spans="2:12">
      <c r="B104" s="13"/>
      <c r="C104" s="13"/>
      <c r="D104" s="13"/>
      <c r="E104" s="13"/>
      <c r="F104" s="13"/>
      <c r="G104" s="13"/>
      <c r="H104" s="13"/>
      <c r="I104" s="13"/>
      <c r="J104" s="13"/>
      <c r="K104" s="13"/>
      <c r="L104" s="13"/>
    </row>
    <row r="105" spans="2:12">
      <c r="B105" s="13"/>
      <c r="C105" s="13"/>
      <c r="D105" s="13"/>
      <c r="E105" s="13"/>
      <c r="F105" s="13"/>
      <c r="G105" s="13"/>
      <c r="H105" s="13"/>
      <c r="I105" s="13"/>
      <c r="J105" s="13"/>
      <c r="K105" s="13"/>
      <c r="L105" s="13"/>
    </row>
    <row r="106" spans="2:12">
      <c r="B106" s="13"/>
      <c r="C106" s="13"/>
      <c r="D106" s="13"/>
      <c r="E106" s="13"/>
      <c r="F106" s="13"/>
      <c r="G106" s="13"/>
      <c r="H106" s="13"/>
      <c r="I106" s="13"/>
      <c r="J106" s="13"/>
      <c r="K106" s="13"/>
      <c r="L106" s="13"/>
    </row>
    <row r="107" spans="2:12">
      <c r="B107" s="13"/>
      <c r="C107" s="13"/>
      <c r="D107" s="13"/>
      <c r="E107" s="13"/>
      <c r="F107" s="13"/>
      <c r="G107" s="13"/>
      <c r="H107" s="13"/>
      <c r="I107" s="13"/>
      <c r="J107" s="13"/>
      <c r="K107" s="13"/>
      <c r="L107" s="13"/>
    </row>
    <row r="108" spans="2:12">
      <c r="B108" s="13"/>
      <c r="C108" s="13"/>
      <c r="D108" s="13"/>
      <c r="E108" s="13"/>
      <c r="F108" s="13"/>
      <c r="G108" s="13"/>
      <c r="H108" s="13"/>
      <c r="I108" s="13"/>
      <c r="J108" s="13"/>
      <c r="K108" s="13"/>
      <c r="L108" s="13"/>
    </row>
    <row r="109" spans="2:12">
      <c r="B109" s="13"/>
      <c r="C109" s="13"/>
      <c r="D109" s="13"/>
      <c r="E109" s="13"/>
      <c r="F109" s="13"/>
      <c r="G109" s="13"/>
      <c r="H109" s="13"/>
      <c r="I109" s="13"/>
      <c r="J109" s="13"/>
      <c r="K109" s="13"/>
      <c r="L109" s="13"/>
    </row>
    <row r="110" spans="2:12">
      <c r="B110" s="13"/>
      <c r="C110" s="13"/>
      <c r="D110" s="13"/>
      <c r="E110" s="13"/>
      <c r="F110" s="13"/>
      <c r="G110" s="13"/>
      <c r="H110" s="13"/>
      <c r="I110" s="13"/>
      <c r="J110" s="13"/>
      <c r="K110" s="13"/>
      <c r="L110" s="13"/>
    </row>
    <row r="111" spans="2:12">
      <c r="B111" s="13"/>
      <c r="C111" s="13"/>
      <c r="D111" s="13"/>
      <c r="E111" s="13"/>
      <c r="F111" s="13"/>
      <c r="G111" s="13"/>
      <c r="H111" s="13"/>
      <c r="I111" s="13"/>
      <c r="J111" s="13"/>
      <c r="K111" s="13"/>
      <c r="L111" s="13"/>
    </row>
    <row r="112" spans="2:12">
      <c r="B112" s="13"/>
      <c r="C112" s="13"/>
      <c r="D112" s="13"/>
      <c r="E112" s="13"/>
      <c r="F112" s="13"/>
      <c r="G112" s="13"/>
      <c r="H112" s="13"/>
      <c r="I112" s="13"/>
      <c r="J112" s="13"/>
      <c r="K112" s="13"/>
      <c r="L112" s="13"/>
    </row>
    <row r="113" spans="2:12">
      <c r="B113" s="13"/>
      <c r="C113" s="13"/>
      <c r="D113" s="13"/>
      <c r="E113" s="13"/>
      <c r="F113" s="13"/>
      <c r="G113" s="13"/>
      <c r="H113" s="13"/>
      <c r="I113" s="13"/>
      <c r="J113" s="13"/>
      <c r="K113" s="13"/>
      <c r="L113" s="13"/>
    </row>
    <row r="114" spans="2:12">
      <c r="B114" s="13"/>
      <c r="C114" s="13"/>
      <c r="D114" s="13"/>
      <c r="E114" s="13"/>
      <c r="F114" s="13"/>
      <c r="G114" s="13"/>
      <c r="H114" s="13"/>
      <c r="I114" s="13"/>
      <c r="J114" s="13"/>
      <c r="K114" s="13"/>
      <c r="L114" s="13"/>
    </row>
    <row r="115" spans="2:12">
      <c r="B115" s="13"/>
      <c r="C115" s="13"/>
      <c r="D115" s="13"/>
      <c r="E115" s="13"/>
      <c r="F115" s="13"/>
      <c r="G115" s="13"/>
      <c r="H115" s="13"/>
      <c r="I115" s="13"/>
      <c r="J115" s="13"/>
      <c r="K115" s="13"/>
      <c r="L115" s="13"/>
    </row>
    <row r="116" spans="2:12">
      <c r="B116" s="13"/>
      <c r="C116" s="13"/>
      <c r="D116" s="13"/>
      <c r="E116" s="13"/>
      <c r="F116" s="13"/>
      <c r="G116" s="13"/>
      <c r="H116" s="13"/>
      <c r="I116" s="13"/>
      <c r="J116" s="13"/>
      <c r="K116" s="13"/>
      <c r="L116" s="13"/>
    </row>
    <row r="117" spans="2:12">
      <c r="B117" s="13"/>
      <c r="C117" s="13"/>
      <c r="D117" s="13"/>
      <c r="E117" s="13"/>
      <c r="F117" s="13"/>
      <c r="G117" s="13"/>
      <c r="H117" s="13"/>
      <c r="I117" s="13"/>
      <c r="J117" s="13"/>
      <c r="K117" s="13"/>
      <c r="L117" s="13"/>
    </row>
    <row r="118" spans="2:12">
      <c r="B118" s="13"/>
      <c r="C118" s="13"/>
      <c r="D118" s="13"/>
      <c r="E118" s="13"/>
      <c r="F118" s="13"/>
      <c r="G118" s="13"/>
      <c r="H118" s="13"/>
      <c r="I118" s="13"/>
      <c r="J118" s="13"/>
      <c r="K118" s="13"/>
      <c r="L118" s="13"/>
    </row>
    <row r="119" spans="2:12">
      <c r="B119" s="13"/>
      <c r="C119" s="13"/>
      <c r="D119" s="13"/>
      <c r="E119" s="13"/>
      <c r="F119" s="13"/>
      <c r="G119" s="13"/>
      <c r="H119" s="13"/>
      <c r="I119" s="13"/>
      <c r="J119" s="13"/>
      <c r="K119" s="13"/>
      <c r="L119" s="13"/>
    </row>
    <row r="120" spans="2:12">
      <c r="B120" s="13"/>
      <c r="C120" s="13"/>
      <c r="D120" s="13"/>
      <c r="E120" s="13"/>
      <c r="F120" s="13"/>
      <c r="G120" s="13"/>
      <c r="H120" s="13"/>
      <c r="I120" s="13"/>
      <c r="J120" s="13"/>
      <c r="K120" s="13"/>
      <c r="L120" s="13"/>
    </row>
    <row r="121" spans="2:12">
      <c r="B121" s="13"/>
      <c r="C121" s="13"/>
      <c r="D121" s="13"/>
      <c r="E121" s="13"/>
      <c r="F121" s="13"/>
      <c r="G121" s="13"/>
      <c r="H121" s="13"/>
      <c r="I121" s="13"/>
      <c r="J121" s="13"/>
      <c r="K121" s="13"/>
      <c r="L121" s="13"/>
    </row>
  </sheetData>
  <mergeCells count="9">
    <mergeCell ref="L9:V9"/>
    <mergeCell ref="B9:J9"/>
    <mergeCell ref="B39:J39"/>
    <mergeCell ref="L39:V39"/>
    <mergeCell ref="A3:J3"/>
    <mergeCell ref="A4:J4"/>
    <mergeCell ref="B6:K6"/>
    <mergeCell ref="L6:V6"/>
    <mergeCell ref="L3:U3"/>
  </mergeCells>
  <phoneticPr fontId="7" type="noConversion"/>
  <printOptions horizontalCentered="1"/>
  <pageMargins left="0.39370078740157483" right="0.39370078740157483" top="0.59055118110236227" bottom="0.59055118110236227" header="0.39370078740157483" footer="0.39370078740157483"/>
  <pageSetup paperSize="9" scale="50" fitToWidth="2" orientation="portrait" r:id="rId1"/>
  <headerFooter alignWithMargins="0">
    <oddHeader>&amp;C&amp;"Helvetica,Fett"&amp;12 2010</oddHeader>
    <oddFooter>&amp;C&amp;"Helvetica,Standard" Eidg. Steuerverwaltung  -  Administration fédérale des contributions  -  Amministrazione federale delle contribuzioni&amp;R42 - 43</oddFooter>
  </headerFooter>
  <colBreaks count="1" manualBreakCount="1">
    <brk id="11" max="67"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pageSetUpPr fitToPage="1"/>
  </sheetPr>
  <dimension ref="A1:N78"/>
  <sheetViews>
    <sheetView zoomScale="60" zoomScaleNormal="60" workbookViewId="0"/>
  </sheetViews>
  <sheetFormatPr baseColWidth="10" defaultColWidth="10.33203125" defaultRowHeight="17.399999999999999"/>
  <cols>
    <col min="1" max="1" width="32.6640625" style="19" customWidth="1"/>
    <col min="2" max="16" width="10.6640625" style="19" customWidth="1"/>
    <col min="17" max="21" width="12.6640625" style="19" customWidth="1"/>
    <col min="22" max="16384" width="10.33203125" style="19"/>
  </cols>
  <sheetData>
    <row r="1" spans="1:14" ht="20.25" customHeight="1">
      <c r="A1" s="17" t="str">
        <f>'Page 46-47'!$A$1</f>
        <v>Married retired person</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41'!$A$5</f>
        <v xml:space="preserve">Cantonal, municipal and church tax burden on social security and retirement income </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22</v>
      </c>
      <c r="B10" s="825" t="str">
        <f>'Page 41'!$B$10:$N$10</f>
        <v>Social security and retirement income in 1'000 SFr.</v>
      </c>
      <c r="C10" s="826"/>
      <c r="D10" s="826"/>
      <c r="E10" s="826"/>
      <c r="F10" s="826"/>
      <c r="G10" s="826"/>
      <c r="H10" s="826"/>
      <c r="I10" s="826"/>
      <c r="J10" s="826"/>
      <c r="K10" s="826"/>
      <c r="L10" s="826"/>
      <c r="M10" s="826"/>
      <c r="N10" s="827"/>
    </row>
    <row r="11" spans="1:14">
      <c r="A11" s="23" t="str">
        <f>'Pages 10-11'!$A$6</f>
        <v>Cantonal capitals</v>
      </c>
      <c r="B11" s="29">
        <v>20</v>
      </c>
      <c r="C11" s="29">
        <v>30</v>
      </c>
      <c r="D11" s="29">
        <v>40</v>
      </c>
      <c r="E11" s="29">
        <v>50</v>
      </c>
      <c r="F11" s="29">
        <v>60</v>
      </c>
      <c r="G11" s="29">
        <v>80</v>
      </c>
      <c r="H11" s="29">
        <v>100</v>
      </c>
      <c r="I11" s="29">
        <v>150</v>
      </c>
      <c r="J11" s="406">
        <v>200</v>
      </c>
      <c r="K11" s="29">
        <v>250</v>
      </c>
      <c r="L11" s="29">
        <v>300</v>
      </c>
      <c r="M11" s="29">
        <v>400</v>
      </c>
      <c r="N11" s="29">
        <v>500</v>
      </c>
    </row>
    <row r="12" spans="1:14">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'Pages 10-11'!$A$7</f>
        <v>Confederation</v>
      </c>
      <c r="B13" s="31">
        <v>30</v>
      </c>
      <c r="C13" s="31">
        <v>40</v>
      </c>
      <c r="D13" s="31">
        <v>50</v>
      </c>
      <c r="E13" s="31">
        <v>60</v>
      </c>
      <c r="F13" s="31">
        <v>80</v>
      </c>
      <c r="G13" s="31">
        <v>100</v>
      </c>
      <c r="H13" s="31">
        <v>150</v>
      </c>
      <c r="I13" s="31">
        <v>200</v>
      </c>
      <c r="J13" s="407">
        <v>250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2" t="str">
        <f>'Page 9'!B15:$N$15</f>
        <v xml:space="preserve">Marginal tax burden in o/o </v>
      </c>
      <c r="C15" s="823"/>
      <c r="D15" s="823"/>
      <c r="E15" s="823"/>
      <c r="F15" s="823"/>
      <c r="G15" s="823"/>
      <c r="H15" s="823"/>
      <c r="I15" s="823"/>
      <c r="J15" s="823"/>
      <c r="K15" s="823"/>
      <c r="L15" s="823"/>
      <c r="M15" s="823"/>
      <c r="N15" s="824"/>
    </row>
    <row r="16" spans="1:14" ht="18.899999999999999" customHeight="1">
      <c r="A16" s="24" t="str">
        <f>'Page 9'!$A$16</f>
        <v>Zurich</v>
      </c>
      <c r="B16" s="25">
        <v>5.29</v>
      </c>
      <c r="C16" s="25">
        <v>7.9004999999999992</v>
      </c>
      <c r="D16" s="25">
        <v>10.144500000000003</v>
      </c>
      <c r="E16" s="25">
        <v>11.953999999999997</v>
      </c>
      <c r="F16" s="25">
        <v>14.369749999999998</v>
      </c>
      <c r="G16" s="25">
        <v>16.041500000000006</v>
      </c>
      <c r="H16" s="25">
        <v>19.203900000000001</v>
      </c>
      <c r="I16" s="25">
        <v>21.654299999999996</v>
      </c>
      <c r="J16" s="25">
        <v>23.701500000000006</v>
      </c>
      <c r="K16" s="25">
        <v>25.528899999999993</v>
      </c>
      <c r="L16" s="25">
        <v>28.352500000000003</v>
      </c>
      <c r="M16" s="25">
        <v>29.770000000000003</v>
      </c>
      <c r="N16" s="25">
        <v>29.770000000000007</v>
      </c>
    </row>
    <row r="17" spans="1:14" ht="18.899999999999999" customHeight="1">
      <c r="A17" s="24" t="str">
        <f>'Page 9'!$A$17</f>
        <v>Berne</v>
      </c>
      <c r="B17" s="25">
        <v>10.300999999999998</v>
      </c>
      <c r="C17" s="25">
        <v>16.595000000000002</v>
      </c>
      <c r="D17" s="25">
        <v>20.020999999999994</v>
      </c>
      <c r="E17" s="25">
        <v>18.179500000000008</v>
      </c>
      <c r="F17" s="25">
        <v>18.884750000000004</v>
      </c>
      <c r="G17" s="25">
        <v>20.597499999999989</v>
      </c>
      <c r="H17" s="25">
        <v>24.022900000000003</v>
      </c>
      <c r="I17" s="25">
        <v>27.341999999999999</v>
      </c>
      <c r="J17" s="25">
        <v>28.056199999999997</v>
      </c>
      <c r="K17" s="25">
        <v>28.59640000000001</v>
      </c>
      <c r="L17" s="25">
        <v>30.174550000000007</v>
      </c>
      <c r="M17" s="25">
        <v>30.708550000000002</v>
      </c>
      <c r="N17" s="25">
        <v>31.096</v>
      </c>
    </row>
    <row r="18" spans="1:14" ht="18.899999999999999" customHeight="1">
      <c r="A18" s="24" t="str">
        <f>'Page 9'!$A$18</f>
        <v>Lucerne</v>
      </c>
      <c r="B18" s="25">
        <v>8.4359999999999999</v>
      </c>
      <c r="C18" s="25">
        <v>14.522999999999996</v>
      </c>
      <c r="D18" s="25">
        <v>13.653</v>
      </c>
      <c r="E18" s="25">
        <v>15.650999999999998</v>
      </c>
      <c r="F18" s="25">
        <v>15.734000000000007</v>
      </c>
      <c r="G18" s="25">
        <v>15.780500000000004</v>
      </c>
      <c r="H18" s="25">
        <v>18.762800000000002</v>
      </c>
      <c r="I18" s="25">
        <v>21.306799999999996</v>
      </c>
      <c r="J18" s="25">
        <v>21.459999999999994</v>
      </c>
      <c r="K18" s="25">
        <v>21.46</v>
      </c>
      <c r="L18" s="25">
        <v>21.46</v>
      </c>
      <c r="M18" s="25">
        <v>21.46</v>
      </c>
      <c r="N18" s="25">
        <v>21.460000000000004</v>
      </c>
    </row>
    <row r="19" spans="1:14" ht="18.899999999999999" customHeight="1">
      <c r="A19" s="24" t="str">
        <f>'Page 9'!$A$19</f>
        <v>Altdorf</v>
      </c>
      <c r="B19" s="25">
        <v>6.6215599999999997</v>
      </c>
      <c r="C19" s="25">
        <v>15.049000000000001</v>
      </c>
      <c r="D19" s="25">
        <v>15.049000000000001</v>
      </c>
      <c r="E19" s="25">
        <v>14.597529999999997</v>
      </c>
      <c r="F19" s="25">
        <v>12.791649999999999</v>
      </c>
      <c r="G19" s="25">
        <v>13.769834999999988</v>
      </c>
      <c r="H19" s="25">
        <v>15.049000000000001</v>
      </c>
      <c r="I19" s="25">
        <v>15.049000000000001</v>
      </c>
      <c r="J19" s="25">
        <v>15.049000000000007</v>
      </c>
      <c r="K19" s="25">
        <v>15.049000000000001</v>
      </c>
      <c r="L19" s="25">
        <v>15.049000000000001</v>
      </c>
      <c r="M19" s="25">
        <v>15.049000000000007</v>
      </c>
      <c r="N19" s="25">
        <v>15.048999999999996</v>
      </c>
    </row>
    <row r="20" spans="1:14" ht="18.899999999999999" customHeight="1">
      <c r="A20" s="24" t="str">
        <f>'Page 9'!$A$20</f>
        <v>Schwyz</v>
      </c>
      <c r="B20" s="25">
        <v>6.4874999999999998</v>
      </c>
      <c r="C20" s="25">
        <v>9.6314999999999991</v>
      </c>
      <c r="D20" s="25">
        <v>10.586500000000003</v>
      </c>
      <c r="E20" s="25">
        <v>8.1194999999999968</v>
      </c>
      <c r="F20" s="25">
        <v>11.860250000000001</v>
      </c>
      <c r="G20" s="25">
        <v>12.835499999999996</v>
      </c>
      <c r="H20" s="25">
        <v>14.057400000000001</v>
      </c>
      <c r="I20" s="25">
        <v>15.211600000000002</v>
      </c>
      <c r="J20" s="25">
        <v>15.521999999999991</v>
      </c>
      <c r="K20" s="25">
        <v>15.521999999999991</v>
      </c>
      <c r="L20" s="25">
        <v>15.522</v>
      </c>
      <c r="M20" s="25">
        <v>17.062250000000002</v>
      </c>
      <c r="N20" s="25">
        <v>17.967270000000003</v>
      </c>
    </row>
    <row r="21" spans="1:14" ht="18.899999999999999" customHeight="1">
      <c r="A21" s="24" t="str">
        <f>'Page 9'!$A$21</f>
        <v>Sarnen</v>
      </c>
      <c r="B21" s="25">
        <v>12.972999999999999</v>
      </c>
      <c r="C21" s="25">
        <v>12.555</v>
      </c>
      <c r="D21" s="25">
        <v>12.555</v>
      </c>
      <c r="E21" s="25">
        <v>10.044499999999998</v>
      </c>
      <c r="F21" s="25">
        <v>14.437999999999999</v>
      </c>
      <c r="G21" s="25">
        <v>13.671000000000003</v>
      </c>
      <c r="H21" s="25">
        <v>13.950000000000001</v>
      </c>
      <c r="I21" s="25">
        <v>13.950000000000001</v>
      </c>
      <c r="J21" s="25">
        <v>13.950000000000001</v>
      </c>
      <c r="K21" s="25">
        <v>13.950000000000001</v>
      </c>
      <c r="L21" s="25">
        <v>13.950000000000001</v>
      </c>
      <c r="M21" s="25">
        <v>13.950000000000001</v>
      </c>
      <c r="N21" s="25">
        <v>13.950000000000001</v>
      </c>
    </row>
    <row r="22" spans="1:14" ht="18.899999999999999" customHeight="1">
      <c r="A22" s="24" t="str">
        <f>'Page 9'!$A$22</f>
        <v>Stans</v>
      </c>
      <c r="B22" s="25">
        <v>4.8330000000000002</v>
      </c>
      <c r="C22" s="25">
        <v>10.678000000000001</v>
      </c>
      <c r="D22" s="25">
        <v>13.250999999999996</v>
      </c>
      <c r="E22" s="25">
        <v>13.048000000000002</v>
      </c>
      <c r="F22" s="25">
        <v>14.2585</v>
      </c>
      <c r="G22" s="25">
        <v>15.544250000000007</v>
      </c>
      <c r="H22" s="25">
        <v>16.417899999999992</v>
      </c>
      <c r="I22" s="25">
        <v>16.924600000000012</v>
      </c>
      <c r="J22" s="25">
        <v>17.398300000000003</v>
      </c>
      <c r="K22" s="25">
        <v>17.489499999999985</v>
      </c>
      <c r="L22" s="25">
        <v>15.015000000000001</v>
      </c>
      <c r="M22" s="25">
        <v>15.015000000000001</v>
      </c>
      <c r="N22" s="25">
        <v>15.015000000000004</v>
      </c>
    </row>
    <row r="23" spans="1:14" ht="18.899999999999999" customHeight="1">
      <c r="A23" s="24" t="str">
        <f>'Page 9'!$A$23</f>
        <v>Glarus</v>
      </c>
      <c r="B23" s="25">
        <v>10.1905</v>
      </c>
      <c r="C23" s="25">
        <v>15.286000000000003</v>
      </c>
      <c r="D23" s="25">
        <v>13.527500000000003</v>
      </c>
      <c r="E23" s="25">
        <v>13.081999999999988</v>
      </c>
      <c r="F23" s="25">
        <v>14.986250000000002</v>
      </c>
      <c r="G23" s="25">
        <v>17.470500000000001</v>
      </c>
      <c r="H23" s="25">
        <v>18.533899999999996</v>
      </c>
      <c r="I23" s="25">
        <v>19.942700000000009</v>
      </c>
      <c r="J23" s="25">
        <v>20.487899999999996</v>
      </c>
      <c r="K23" s="25">
        <v>22.291699999999999</v>
      </c>
      <c r="L23" s="25">
        <v>22.291650000000001</v>
      </c>
      <c r="M23" s="25">
        <v>24.06475</v>
      </c>
      <c r="N23" s="25">
        <v>23.22</v>
      </c>
    </row>
    <row r="24" spans="1:14" ht="18.899999999999999" customHeight="1">
      <c r="A24" s="24" t="str">
        <f>'Page 9'!$A$24</f>
        <v>Zug</v>
      </c>
      <c r="B24" s="25">
        <v>1.3855000000000002</v>
      </c>
      <c r="C24" s="25">
        <v>4.7379999999999995</v>
      </c>
      <c r="D24" s="25">
        <v>4.8800000000000008</v>
      </c>
      <c r="E24" s="25">
        <v>5.8709999999999996</v>
      </c>
      <c r="F24" s="25">
        <v>5.2297500000000001</v>
      </c>
      <c r="G24" s="25">
        <v>6.790499999999998</v>
      </c>
      <c r="H24" s="25">
        <v>8.4499000000000013</v>
      </c>
      <c r="I24" s="25">
        <v>16.120200000000001</v>
      </c>
      <c r="J24" s="25">
        <v>17.477000000000004</v>
      </c>
      <c r="K24" s="25">
        <v>15.019900000000003</v>
      </c>
      <c r="L24" s="25">
        <v>12.185299999999998</v>
      </c>
      <c r="M24" s="25">
        <v>11.92</v>
      </c>
      <c r="N24" s="25">
        <v>11.919999999999998</v>
      </c>
    </row>
    <row r="25" spans="1:14" ht="18.899999999999999" customHeight="1">
      <c r="A25" s="24" t="str">
        <f>'Page 9'!$A$25</f>
        <v>Fribourg</v>
      </c>
      <c r="B25" s="25">
        <v>3.3540000000000001</v>
      </c>
      <c r="C25" s="25">
        <v>8.4360000000000017</v>
      </c>
      <c r="D25" s="25">
        <v>15.695499999999999</v>
      </c>
      <c r="E25" s="25">
        <v>17.887000000000004</v>
      </c>
      <c r="F25" s="25">
        <v>20.719500000000004</v>
      </c>
      <c r="G25" s="25">
        <v>21.576249999999998</v>
      </c>
      <c r="H25" s="25">
        <v>23.916599999999999</v>
      </c>
      <c r="I25" s="25">
        <v>25.840500000000016</v>
      </c>
      <c r="J25" s="25">
        <v>27.671299999999988</v>
      </c>
      <c r="K25" s="25">
        <v>30.07609999999999</v>
      </c>
      <c r="L25" s="25">
        <v>31.214400000000008</v>
      </c>
      <c r="M25" s="25">
        <v>26.53179999999999</v>
      </c>
      <c r="N25" s="25">
        <v>25.460999999999999</v>
      </c>
    </row>
    <row r="26" spans="1:14" ht="18.899999999999999" customHeight="1">
      <c r="A26" s="24" t="str">
        <f>'Page 9'!$A$26</f>
        <v>Solothurn</v>
      </c>
      <c r="B26" s="25">
        <v>7.2705000000000002</v>
      </c>
      <c r="C26" s="25">
        <v>23.450500000000002</v>
      </c>
      <c r="D26" s="25">
        <v>12.381999999999989</v>
      </c>
      <c r="E26" s="25">
        <v>18.106500000000015</v>
      </c>
      <c r="F26" s="25">
        <v>20.740749999999988</v>
      </c>
      <c r="G26" s="25">
        <v>21.500500000000009</v>
      </c>
      <c r="H26" s="25">
        <v>23.347300000000004</v>
      </c>
      <c r="I26" s="25">
        <v>25.502099999999984</v>
      </c>
      <c r="J26" s="25">
        <v>27.600400000000008</v>
      </c>
      <c r="K26" s="25">
        <v>27.599900000000012</v>
      </c>
      <c r="L26" s="25">
        <v>27.600050000000003</v>
      </c>
      <c r="M26" s="25">
        <v>27.599849999999993</v>
      </c>
      <c r="N26" s="25">
        <v>25.663230000000002</v>
      </c>
    </row>
    <row r="27" spans="1:14" ht="18.899999999999999" customHeight="1">
      <c r="A27" s="24" t="str">
        <f>'Page 9'!$A$27</f>
        <v>Basel</v>
      </c>
      <c r="B27" s="25">
        <v>0</v>
      </c>
      <c r="C27" s="25">
        <v>2.2250000000000001</v>
      </c>
      <c r="D27" s="25">
        <v>24.23</v>
      </c>
      <c r="E27" s="25">
        <v>24.05</v>
      </c>
      <c r="F27" s="25">
        <v>24.05</v>
      </c>
      <c r="G27" s="25">
        <v>24.05</v>
      </c>
      <c r="H27" s="25">
        <v>24.05</v>
      </c>
      <c r="I27" s="25">
        <v>24.05</v>
      </c>
      <c r="J27" s="25">
        <v>24.05</v>
      </c>
      <c r="K27" s="25">
        <v>24.05</v>
      </c>
      <c r="L27" s="25">
        <v>24.05</v>
      </c>
      <c r="M27" s="25">
        <v>26.508300000000002</v>
      </c>
      <c r="N27" s="25">
        <v>28.08</v>
      </c>
    </row>
    <row r="28" spans="1:14" ht="18.899999999999999" customHeight="1">
      <c r="A28" s="24" t="str">
        <f>'Page 9'!$A$28</f>
        <v>Liestal</v>
      </c>
      <c r="B28" s="25">
        <v>0</v>
      </c>
      <c r="C28" s="25">
        <v>0</v>
      </c>
      <c r="D28" s="25">
        <v>4.2799999999999994</v>
      </c>
      <c r="E28" s="25">
        <v>30.448499999999999</v>
      </c>
      <c r="F28" s="25">
        <v>18.732250000000001</v>
      </c>
      <c r="G28" s="25">
        <v>22.401</v>
      </c>
      <c r="H28" s="25">
        <v>24.974899999999995</v>
      </c>
      <c r="I28" s="25">
        <v>27.460900000000009</v>
      </c>
      <c r="J28" s="25">
        <v>29.014800000000001</v>
      </c>
      <c r="K28" s="25">
        <v>29.433600000000006</v>
      </c>
      <c r="L28" s="25">
        <v>29.850999999999999</v>
      </c>
      <c r="M28" s="25">
        <v>30.290749999999999</v>
      </c>
      <c r="N28" s="25">
        <v>31.147239999999996</v>
      </c>
    </row>
    <row r="29" spans="1:14" ht="18.899999999999999" customHeight="1">
      <c r="A29" s="24" t="str">
        <f>'Page 9'!$A$29</f>
        <v>Schaffhausen</v>
      </c>
      <c r="B29" s="25">
        <v>5.9700000000000006</v>
      </c>
      <c r="C29" s="25">
        <v>13.610500000000004</v>
      </c>
      <c r="D29" s="25">
        <v>14.718999999999996</v>
      </c>
      <c r="E29" s="25">
        <v>13.749000000000006</v>
      </c>
      <c r="F29" s="25">
        <v>16.269499999999997</v>
      </c>
      <c r="G29" s="25">
        <v>19.139750000000003</v>
      </c>
      <c r="H29" s="25">
        <v>22.375799999999995</v>
      </c>
      <c r="I29" s="25">
        <v>24.529700000000012</v>
      </c>
      <c r="J29" s="25">
        <v>24.529799999999987</v>
      </c>
      <c r="K29" s="25">
        <v>25.776300000000003</v>
      </c>
      <c r="L29" s="25">
        <v>26.768899999999995</v>
      </c>
      <c r="M29" s="25">
        <v>22.234100000000005</v>
      </c>
      <c r="N29" s="25">
        <v>22.076999999999998</v>
      </c>
    </row>
    <row r="30" spans="1:14" ht="18.899999999999999" customHeight="1">
      <c r="A30" s="24" t="str">
        <f>'Page 9'!$A$30</f>
        <v>Herisau</v>
      </c>
      <c r="B30" s="25">
        <v>11.3925</v>
      </c>
      <c r="C30" s="25">
        <v>12.625</v>
      </c>
      <c r="D30" s="25">
        <v>11.78</v>
      </c>
      <c r="E30" s="25">
        <v>15.352499999999999</v>
      </c>
      <c r="F30" s="25">
        <v>17.9025</v>
      </c>
      <c r="G30" s="25">
        <v>20.22750000000001</v>
      </c>
      <c r="H30" s="25">
        <v>21.482999999999997</v>
      </c>
      <c r="I30" s="25">
        <v>22.103000000000016</v>
      </c>
      <c r="J30" s="25">
        <v>22.474999999999987</v>
      </c>
      <c r="K30" s="25">
        <v>22.475000000000016</v>
      </c>
      <c r="L30" s="25">
        <v>22.475000000000005</v>
      </c>
      <c r="M30" s="25">
        <v>20.242999999999999</v>
      </c>
      <c r="N30" s="25">
        <v>20.150000000000006</v>
      </c>
    </row>
    <row r="31" spans="1:14" ht="18.899999999999999" customHeight="1">
      <c r="A31" s="24" t="str">
        <f>'Page 9'!$A$31</f>
        <v>Appenzell</v>
      </c>
      <c r="B31" s="25">
        <v>6.5879999999999992</v>
      </c>
      <c r="C31" s="25">
        <v>9.8819999999999979</v>
      </c>
      <c r="D31" s="25">
        <v>10.669</v>
      </c>
      <c r="E31" s="25">
        <v>10.397999999999998</v>
      </c>
      <c r="F31" s="25">
        <v>13.567499999999999</v>
      </c>
      <c r="G31" s="25">
        <v>14.444750000000003</v>
      </c>
      <c r="H31" s="25">
        <v>15.2232</v>
      </c>
      <c r="I31" s="25">
        <v>16.382199999999987</v>
      </c>
      <c r="J31" s="25">
        <v>16.470000000000002</v>
      </c>
      <c r="K31" s="25">
        <v>16.228400000000008</v>
      </c>
      <c r="L31" s="25">
        <v>15.555</v>
      </c>
      <c r="M31" s="25">
        <v>14.702249999999999</v>
      </c>
      <c r="N31" s="25">
        <v>14.64</v>
      </c>
    </row>
    <row r="32" spans="1:14" ht="18.899999999999999" customHeight="1">
      <c r="A32" s="24" t="str">
        <f>'Page 9'!$A$32</f>
        <v>St. Gall</v>
      </c>
      <c r="B32" s="25">
        <v>5.7215000000000007</v>
      </c>
      <c r="C32" s="25">
        <v>13.713000000000001</v>
      </c>
      <c r="D32" s="25">
        <v>13.967499999999996</v>
      </c>
      <c r="E32" s="25">
        <v>17.100000000000001</v>
      </c>
      <c r="F32" s="25">
        <v>20.007000000000001</v>
      </c>
      <c r="G32" s="25">
        <v>22.79999999999999</v>
      </c>
      <c r="H32" s="25">
        <v>24.865700000000004</v>
      </c>
      <c r="I32" s="25">
        <v>26.313400000000005</v>
      </c>
      <c r="J32" s="25">
        <v>26.789999999999985</v>
      </c>
      <c r="K32" s="25">
        <v>26.790000000000003</v>
      </c>
      <c r="L32" s="25">
        <v>26.790000000000003</v>
      </c>
      <c r="M32" s="25">
        <v>26.790000000000003</v>
      </c>
      <c r="N32" s="25">
        <v>24.254760000000005</v>
      </c>
    </row>
    <row r="33" spans="1:14" ht="18.899999999999999" customHeight="1">
      <c r="A33" s="24" t="str">
        <f>'Page 9'!$A$33</f>
        <v>Chur</v>
      </c>
      <c r="B33" s="25">
        <v>0.32</v>
      </c>
      <c r="C33" s="25">
        <v>10.33</v>
      </c>
      <c r="D33" s="25">
        <v>14.81</v>
      </c>
      <c r="E33" s="25">
        <v>14.180000000000001</v>
      </c>
      <c r="F33" s="25">
        <v>15.590000000000002</v>
      </c>
      <c r="G33" s="25">
        <v>19.329999999999998</v>
      </c>
      <c r="H33" s="25">
        <v>19.792000000000002</v>
      </c>
      <c r="I33" s="25">
        <v>20.411999999999999</v>
      </c>
      <c r="J33" s="25">
        <v>22.378</v>
      </c>
      <c r="K33" s="25">
        <v>22.512</v>
      </c>
      <c r="L33" s="25">
        <v>22.512</v>
      </c>
      <c r="M33" s="25">
        <v>22.708000000000002</v>
      </c>
      <c r="N33" s="25">
        <v>23.040199999999999</v>
      </c>
    </row>
    <row r="34" spans="1:14" ht="18.899999999999999" customHeight="1">
      <c r="A34" s="24" t="str">
        <f>'Page 9'!$A$34</f>
        <v>Aarau</v>
      </c>
      <c r="B34" s="25">
        <v>5.7235000000000005</v>
      </c>
      <c r="C34" s="25">
        <v>9.1940000000000026</v>
      </c>
      <c r="D34" s="25">
        <v>10.519999999999996</v>
      </c>
      <c r="E34" s="25">
        <v>12.818000000000001</v>
      </c>
      <c r="F34" s="25">
        <v>14.807</v>
      </c>
      <c r="G34" s="25">
        <v>17.459000000000007</v>
      </c>
      <c r="H34" s="25">
        <v>19.536400000000004</v>
      </c>
      <c r="I34" s="25">
        <v>20.995000000000001</v>
      </c>
      <c r="J34" s="25">
        <v>21.878999999999994</v>
      </c>
      <c r="K34" s="25">
        <v>22.1</v>
      </c>
      <c r="L34" s="25">
        <v>22.829300000000003</v>
      </c>
      <c r="M34" s="25">
        <v>23.205000000000016</v>
      </c>
      <c r="N34" s="25">
        <v>23.947559999999999</v>
      </c>
    </row>
    <row r="35" spans="1:14" ht="18.899999999999999" customHeight="1">
      <c r="A35" s="24" t="str">
        <f>'Page 9'!$A$35</f>
        <v>Frauenfeld</v>
      </c>
      <c r="B35" s="25">
        <v>1.004</v>
      </c>
      <c r="C35" s="25">
        <v>9.963000000000001</v>
      </c>
      <c r="D35" s="25">
        <v>16.7685</v>
      </c>
      <c r="E35" s="25">
        <v>15.753999999999996</v>
      </c>
      <c r="F35" s="25">
        <v>16.617750000000001</v>
      </c>
      <c r="G35" s="25">
        <v>18.418249999999997</v>
      </c>
      <c r="H35" s="25">
        <v>19.349800000000002</v>
      </c>
      <c r="I35" s="25">
        <v>20.472900000000003</v>
      </c>
      <c r="J35" s="25">
        <v>20.925000000000001</v>
      </c>
      <c r="K35" s="25">
        <v>20.924999999999986</v>
      </c>
      <c r="L35" s="25">
        <v>22.233500000000006</v>
      </c>
      <c r="M35" s="25">
        <v>22.32</v>
      </c>
      <c r="N35" s="25">
        <v>22.32</v>
      </c>
    </row>
    <row r="36" spans="1:14" ht="18.899999999999999" customHeight="1">
      <c r="A36" s="24" t="str">
        <f>'Page 9'!$A$36</f>
        <v>Bellinzona</v>
      </c>
      <c r="B36" s="25">
        <v>0</v>
      </c>
      <c r="C36" s="25">
        <v>6.0809999999999986</v>
      </c>
      <c r="D36" s="25">
        <v>7.6770000000000032</v>
      </c>
      <c r="E36" s="25">
        <v>14.1875</v>
      </c>
      <c r="F36" s="25">
        <v>16.253749999999993</v>
      </c>
      <c r="G36" s="25">
        <v>20.944500000000009</v>
      </c>
      <c r="H36" s="25">
        <v>24.310200000000005</v>
      </c>
      <c r="I36" s="25">
        <v>25.581100000000006</v>
      </c>
      <c r="J36" s="25">
        <v>27.338599999999975</v>
      </c>
      <c r="K36" s="25">
        <v>28.360800000000019</v>
      </c>
      <c r="L36" s="25">
        <v>29.006899999999998</v>
      </c>
      <c r="M36" s="25">
        <v>29.051100000000009</v>
      </c>
      <c r="N36" s="25">
        <v>29.227760000000007</v>
      </c>
    </row>
    <row r="37" spans="1:14" ht="18.899999999999999" customHeight="1">
      <c r="A37" s="24" t="str">
        <f>'Page 9'!$A$37</f>
        <v>Lausanne</v>
      </c>
      <c r="B37" s="25">
        <v>0.35049999999999998</v>
      </c>
      <c r="C37" s="25">
        <v>13.609499999999999</v>
      </c>
      <c r="D37" s="25">
        <v>25.338999999999995</v>
      </c>
      <c r="E37" s="25">
        <v>27.763000000000005</v>
      </c>
      <c r="F37" s="25">
        <v>21.928750000000004</v>
      </c>
      <c r="G37" s="25">
        <v>20.811250000000001</v>
      </c>
      <c r="H37" s="25">
        <v>24.202499999999993</v>
      </c>
      <c r="I37" s="25">
        <v>27.411300000000004</v>
      </c>
      <c r="J37" s="25">
        <v>29.247</v>
      </c>
      <c r="K37" s="25">
        <v>30.783300000000004</v>
      </c>
      <c r="L37" s="25">
        <v>32.465149999999994</v>
      </c>
      <c r="M37" s="25">
        <v>34.529600000000002</v>
      </c>
      <c r="N37" s="25">
        <v>31.953799999999998</v>
      </c>
    </row>
    <row r="38" spans="1:14" ht="18.899999999999999" customHeight="1">
      <c r="A38" s="24" t="str">
        <f>'Page 9'!$A$38</f>
        <v>Sion</v>
      </c>
      <c r="B38" s="25">
        <v>10.285500000000001</v>
      </c>
      <c r="C38" s="25">
        <v>9.5785000000000036</v>
      </c>
      <c r="D38" s="25">
        <v>11.069999999999993</v>
      </c>
      <c r="E38" s="25">
        <v>13.205</v>
      </c>
      <c r="F38" s="25">
        <v>14.978500000000009</v>
      </c>
      <c r="G38" s="25">
        <v>17.380750000000003</v>
      </c>
      <c r="H38" s="25">
        <v>24.696100000000001</v>
      </c>
      <c r="I38" s="25">
        <v>27.080099999999991</v>
      </c>
      <c r="J38" s="25">
        <v>25.960499999999996</v>
      </c>
      <c r="K38" s="25">
        <v>26.823799999999988</v>
      </c>
      <c r="L38" s="25">
        <v>27.133800000000008</v>
      </c>
      <c r="M38" s="25">
        <v>25.330000000000002</v>
      </c>
      <c r="N38" s="25">
        <v>25.33</v>
      </c>
    </row>
    <row r="39" spans="1:14" ht="18.899999999999999" customHeight="1">
      <c r="A39" s="24" t="str">
        <f>'Page 9'!$A$39</f>
        <v>Neuchâtel</v>
      </c>
      <c r="B39" s="25">
        <v>6.9154999999999998</v>
      </c>
      <c r="C39" s="25">
        <v>13.719999999999999</v>
      </c>
      <c r="D39" s="25">
        <v>13.627000000000002</v>
      </c>
      <c r="E39" s="25">
        <v>21.721500000000006</v>
      </c>
      <c r="F39" s="25">
        <v>26.603999999999996</v>
      </c>
      <c r="G39" s="25">
        <v>24.84675</v>
      </c>
      <c r="H39" s="25">
        <v>26.630899999999997</v>
      </c>
      <c r="I39" s="25">
        <v>29.280700000000003</v>
      </c>
      <c r="J39" s="25">
        <v>31.236000000000004</v>
      </c>
      <c r="K39" s="25">
        <v>31.581699999999994</v>
      </c>
      <c r="L39" s="25">
        <v>30.425800000000002</v>
      </c>
      <c r="M39" s="25">
        <v>27.550000000000015</v>
      </c>
      <c r="N39" s="25">
        <v>27.549999999999997</v>
      </c>
    </row>
    <row r="40" spans="1:14" ht="18.899999999999999" customHeight="1">
      <c r="A40" s="24" t="str">
        <f>'Page 9'!$A$40</f>
        <v>Geneva</v>
      </c>
      <c r="B40" s="25">
        <v>0</v>
      </c>
      <c r="C40" s="25">
        <v>0</v>
      </c>
      <c r="D40" s="25">
        <v>0</v>
      </c>
      <c r="E40" s="25">
        <v>3.8395000000000006</v>
      </c>
      <c r="F40" s="25">
        <v>20.265999999999998</v>
      </c>
      <c r="G40" s="25">
        <v>27.727250000000005</v>
      </c>
      <c r="H40" s="25">
        <v>27.018999999999998</v>
      </c>
      <c r="I40" s="25">
        <v>26.751100000000005</v>
      </c>
      <c r="J40" s="25">
        <v>26.944000000000003</v>
      </c>
      <c r="K40" s="25">
        <v>27.707900000000009</v>
      </c>
      <c r="L40" s="25">
        <v>28.476899999999993</v>
      </c>
      <c r="M40" s="25">
        <v>29.655749999999998</v>
      </c>
      <c r="N40" s="25">
        <v>31.871009999999998</v>
      </c>
    </row>
    <row r="41" spans="1:14" ht="18.899999999999999" customHeight="1">
      <c r="A41" s="24" t="str">
        <f>'Page 9'!$A$41</f>
        <v>Delémont</v>
      </c>
      <c r="B41" s="25">
        <v>0</v>
      </c>
      <c r="C41" s="25">
        <v>6.339500000000001</v>
      </c>
      <c r="D41" s="25">
        <v>30.867499999999996</v>
      </c>
      <c r="E41" s="25">
        <v>19.549000000000007</v>
      </c>
      <c r="F41" s="25">
        <v>21.937249999999995</v>
      </c>
      <c r="G41" s="25">
        <v>22.870000000000008</v>
      </c>
      <c r="H41" s="25">
        <v>25.3903</v>
      </c>
      <c r="I41" s="25">
        <v>25.400200000000005</v>
      </c>
      <c r="J41" s="25">
        <v>30.317799999999988</v>
      </c>
      <c r="K41" s="25">
        <v>30.318000000000001</v>
      </c>
      <c r="L41" s="25">
        <v>30.317900000000009</v>
      </c>
      <c r="M41" s="25">
        <v>30.715949999999982</v>
      </c>
      <c r="N41" s="25">
        <v>30.811170000000004</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v>
      </c>
      <c r="C43" s="25">
        <v>0.38</v>
      </c>
      <c r="D43" s="25">
        <v>1</v>
      </c>
      <c r="E43" s="25">
        <v>1.1199999999999999</v>
      </c>
      <c r="F43" s="25">
        <v>2.6850000000000001</v>
      </c>
      <c r="G43" s="25">
        <v>3.93</v>
      </c>
      <c r="H43" s="25">
        <v>7.0019999999999998</v>
      </c>
      <c r="I43" s="25">
        <v>12.922000000000001</v>
      </c>
      <c r="J43" s="25">
        <v>13</v>
      </c>
      <c r="K43" s="25">
        <v>13</v>
      </c>
      <c r="L43" s="25">
        <v>13</v>
      </c>
      <c r="M43" s="25">
        <v>13</v>
      </c>
      <c r="N43" s="25">
        <v>12.7111</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&amp;L44&amp;C&amp;"Helvetica,Standard" Eidg. Steuerverwaltung  -  Administration fédérale des contributions  -  Amministrazione federale delle contribuzioni</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6">
    <tabColor indexed="43"/>
  </sheetPr>
  <dimension ref="A1:P64"/>
  <sheetViews>
    <sheetView zoomScale="90" zoomScaleNormal="90" workbookViewId="0">
      <selection sqref="A1:D1"/>
    </sheetView>
  </sheetViews>
  <sheetFormatPr baseColWidth="10" defaultColWidth="11.44140625" defaultRowHeight="13.2"/>
  <cols>
    <col min="1" max="2" width="13.6640625" style="739" customWidth="1"/>
    <col min="3" max="3" width="29.109375" style="739" customWidth="1"/>
    <col min="4" max="4" width="11.44140625" style="739"/>
    <col min="5" max="5" width="4.44140625" style="739" customWidth="1"/>
    <col min="6" max="8" width="13.6640625" style="739" customWidth="1"/>
    <col min="9" max="9" width="11.44140625" style="739"/>
    <col min="10" max="10" width="13.33203125" style="739" bestFit="1" customWidth="1"/>
    <col min="11" max="11" width="11.5546875" style="739" bestFit="1" customWidth="1"/>
    <col min="12" max="16384" width="11.44140625" style="739"/>
  </cols>
  <sheetData>
    <row r="1" spans="1:15" ht="33" customHeight="1">
      <c r="A1" s="931" t="s">
        <v>373</v>
      </c>
      <c r="B1" s="931"/>
      <c r="C1" s="931"/>
      <c r="D1" s="931"/>
      <c r="E1" s="737"/>
      <c r="F1" s="738"/>
      <c r="G1" s="738"/>
      <c r="H1" s="738"/>
      <c r="I1" s="738"/>
      <c r="J1" s="738"/>
      <c r="K1" s="482"/>
      <c r="L1" s="738"/>
      <c r="M1" s="738"/>
      <c r="N1" s="738"/>
    </row>
    <row r="2" spans="1:15">
      <c r="A2" s="933"/>
      <c r="B2" s="933"/>
      <c r="C2" s="933"/>
      <c r="D2" s="933"/>
      <c r="E2" s="737"/>
      <c r="F2" s="924"/>
      <c r="G2" s="924"/>
      <c r="H2" s="924"/>
      <c r="I2" s="924"/>
      <c r="J2" s="738"/>
      <c r="K2" s="738"/>
      <c r="L2" s="738"/>
      <c r="M2" s="738"/>
      <c r="N2" s="738"/>
    </row>
    <row r="3" spans="1:15" ht="12.75" customHeight="1">
      <c r="A3" s="933" t="s">
        <v>298</v>
      </c>
      <c r="B3" s="933"/>
      <c r="C3" s="933"/>
      <c r="D3" s="933"/>
      <c r="E3" s="738"/>
      <c r="F3" s="924"/>
      <c r="G3" s="924"/>
      <c r="H3" s="924"/>
      <c r="I3" s="924"/>
      <c r="J3" s="738"/>
      <c r="K3" s="738"/>
      <c r="L3" s="738"/>
      <c r="M3" s="738"/>
      <c r="N3" s="738"/>
    </row>
    <row r="4" spans="1:15" s="743" customFormat="1" ht="21.75" customHeight="1">
      <c r="A4" s="932" t="s">
        <v>221</v>
      </c>
      <c r="B4" s="932"/>
      <c r="C4" s="932"/>
      <c r="D4" s="932"/>
      <c r="E4" s="742"/>
      <c r="F4" s="934"/>
      <c r="G4" s="934"/>
      <c r="H4" s="934"/>
      <c r="I4" s="934"/>
      <c r="J4" s="741"/>
      <c r="K4" s="741"/>
      <c r="L4" s="741"/>
      <c r="M4" s="741"/>
      <c r="N4" s="741"/>
    </row>
    <row r="5" spans="1:15" ht="66" customHeight="1">
      <c r="A5" s="935" t="s">
        <v>374</v>
      </c>
      <c r="B5" s="935"/>
      <c r="C5" s="935"/>
      <c r="D5" s="935"/>
      <c r="E5" s="737"/>
      <c r="F5" s="935"/>
      <c r="G5" s="935"/>
      <c r="H5" s="935"/>
      <c r="I5" s="935"/>
      <c r="J5" s="738"/>
      <c r="K5" s="937"/>
      <c r="L5" s="937"/>
      <c r="M5" s="937"/>
      <c r="N5" s="937"/>
      <c r="O5" s="937"/>
    </row>
    <row r="6" spans="1:15" ht="13.5" customHeight="1">
      <c r="A6" s="933" t="s">
        <v>375</v>
      </c>
      <c r="B6" s="933"/>
      <c r="C6" s="933"/>
      <c r="D6" s="933"/>
      <c r="E6" s="737"/>
      <c r="F6" s="924"/>
      <c r="G6" s="924"/>
      <c r="H6" s="924"/>
      <c r="I6" s="924"/>
      <c r="J6" s="738"/>
      <c r="K6" s="738"/>
      <c r="L6" s="738"/>
      <c r="M6" s="738"/>
      <c r="N6" s="738"/>
    </row>
    <row r="7" spans="1:15" ht="13.5" customHeight="1">
      <c r="A7" s="933" t="s">
        <v>354</v>
      </c>
      <c r="B7" s="933"/>
      <c r="C7" s="933"/>
      <c r="D7" s="933"/>
      <c r="E7" s="737"/>
      <c r="F7" s="924"/>
      <c r="G7" s="924"/>
      <c r="H7" s="924"/>
      <c r="I7" s="924"/>
      <c r="K7" s="738"/>
      <c r="L7" s="738"/>
      <c r="M7" s="738"/>
      <c r="N7" s="738"/>
    </row>
    <row r="8" spans="1:15" ht="12.75" customHeight="1">
      <c r="A8" s="933" t="s">
        <v>363</v>
      </c>
      <c r="B8" s="933"/>
      <c r="C8" s="933"/>
      <c r="D8" s="933"/>
      <c r="E8" s="738"/>
      <c r="F8" s="924"/>
      <c r="G8" s="924"/>
      <c r="H8" s="924"/>
      <c r="I8" s="924"/>
      <c r="K8" s="738"/>
      <c r="L8" s="738"/>
      <c r="M8" s="738"/>
      <c r="N8" s="738"/>
    </row>
    <row r="9" spans="1:15" ht="13.5" customHeight="1">
      <c r="A9" s="933" t="s">
        <v>378</v>
      </c>
      <c r="B9" s="933"/>
      <c r="C9" s="933"/>
      <c r="D9" s="933"/>
      <c r="E9" s="930"/>
      <c r="F9" s="924"/>
      <c r="G9" s="924"/>
      <c r="H9" s="924"/>
      <c r="I9" s="924"/>
      <c r="K9" s="738"/>
      <c r="L9" s="738"/>
      <c r="M9" s="738"/>
      <c r="N9" s="738"/>
    </row>
    <row r="10" spans="1:15" ht="18.75" customHeight="1">
      <c r="A10" s="932" t="s">
        <v>221</v>
      </c>
      <c r="B10" s="932"/>
      <c r="C10" s="932"/>
      <c r="D10" s="932"/>
      <c r="E10" s="930"/>
      <c r="F10" s="932"/>
      <c r="G10" s="932"/>
      <c r="H10" s="932"/>
      <c r="I10" s="932"/>
      <c r="J10" s="744"/>
      <c r="K10" s="738"/>
      <c r="L10" s="738"/>
      <c r="M10" s="738"/>
      <c r="N10" s="738"/>
    </row>
    <row r="11" spans="1:15" ht="20.25" customHeight="1">
      <c r="A11" s="929" t="s">
        <v>377</v>
      </c>
      <c r="B11" s="929"/>
      <c r="C11" s="929"/>
      <c r="D11" s="929"/>
      <c r="E11" s="737"/>
      <c r="F11" s="929"/>
      <c r="G11" s="929"/>
      <c r="H11" s="929"/>
      <c r="I11" s="929"/>
      <c r="J11" s="744"/>
      <c r="K11" s="745"/>
      <c r="L11" s="745"/>
      <c r="M11" s="745"/>
      <c r="N11" s="745"/>
    </row>
    <row r="12" spans="1:15" ht="13.5" customHeight="1">
      <c r="A12" s="929" t="s">
        <v>355</v>
      </c>
      <c r="B12" s="929"/>
      <c r="C12" s="929"/>
      <c r="D12" s="929"/>
      <c r="E12" s="737"/>
      <c r="F12" s="929"/>
      <c r="G12" s="929"/>
      <c r="H12" s="929"/>
      <c r="I12" s="929"/>
      <c r="J12" s="744"/>
      <c r="K12" s="745"/>
      <c r="L12" s="745"/>
      <c r="M12" s="745"/>
      <c r="N12" s="745"/>
    </row>
    <row r="13" spans="1:15" ht="13.5" customHeight="1">
      <c r="A13" s="929" t="s">
        <v>364</v>
      </c>
      <c r="B13" s="929"/>
      <c r="C13" s="929"/>
      <c r="D13" s="929"/>
      <c r="E13" s="930"/>
      <c r="F13" s="929"/>
      <c r="G13" s="929"/>
      <c r="H13" s="929"/>
      <c r="I13" s="929"/>
      <c r="J13" s="744"/>
      <c r="K13" s="745"/>
      <c r="L13" s="745"/>
      <c r="M13" s="745"/>
      <c r="N13" s="745"/>
    </row>
    <row r="14" spans="1:15" ht="13.5" customHeight="1">
      <c r="A14" s="929" t="s">
        <v>376</v>
      </c>
      <c r="B14" s="929"/>
      <c r="C14" s="929"/>
      <c r="D14" s="929"/>
      <c r="E14" s="930"/>
      <c r="F14" s="929"/>
      <c r="G14" s="929"/>
      <c r="H14" s="929"/>
      <c r="I14" s="929"/>
      <c r="J14" s="745"/>
      <c r="K14" s="745"/>
      <c r="L14" s="745"/>
      <c r="M14" s="745"/>
      <c r="N14" s="745"/>
    </row>
    <row r="15" spans="1:15">
      <c r="A15" s="933"/>
      <c r="B15" s="933"/>
      <c r="C15" s="933"/>
      <c r="D15" s="933"/>
      <c r="E15" s="746"/>
      <c r="F15" s="924"/>
      <c r="G15" s="924"/>
      <c r="H15" s="924"/>
      <c r="I15" s="924"/>
      <c r="J15" s="745"/>
      <c r="K15" s="738"/>
      <c r="L15" s="738"/>
      <c r="M15" s="738"/>
      <c r="N15" s="738"/>
    </row>
    <row r="16" spans="1:15" ht="42" customHeight="1">
      <c r="A16" s="935" t="s">
        <v>379</v>
      </c>
      <c r="B16" s="935"/>
      <c r="C16" s="935"/>
      <c r="D16" s="935"/>
      <c r="E16" s="737"/>
      <c r="F16" s="935"/>
      <c r="G16" s="935"/>
      <c r="H16" s="935"/>
      <c r="I16" s="935"/>
      <c r="J16" s="745"/>
      <c r="K16" s="738"/>
      <c r="L16" s="738"/>
      <c r="M16" s="738"/>
      <c r="N16" s="738"/>
    </row>
    <row r="17" spans="1:16">
      <c r="A17" s="933"/>
      <c r="B17" s="933"/>
      <c r="C17" s="933"/>
      <c r="D17" s="933"/>
      <c r="E17" s="737"/>
      <c r="F17" s="924"/>
      <c r="G17" s="924"/>
      <c r="H17" s="924"/>
      <c r="I17" s="924"/>
      <c r="J17" s="738"/>
      <c r="K17" s="738"/>
      <c r="L17" s="738"/>
      <c r="M17" s="738"/>
      <c r="N17" s="738"/>
    </row>
    <row r="18" spans="1:16">
      <c r="A18" s="933" t="s">
        <v>220</v>
      </c>
      <c r="B18" s="933"/>
      <c r="C18" s="933"/>
      <c r="D18" s="933"/>
      <c r="E18" s="746"/>
      <c r="F18" s="924"/>
      <c r="G18" s="924"/>
      <c r="H18" s="924"/>
      <c r="I18" s="924"/>
      <c r="J18" s="738"/>
      <c r="K18" s="738"/>
      <c r="L18" s="738"/>
      <c r="M18" s="738"/>
      <c r="N18" s="738"/>
      <c r="O18" s="732"/>
      <c r="P18" s="732"/>
    </row>
    <row r="19" spans="1:16" ht="12.75" customHeight="1">
      <c r="A19" s="924" t="s">
        <v>309</v>
      </c>
      <c r="B19" s="924"/>
      <c r="C19" s="924"/>
      <c r="D19" s="924"/>
      <c r="E19" s="737"/>
      <c r="F19" s="924"/>
      <c r="G19" s="924"/>
      <c r="H19" s="924"/>
      <c r="I19" s="924"/>
      <c r="J19" s="738"/>
      <c r="K19" s="738"/>
      <c r="L19" s="738"/>
      <c r="M19" s="936"/>
      <c r="N19" s="936"/>
      <c r="O19" s="780"/>
      <c r="P19" s="599"/>
    </row>
    <row r="20" spans="1:16" ht="12.75" customHeight="1">
      <c r="A20" s="924" t="s">
        <v>252</v>
      </c>
      <c r="B20" s="924"/>
      <c r="C20" s="924"/>
      <c r="D20" s="924"/>
      <c r="E20" s="737"/>
      <c r="F20" s="924"/>
      <c r="G20" s="924"/>
      <c r="H20" s="924"/>
      <c r="I20" s="924"/>
      <c r="J20" s="738"/>
      <c r="K20" s="738"/>
      <c r="L20" s="738"/>
      <c r="M20" s="936"/>
      <c r="N20" s="936"/>
      <c r="O20" s="785"/>
      <c r="P20" s="732"/>
    </row>
    <row r="21" spans="1:16" ht="12.75" customHeight="1">
      <c r="A21" s="924"/>
      <c r="B21" s="924"/>
      <c r="C21" s="924"/>
      <c r="D21" s="924"/>
      <c r="E21" s="737"/>
      <c r="F21" s="924"/>
      <c r="G21" s="924"/>
      <c r="H21" s="924"/>
      <c r="I21" s="924"/>
      <c r="J21" s="738"/>
      <c r="K21" s="738"/>
      <c r="L21" s="738"/>
      <c r="M21" s="936"/>
      <c r="N21" s="936"/>
      <c r="O21" s="732"/>
      <c r="P21" s="732"/>
    </row>
    <row r="22" spans="1:16" ht="12.75" customHeight="1">
      <c r="A22" s="780" t="s">
        <v>259</v>
      </c>
      <c r="B22" s="780"/>
      <c r="C22" s="780"/>
      <c r="D22" s="780"/>
      <c r="E22" s="737"/>
      <c r="F22" s="924"/>
      <c r="G22" s="924"/>
      <c r="H22" s="924"/>
      <c r="I22" s="924"/>
      <c r="J22" s="738"/>
      <c r="K22" s="738"/>
      <c r="L22" s="738"/>
      <c r="M22" s="936"/>
      <c r="N22" s="936"/>
      <c r="O22" s="732"/>
      <c r="P22" s="732"/>
    </row>
    <row r="23" spans="1:16">
      <c r="A23" s="732" t="s">
        <v>244</v>
      </c>
      <c r="B23" s="732"/>
      <c r="C23" s="732"/>
      <c r="D23" s="732"/>
      <c r="E23" s="737"/>
      <c r="F23" s="737"/>
      <c r="G23" s="737"/>
      <c r="H23" s="737"/>
      <c r="I23" s="737"/>
      <c r="J23" s="746"/>
      <c r="K23" s="738"/>
      <c r="L23" s="936"/>
      <c r="M23" s="936"/>
      <c r="N23" s="936"/>
      <c r="O23" s="780"/>
      <c r="P23" s="599"/>
    </row>
    <row r="24" spans="1:16" ht="12.75" customHeight="1">
      <c r="A24" s="933"/>
      <c r="B24" s="933"/>
      <c r="C24" s="746"/>
      <c r="D24" s="748"/>
      <c r="E24" s="748"/>
      <c r="F24" s="748"/>
      <c r="G24" s="748"/>
      <c r="H24" s="746"/>
      <c r="I24" s="746"/>
      <c r="J24" s="738"/>
      <c r="K24" s="738"/>
      <c r="L24" s="738"/>
      <c r="M24" s="738"/>
      <c r="N24" s="936"/>
      <c r="O24" s="732"/>
      <c r="P24" s="732"/>
    </row>
    <row r="25" spans="1:16" ht="12.75" customHeight="1">
      <c r="A25" s="924" t="s">
        <v>357</v>
      </c>
      <c r="B25" s="924"/>
      <c r="C25" s="924"/>
      <c r="D25" s="924"/>
      <c r="E25" s="748"/>
      <c r="F25" s="924"/>
      <c r="G25" s="924"/>
      <c r="H25" s="924"/>
      <c r="I25" s="924"/>
      <c r="J25" s="738"/>
      <c r="K25" s="738"/>
      <c r="L25" s="738"/>
      <c r="M25" s="738"/>
      <c r="N25" s="936"/>
      <c r="O25" s="732"/>
      <c r="P25" s="732"/>
    </row>
    <row r="26" spans="1:16" ht="12.75" customHeight="1">
      <c r="A26" s="740"/>
      <c r="B26" s="740"/>
      <c r="C26" s="740"/>
      <c r="D26" s="740"/>
      <c r="E26" s="748"/>
      <c r="F26" s="740"/>
      <c r="G26" s="740"/>
      <c r="H26" s="740"/>
      <c r="I26" s="740"/>
      <c r="J26" s="738"/>
      <c r="K26" s="738"/>
      <c r="L26" s="738"/>
      <c r="M26" s="738"/>
      <c r="N26" s="747"/>
      <c r="O26" s="732"/>
      <c r="P26" s="732"/>
    </row>
    <row r="27" spans="1:16" ht="22.5" customHeight="1">
      <c r="A27" s="924" t="s">
        <v>310</v>
      </c>
      <c r="B27" s="924"/>
      <c r="C27" s="924"/>
      <c r="D27" s="748" t="s">
        <v>387</v>
      </c>
      <c r="E27" s="748"/>
      <c r="F27" s="924"/>
      <c r="G27" s="924"/>
      <c r="H27" s="924"/>
      <c r="I27" s="924"/>
      <c r="J27" s="738"/>
      <c r="K27" s="738"/>
      <c r="L27" s="738"/>
      <c r="M27" s="738"/>
      <c r="N27" s="747"/>
      <c r="O27" s="732"/>
      <c r="P27" s="732"/>
    </row>
    <row r="28" spans="1:16">
      <c r="A28" s="925" t="s">
        <v>222</v>
      </c>
      <c r="B28" s="925"/>
      <c r="C28" s="925"/>
      <c r="D28" s="748"/>
      <c r="E28" s="748"/>
      <c r="F28" s="925"/>
      <c r="G28" s="925"/>
      <c r="H28" s="925"/>
      <c r="I28" s="925"/>
      <c r="J28" s="749"/>
      <c r="K28" s="749"/>
      <c r="L28" s="749"/>
      <c r="M28" s="749"/>
      <c r="N28" s="747"/>
      <c r="O28" s="732"/>
      <c r="P28" s="732"/>
    </row>
    <row r="29" spans="1:16" ht="15" customHeight="1">
      <c r="A29" s="786" t="s">
        <v>322</v>
      </c>
      <c r="B29" s="732" t="s">
        <v>245</v>
      </c>
      <c r="C29" s="738"/>
      <c r="D29" s="748" t="s">
        <v>388</v>
      </c>
      <c r="E29" s="748"/>
      <c r="F29" s="924"/>
      <c r="G29" s="924"/>
      <c r="H29" s="924"/>
      <c r="I29" s="924"/>
      <c r="J29" s="738"/>
      <c r="K29" s="738"/>
      <c r="L29" s="738"/>
      <c r="M29" s="738"/>
      <c r="N29" s="747"/>
      <c r="O29" s="732"/>
      <c r="P29" s="732"/>
    </row>
    <row r="30" spans="1:16" ht="15" customHeight="1">
      <c r="A30" s="786" t="s">
        <v>323</v>
      </c>
      <c r="B30" s="732" t="s">
        <v>232</v>
      </c>
      <c r="C30" s="738"/>
      <c r="D30" s="748" t="s">
        <v>389</v>
      </c>
      <c r="E30" s="748"/>
      <c r="F30" s="924"/>
      <c r="G30" s="924"/>
      <c r="H30" s="924"/>
      <c r="I30" s="924"/>
      <c r="J30" s="738"/>
      <c r="K30" s="738"/>
      <c r="L30" s="738"/>
      <c r="M30" s="738"/>
      <c r="N30" s="747"/>
      <c r="O30" s="785"/>
      <c r="P30" s="732"/>
    </row>
    <row r="31" spans="1:16" ht="17.25" customHeight="1">
      <c r="A31" s="786" t="s">
        <v>216</v>
      </c>
      <c r="B31" s="732" t="s">
        <v>233</v>
      </c>
      <c r="C31" s="738"/>
      <c r="D31" s="748" t="s">
        <v>390</v>
      </c>
      <c r="E31" s="748"/>
      <c r="F31" s="924"/>
      <c r="G31" s="924"/>
      <c r="H31" s="924"/>
      <c r="I31" s="924"/>
      <c r="J31" s="738"/>
      <c r="K31" s="738"/>
      <c r="L31" s="738"/>
      <c r="M31" s="738"/>
      <c r="N31" s="747"/>
      <c r="O31" s="732"/>
      <c r="P31" s="732"/>
    </row>
    <row r="32" spans="1:16" ht="17.25" customHeight="1">
      <c r="A32" s="786"/>
      <c r="B32" s="732"/>
      <c r="C32" s="806"/>
      <c r="D32" s="748"/>
      <c r="E32" s="748"/>
      <c r="F32" s="805"/>
      <c r="G32" s="805"/>
      <c r="H32" s="805"/>
      <c r="I32" s="805"/>
      <c r="J32" s="806"/>
      <c r="K32" s="806"/>
      <c r="L32" s="806"/>
      <c r="M32" s="806"/>
      <c r="N32" s="807"/>
      <c r="O32" s="732"/>
      <c r="P32" s="732"/>
    </row>
    <row r="33" spans="1:16" ht="18.600000000000001" customHeight="1">
      <c r="A33" s="788" t="s">
        <v>284</v>
      </c>
      <c r="B33" s="789"/>
      <c r="C33" s="804"/>
      <c r="D33" s="809" t="s">
        <v>391</v>
      </c>
      <c r="E33" s="748"/>
      <c r="F33" s="924"/>
      <c r="G33" s="924"/>
      <c r="H33" s="924"/>
      <c r="I33" s="924"/>
      <c r="J33" s="738"/>
      <c r="K33" s="738"/>
      <c r="L33" s="738"/>
      <c r="M33" s="738"/>
      <c r="N33" s="747"/>
      <c r="O33" s="786"/>
      <c r="P33" s="732"/>
    </row>
    <row r="34" spans="1:16" ht="15" customHeight="1">
      <c r="A34" s="924" t="s">
        <v>269</v>
      </c>
      <c r="B34" s="924"/>
      <c r="C34" s="928"/>
      <c r="D34" s="810" t="s">
        <v>392</v>
      </c>
      <c r="E34" s="748"/>
      <c r="F34" s="924"/>
      <c r="G34" s="924"/>
      <c r="H34" s="924"/>
      <c r="I34" s="924"/>
      <c r="J34" s="738"/>
      <c r="K34" s="738"/>
      <c r="L34" s="738"/>
      <c r="M34" s="738"/>
      <c r="N34" s="747"/>
      <c r="O34" s="786"/>
      <c r="P34" s="732"/>
    </row>
    <row r="35" spans="1:16">
      <c r="A35" s="924"/>
      <c r="B35" s="924"/>
      <c r="C35" s="924"/>
      <c r="D35" s="803"/>
      <c r="E35" s="748"/>
      <c r="F35" s="924"/>
      <c r="G35" s="924"/>
      <c r="H35" s="924"/>
      <c r="I35" s="924"/>
      <c r="J35" s="738"/>
      <c r="K35" s="738"/>
      <c r="L35" s="738"/>
      <c r="M35" s="738"/>
      <c r="N35" s="747"/>
      <c r="O35" s="786"/>
      <c r="P35" s="732"/>
    </row>
    <row r="36" spans="1:16" ht="24" customHeight="1">
      <c r="D36" s="748" t="s">
        <v>393</v>
      </c>
      <c r="E36" s="748"/>
      <c r="F36" s="924"/>
      <c r="G36" s="924"/>
      <c r="H36" s="924"/>
      <c r="I36" s="924"/>
      <c r="J36" s="738"/>
      <c r="K36" s="738"/>
      <c r="L36" s="738"/>
      <c r="M36" s="738"/>
      <c r="N36" s="747"/>
      <c r="O36" s="786"/>
      <c r="P36" s="732"/>
    </row>
    <row r="37" spans="1:16" ht="24" customHeight="1">
      <c r="A37" s="924" t="s">
        <v>231</v>
      </c>
      <c r="B37" s="924"/>
      <c r="C37" s="924"/>
      <c r="D37" s="750" t="s">
        <v>394</v>
      </c>
      <c r="E37" s="748"/>
      <c r="F37" s="924"/>
      <c r="G37" s="924"/>
      <c r="H37" s="924"/>
      <c r="I37" s="924"/>
      <c r="J37" s="738"/>
      <c r="K37" s="738"/>
      <c r="L37" s="738"/>
      <c r="M37" s="738"/>
      <c r="N37" s="747"/>
      <c r="O37" s="786"/>
      <c r="P37" s="732"/>
    </row>
    <row r="38" spans="1:16" ht="15" customHeight="1">
      <c r="A38" s="805" t="s">
        <v>223</v>
      </c>
      <c r="B38" s="805"/>
      <c r="C38" s="805"/>
      <c r="D38" s="751" t="s">
        <v>395</v>
      </c>
      <c r="E38" s="748"/>
      <c r="F38" s="924"/>
      <c r="G38" s="924"/>
      <c r="H38" s="924"/>
      <c r="I38" s="924"/>
      <c r="J38" s="738"/>
      <c r="K38" s="738"/>
      <c r="L38" s="738"/>
      <c r="M38" s="738"/>
      <c r="N38" s="747"/>
      <c r="O38" s="781"/>
      <c r="P38" s="732"/>
    </row>
    <row r="39" spans="1:16" ht="15" customHeight="1">
      <c r="A39" s="806" t="s">
        <v>224</v>
      </c>
      <c r="B39" s="806"/>
      <c r="C39" s="806"/>
      <c r="D39" s="751" t="s">
        <v>396</v>
      </c>
      <c r="E39" s="748"/>
      <c r="F39" s="924"/>
      <c r="G39" s="924"/>
      <c r="H39" s="924"/>
      <c r="I39" s="924"/>
      <c r="J39" s="738"/>
      <c r="K39" s="738"/>
      <c r="L39" s="738"/>
      <c r="M39" s="738"/>
      <c r="N39" s="747"/>
      <c r="O39" s="781"/>
      <c r="P39" s="732"/>
    </row>
    <row r="40" spans="1:16" ht="15" customHeight="1">
      <c r="A40" s="805" t="s">
        <v>311</v>
      </c>
      <c r="B40" s="805"/>
      <c r="C40" s="805"/>
      <c r="D40" s="748" t="s">
        <v>396</v>
      </c>
      <c r="E40" s="748"/>
      <c r="F40" s="924"/>
      <c r="G40" s="924"/>
      <c r="H40" s="924"/>
      <c r="I40" s="924"/>
      <c r="J40" s="738"/>
      <c r="K40" s="738"/>
      <c r="L40" s="738"/>
      <c r="M40" s="738"/>
      <c r="N40" s="747"/>
      <c r="O40" s="781"/>
      <c r="P40" s="732"/>
    </row>
    <row r="41" spans="1:16" ht="15" customHeight="1">
      <c r="A41" s="805" t="s">
        <v>312</v>
      </c>
      <c r="B41" s="805"/>
      <c r="C41" s="805"/>
      <c r="D41" s="748" t="s">
        <v>397</v>
      </c>
      <c r="E41" s="748"/>
      <c r="F41" s="924"/>
      <c r="G41" s="924"/>
      <c r="H41" s="924"/>
      <c r="I41" s="924"/>
      <c r="J41" s="738"/>
      <c r="K41" s="738"/>
      <c r="L41" s="738"/>
      <c r="M41" s="738"/>
      <c r="N41" s="747"/>
      <c r="O41" s="781"/>
      <c r="P41" s="732"/>
    </row>
    <row r="42" spans="1:16" ht="15" customHeight="1">
      <c r="A42" s="805" t="s">
        <v>356</v>
      </c>
      <c r="B42" s="805"/>
      <c r="C42" s="805"/>
      <c r="D42" s="748" t="s">
        <v>398</v>
      </c>
      <c r="E42" s="752"/>
      <c r="F42" s="738"/>
      <c r="G42" s="738"/>
      <c r="H42" s="738"/>
      <c r="I42" s="738"/>
      <c r="J42" s="738"/>
      <c r="K42" s="738"/>
      <c r="L42" s="738"/>
      <c r="M42" s="738"/>
      <c r="N42" s="936"/>
      <c r="O42" s="781"/>
      <c r="P42" s="732"/>
    </row>
    <row r="43" spans="1:16" ht="15.6" customHeight="1">
      <c r="A43" s="806" t="s">
        <v>227</v>
      </c>
      <c r="B43" s="806"/>
      <c r="C43" s="806"/>
      <c r="D43" s="748" t="s">
        <v>399</v>
      </c>
      <c r="E43" s="752"/>
      <c r="F43" s="738"/>
      <c r="G43" s="738"/>
      <c r="H43" s="738"/>
      <c r="I43" s="738"/>
      <c r="J43" s="738"/>
      <c r="K43" s="738"/>
      <c r="L43" s="738"/>
      <c r="M43" s="738"/>
      <c r="N43" s="936"/>
      <c r="O43" s="781"/>
      <c r="P43" s="732"/>
    </row>
    <row r="44" spans="1:16" ht="14.4" customHeight="1">
      <c r="A44" s="806"/>
      <c r="B44" s="806"/>
      <c r="C44" s="806"/>
      <c r="D44" s="752"/>
      <c r="E44" s="752"/>
      <c r="F44" s="806"/>
      <c r="G44" s="806"/>
      <c r="H44" s="806"/>
      <c r="I44" s="806"/>
      <c r="J44" s="806"/>
      <c r="K44" s="806"/>
      <c r="L44" s="806"/>
      <c r="M44" s="806"/>
      <c r="N44" s="936"/>
      <c r="O44" s="781"/>
      <c r="P44" s="732"/>
    </row>
    <row r="45" spans="1:16" ht="11.25" customHeight="1">
      <c r="A45" s="806"/>
      <c r="B45" s="806"/>
      <c r="C45" s="806"/>
      <c r="D45" s="752"/>
      <c r="E45" s="752"/>
      <c r="F45" s="738"/>
      <c r="G45" s="738"/>
      <c r="H45" s="738"/>
      <c r="I45" s="738"/>
      <c r="J45" s="738"/>
      <c r="K45" s="738"/>
      <c r="L45" s="738"/>
      <c r="M45" s="738"/>
      <c r="N45" s="936"/>
      <c r="O45" s="599"/>
      <c r="P45" s="732"/>
    </row>
    <row r="46" spans="1:16" ht="15" customHeight="1">
      <c r="A46" s="926" t="s">
        <v>294</v>
      </c>
      <c r="B46" s="926"/>
      <c r="C46" s="927"/>
      <c r="D46" s="820" t="s">
        <v>400</v>
      </c>
      <c r="E46" s="753"/>
      <c r="F46" s="738"/>
      <c r="G46" s="738"/>
      <c r="H46" s="738"/>
      <c r="I46" s="738"/>
      <c r="J46" s="738"/>
      <c r="K46" s="738"/>
      <c r="L46" s="738"/>
      <c r="M46" s="738"/>
      <c r="N46" s="747"/>
      <c r="O46" s="599"/>
      <c r="P46" s="732"/>
    </row>
    <row r="47" spans="1:16" ht="5.4" customHeight="1">
      <c r="D47" s="754"/>
      <c r="F47" s="738"/>
      <c r="G47" s="738"/>
      <c r="H47" s="738"/>
      <c r="I47" s="738"/>
      <c r="O47" s="781"/>
      <c r="P47" s="732"/>
    </row>
    <row r="48" spans="1:16" ht="14.25" customHeight="1">
      <c r="D48" s="755" t="s">
        <v>217</v>
      </c>
      <c r="E48" s="755"/>
      <c r="F48" s="738"/>
      <c r="G48" s="738"/>
      <c r="H48" s="738"/>
      <c r="I48" s="738"/>
      <c r="J48" s="738"/>
      <c r="K48" s="738"/>
      <c r="L48" s="738"/>
      <c r="M48" s="738"/>
      <c r="N48" s="747"/>
      <c r="O48" s="781"/>
      <c r="P48" s="732"/>
    </row>
    <row r="49" spans="1:16" ht="18" customHeight="1">
      <c r="A49" s="923" t="s">
        <v>185</v>
      </c>
      <c r="B49" s="923"/>
      <c r="C49" s="923"/>
      <c r="D49" s="756">
        <v>4.0500000000000001E-2</v>
      </c>
      <c r="E49" s="757"/>
      <c r="F49" s="738"/>
      <c r="G49" s="738"/>
      <c r="H49" s="738"/>
      <c r="I49" s="738"/>
      <c r="J49" s="738"/>
      <c r="K49" s="738"/>
      <c r="L49" s="738"/>
      <c r="M49" s="738"/>
      <c r="N49" s="747"/>
      <c r="O49" s="781"/>
      <c r="P49" s="732"/>
    </row>
    <row r="50" spans="1:16" ht="5.25" customHeight="1">
      <c r="D50" s="754"/>
      <c r="F50" s="738"/>
      <c r="G50" s="738"/>
      <c r="H50" s="738"/>
      <c r="I50" s="738"/>
      <c r="O50" s="781"/>
      <c r="P50" s="732"/>
    </row>
    <row r="51" spans="1:16">
      <c r="O51" s="781"/>
      <c r="P51" s="732"/>
    </row>
    <row r="52" spans="1:16">
      <c r="O52" s="782"/>
      <c r="P52" s="787"/>
    </row>
    <row r="53" spans="1:16">
      <c r="O53" s="781"/>
      <c r="P53" s="732"/>
    </row>
    <row r="54" spans="1:16">
      <c r="O54" s="781"/>
      <c r="P54" s="732"/>
    </row>
    <row r="55" spans="1:16">
      <c r="O55" s="781"/>
      <c r="P55" s="732"/>
    </row>
    <row r="56" spans="1:16">
      <c r="O56" s="781"/>
      <c r="P56" s="732"/>
    </row>
    <row r="57" spans="1:16">
      <c r="O57" s="781"/>
      <c r="P57" s="732"/>
    </row>
    <row r="58" spans="1:16">
      <c r="O58" s="781"/>
      <c r="P58" s="732"/>
    </row>
    <row r="59" spans="1:16">
      <c r="O59" s="781"/>
      <c r="P59" s="732"/>
    </row>
    <row r="60" spans="1:16">
      <c r="O60" s="781"/>
      <c r="P60" s="732"/>
    </row>
    <row r="61" spans="1:16">
      <c r="O61" s="781"/>
      <c r="P61" s="732"/>
    </row>
    <row r="62" spans="1:16">
      <c r="O62" s="781"/>
      <c r="P62" s="732"/>
    </row>
    <row r="63" spans="1:16">
      <c r="O63" s="781"/>
      <c r="P63" s="732"/>
    </row>
    <row r="64" spans="1:16">
      <c r="O64" s="781"/>
      <c r="P64" s="732"/>
    </row>
  </sheetData>
  <mergeCells count="74">
    <mergeCell ref="N42:N45"/>
    <mergeCell ref="F39:I39"/>
    <mergeCell ref="F40:I40"/>
    <mergeCell ref="F41:I41"/>
    <mergeCell ref="K5:O5"/>
    <mergeCell ref="L23:N23"/>
    <mergeCell ref="F17:I17"/>
    <mergeCell ref="F12:I12"/>
    <mergeCell ref="F11:I11"/>
    <mergeCell ref="F6:I6"/>
    <mergeCell ref="F7:I7"/>
    <mergeCell ref="A24:B24"/>
    <mergeCell ref="N24:N25"/>
    <mergeCell ref="F30:I30"/>
    <mergeCell ref="A25:D25"/>
    <mergeCell ref="F31:I31"/>
    <mergeCell ref="A27:C27"/>
    <mergeCell ref="F25:I25"/>
    <mergeCell ref="A18:D18"/>
    <mergeCell ref="F18:I18"/>
    <mergeCell ref="M19:N20"/>
    <mergeCell ref="M21:N22"/>
    <mergeCell ref="A19:D19"/>
    <mergeCell ref="A20:D20"/>
    <mergeCell ref="A21:D21"/>
    <mergeCell ref="F19:I19"/>
    <mergeCell ref="F20:I20"/>
    <mergeCell ref="F21:I21"/>
    <mergeCell ref="F22:I22"/>
    <mergeCell ref="A17:D17"/>
    <mergeCell ref="F15:I15"/>
    <mergeCell ref="F16:I16"/>
    <mergeCell ref="A14:D14"/>
    <mergeCell ref="F13:I13"/>
    <mergeCell ref="F14:I14"/>
    <mergeCell ref="A15:D15"/>
    <mergeCell ref="A16:D16"/>
    <mergeCell ref="A6:D6"/>
    <mergeCell ref="A7:D7"/>
    <mergeCell ref="A8:D8"/>
    <mergeCell ref="A10:D10"/>
    <mergeCell ref="E9:E10"/>
    <mergeCell ref="A9:D9"/>
    <mergeCell ref="A12:D12"/>
    <mergeCell ref="A13:D13"/>
    <mergeCell ref="E13:E14"/>
    <mergeCell ref="A1:D1"/>
    <mergeCell ref="F8:I8"/>
    <mergeCell ref="F9:I9"/>
    <mergeCell ref="F10:I10"/>
    <mergeCell ref="A2:D2"/>
    <mergeCell ref="A3:D3"/>
    <mergeCell ref="A4:D4"/>
    <mergeCell ref="F3:I3"/>
    <mergeCell ref="F4:I4"/>
    <mergeCell ref="F5:I5"/>
    <mergeCell ref="F2:I2"/>
    <mergeCell ref="A5:D5"/>
    <mergeCell ref="A11:D11"/>
    <mergeCell ref="A49:C49"/>
    <mergeCell ref="F27:I27"/>
    <mergeCell ref="F28:I28"/>
    <mergeCell ref="F29:I29"/>
    <mergeCell ref="A28:C28"/>
    <mergeCell ref="A46:C46"/>
    <mergeCell ref="A35:C35"/>
    <mergeCell ref="F35:I35"/>
    <mergeCell ref="F33:I33"/>
    <mergeCell ref="F38:I38"/>
    <mergeCell ref="A37:C37"/>
    <mergeCell ref="F36:I36"/>
    <mergeCell ref="F37:I37"/>
    <mergeCell ref="A34:C34"/>
    <mergeCell ref="F34:I34"/>
  </mergeCells>
  <phoneticPr fontId="44" type="noConversion"/>
  <printOptions horizontalCentered="1"/>
  <pageMargins left="0.39370078740157483" right="0.39370078740157483" top="0.59055118110236227" bottom="0.59055118110236227" header="0.39370078740157483" footer="0.39370078740157483"/>
  <pageSetup paperSize="9" scale="86" orientation="portrait" r:id="rId1"/>
  <headerFooter alignWithMargins="0">
    <oddHeader>&amp;C&amp;"Helvetica,Fett"&amp;12 2010</oddHeader>
    <oddFooter>&amp;L46&amp;C&amp;"Helvetica,Standard" Eidg. Steuerverwaltung  -  Administration fédérale des contributions  -  Amministrazione federale delle contribuzioni</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pageSetUpPr fitToPage="1"/>
  </sheetPr>
  <dimension ref="A1:F126"/>
  <sheetViews>
    <sheetView zoomScale="60" zoomScaleNormal="60" workbookViewId="0"/>
  </sheetViews>
  <sheetFormatPr baseColWidth="10" defaultColWidth="10.33203125" defaultRowHeight="13.2"/>
  <cols>
    <col min="1" max="1" width="35.6640625" style="132" customWidth="1"/>
    <col min="2" max="5" width="29" style="132" customWidth="1"/>
    <col min="6" max="228" width="12.6640625" style="132" customWidth="1"/>
    <col min="229" max="16384" width="10.33203125" style="132"/>
  </cols>
  <sheetData>
    <row r="1" spans="1:6" ht="18.899999999999999" customHeight="1">
      <c r="A1" s="482" t="s">
        <v>380</v>
      </c>
      <c r="B1" s="130"/>
      <c r="C1" s="130"/>
      <c r="D1" s="130"/>
      <c r="E1" s="131"/>
    </row>
    <row r="2" spans="1:6" ht="18.899999999999999" customHeight="1">
      <c r="A2" s="129"/>
      <c r="B2" s="442"/>
      <c r="C2" s="130"/>
      <c r="D2" s="130"/>
      <c r="E2" s="131"/>
      <c r="F2" s="131"/>
    </row>
    <row r="3" spans="1:6" ht="18.899999999999999" customHeight="1">
      <c r="A3" s="483" t="s">
        <v>199</v>
      </c>
      <c r="B3" s="133"/>
      <c r="C3" s="133"/>
      <c r="D3" s="133"/>
      <c r="E3" s="134"/>
    </row>
    <row r="4" spans="1:6" ht="18.899999999999999" customHeight="1">
      <c r="A4" s="135"/>
      <c r="B4" s="133"/>
      <c r="C4" s="133"/>
      <c r="D4" s="133"/>
      <c r="E4" s="134"/>
    </row>
    <row r="5" spans="1:6" ht="18.899999999999999" customHeight="1" thickBot="1">
      <c r="A5" s="136"/>
      <c r="B5" s="136"/>
      <c r="C5" s="136"/>
      <c r="D5" s="136"/>
    </row>
    <row r="6" spans="1:6" ht="18.899999999999999" customHeight="1" thickBot="1">
      <c r="A6" s="137">
        <v>10</v>
      </c>
      <c r="B6" s="941" t="s">
        <v>381</v>
      </c>
      <c r="C6" s="942"/>
      <c r="D6" s="942"/>
      <c r="E6" s="943"/>
    </row>
    <row r="7" spans="1:6" s="138" customFormat="1" ht="18.899999999999999" customHeight="1" thickBot="1">
      <c r="A7" s="23" t="str">
        <f>'Pages 10-11'!$A$6</f>
        <v>Cantonal capitals</v>
      </c>
      <c r="B7" s="152">
        <v>49949.545913218972</v>
      </c>
      <c r="C7" s="152">
        <v>99899.091826437943</v>
      </c>
      <c r="D7" s="152">
        <v>199798.18365287589</v>
      </c>
      <c r="E7" s="152">
        <v>399596.36730575177</v>
      </c>
    </row>
    <row r="8" spans="1:6" s="138" customFormat="1" ht="18.899999999999999" customHeight="1" thickBot="1">
      <c r="A8" s="19"/>
      <c r="B8" s="941" t="s">
        <v>382</v>
      </c>
      <c r="C8" s="942"/>
      <c r="D8" s="942"/>
      <c r="E8" s="943"/>
    </row>
    <row r="9" spans="1:6" s="138" customFormat="1" ht="18.899999999999999" customHeight="1">
      <c r="A9" s="23" t="str">
        <f>'Pages 10-11'!$A$7</f>
        <v>Confederation</v>
      </c>
      <c r="B9" s="153">
        <v>48133.198789101916</v>
      </c>
      <c r="C9" s="153">
        <v>96266.397578203832</v>
      </c>
      <c r="D9" s="153">
        <v>192532.79515640766</v>
      </c>
      <c r="E9" s="153">
        <v>385065.59031281533</v>
      </c>
    </row>
    <row r="10" spans="1:6" s="138" customFormat="1" ht="18.899999999999999" customHeight="1">
      <c r="B10" s="938" t="s">
        <v>385</v>
      </c>
      <c r="C10" s="939"/>
      <c r="D10" s="939"/>
      <c r="E10" s="940"/>
    </row>
    <row r="11" spans="1:6" ht="18.899999999999999" customHeight="1">
      <c r="A11" s="24" t="str">
        <f>'Page 9'!$A$16</f>
        <v>Zurich</v>
      </c>
      <c r="B11" s="140">
        <v>-22.16583568058941</v>
      </c>
      <c r="C11" s="140">
        <v>-9.3417201521165509</v>
      </c>
      <c r="D11" s="141">
        <v>-7.9864932947207592</v>
      </c>
      <c r="E11" s="141">
        <v>-6.6894525599628167</v>
      </c>
    </row>
    <row r="12" spans="1:6" ht="18.899999999999999" customHeight="1">
      <c r="A12" s="24" t="str">
        <f>'Page 9'!$A$17</f>
        <v>Berne</v>
      </c>
      <c r="B12" s="140">
        <v>33.534546427708761</v>
      </c>
      <c r="C12" s="140">
        <v>0.9222894472696197</v>
      </c>
      <c r="D12" s="141">
        <v>-2.3427569943081323</v>
      </c>
      <c r="E12" s="141">
        <v>-1.7245299641587195</v>
      </c>
    </row>
    <row r="13" spans="1:6" ht="18.899999999999999" customHeight="1">
      <c r="A13" s="24" t="str">
        <f>'Page 9'!$A$18</f>
        <v>Lucerne</v>
      </c>
      <c r="B13" s="140">
        <v>-19.840887425253484</v>
      </c>
      <c r="C13" s="140">
        <v>-16.238406941787829</v>
      </c>
      <c r="D13" s="141">
        <v>-16.260120390050787</v>
      </c>
      <c r="E13" s="141">
        <v>-13.682410023106385</v>
      </c>
    </row>
    <row r="14" spans="1:6" ht="18.899999999999999" customHeight="1">
      <c r="A14" s="24" t="str">
        <f>'Page 9'!$A$19</f>
        <v>Altdorf</v>
      </c>
      <c r="B14" s="140">
        <v>-12.845389414863007</v>
      </c>
      <c r="C14" s="140">
        <v>-14.461320546696712</v>
      </c>
      <c r="D14" s="141">
        <v>-28.926438384192338</v>
      </c>
      <c r="E14" s="141">
        <v>-34.247486413371931</v>
      </c>
    </row>
    <row r="15" spans="1:6" ht="18.899999999999999" customHeight="1">
      <c r="A15" s="24" t="str">
        <f>'Page 9'!$A$20</f>
        <v>Schwyz</v>
      </c>
      <c r="B15" s="140">
        <v>1.7353448161847638</v>
      </c>
      <c r="C15" s="140">
        <v>-0.76699276949527473</v>
      </c>
      <c r="D15" s="141">
        <v>4.7195232364188655E-2</v>
      </c>
      <c r="E15" s="141">
        <v>0.67758324930925085</v>
      </c>
    </row>
    <row r="16" spans="1:6" ht="18.899999999999999" customHeight="1">
      <c r="A16" s="24" t="str">
        <f>'Page 9'!$A$21</f>
        <v>Sarnen</v>
      </c>
      <c r="B16" s="140">
        <v>-23.794525115954784</v>
      </c>
      <c r="C16" s="140">
        <v>-18.605375166121902</v>
      </c>
      <c r="D16" s="141">
        <v>-22.505900568688148</v>
      </c>
      <c r="E16" s="141">
        <v>-23.624430160427451</v>
      </c>
    </row>
    <row r="17" spans="1:5" ht="18.899999999999999" customHeight="1">
      <c r="A17" s="24" t="str">
        <f>'Page 9'!$A$22</f>
        <v>Stans</v>
      </c>
      <c r="B17" s="140">
        <v>-8.0101561208342105</v>
      </c>
      <c r="C17" s="140">
        <v>-7.6869688673217098</v>
      </c>
      <c r="D17" s="141">
        <v>-6.172782342097932</v>
      </c>
      <c r="E17" s="141">
        <v>-3.8110864957951378</v>
      </c>
    </row>
    <row r="18" spans="1:5" ht="18.899999999999999" customHeight="1">
      <c r="A18" s="24" t="str">
        <f>'Page 9'!$A$23</f>
        <v>Glarus</v>
      </c>
      <c r="B18" s="140">
        <v>-10.070486286173477</v>
      </c>
      <c r="C18" s="140">
        <v>-17.456911226399257</v>
      </c>
      <c r="D18" s="141">
        <v>-17.95922570046811</v>
      </c>
      <c r="E18" s="141">
        <v>-18.128085033337172</v>
      </c>
    </row>
    <row r="19" spans="1:5" ht="18.899999999999999" customHeight="1">
      <c r="A19" s="24" t="str">
        <f>'Page 9'!$A$24</f>
        <v>Zug</v>
      </c>
      <c r="B19" s="140">
        <v>-29.638343612918732</v>
      </c>
      <c r="C19" s="140">
        <v>-40.652333724784434</v>
      </c>
      <c r="D19" s="141">
        <v>-29.622726213263078</v>
      </c>
      <c r="E19" s="141">
        <v>-7.4600358105125508</v>
      </c>
    </row>
    <row r="20" spans="1:5" ht="18.899999999999999" customHeight="1">
      <c r="A20" s="24" t="str">
        <f>'Page 9'!$A$25</f>
        <v>Fribourg</v>
      </c>
      <c r="B20" s="140">
        <v>-24.58412959834169</v>
      </c>
      <c r="C20" s="140">
        <v>-15.065429083944579</v>
      </c>
      <c r="D20" s="141">
        <v>-8.380214097982261</v>
      </c>
      <c r="E20" s="141">
        <v>-6.904612852255255</v>
      </c>
    </row>
    <row r="21" spans="1:5" ht="18.899999999999999" customHeight="1">
      <c r="A21" s="24" t="str">
        <f>'Page 9'!$A$26</f>
        <v>Solothurn</v>
      </c>
      <c r="B21" s="140">
        <v>12.011459453294165</v>
      </c>
      <c r="C21" s="140">
        <v>-11.030754900212074</v>
      </c>
      <c r="D21" s="141">
        <v>-10.154849347606685</v>
      </c>
      <c r="E21" s="141">
        <v>-12.477060992160105</v>
      </c>
    </row>
    <row r="22" spans="1:5" ht="18.899999999999999" customHeight="1">
      <c r="A22" s="24" t="str">
        <f>'Page 9'!$A$27</f>
        <v>Basel</v>
      </c>
      <c r="B22" s="140">
        <v>-90.231760914618505</v>
      </c>
      <c r="C22" s="140">
        <v>-8.8354565550103104</v>
      </c>
      <c r="D22" s="141">
        <v>-4.9208034780231458</v>
      </c>
      <c r="E22" s="141">
        <v>-4.6492157318326548</v>
      </c>
    </row>
    <row r="23" spans="1:5" ht="18.899999999999999" customHeight="1">
      <c r="A23" s="24" t="str">
        <f>'Page 9'!$A$28</f>
        <v>Liestal</v>
      </c>
      <c r="B23" s="140">
        <v>-59.942777622809174</v>
      </c>
      <c r="C23" s="140">
        <v>-24.505146586465543</v>
      </c>
      <c r="D23" s="141">
        <v>-11.003289718830175</v>
      </c>
      <c r="E23" s="141">
        <v>-1.0962728095103387</v>
      </c>
    </row>
    <row r="24" spans="1:5" ht="18.899999999999999" customHeight="1">
      <c r="A24" s="24" t="str">
        <f>'Page 9'!$A$29</f>
        <v>Schaffhausen</v>
      </c>
      <c r="B24" s="140">
        <v>-16.945219706779511</v>
      </c>
      <c r="C24" s="140">
        <v>-18.194074660596158</v>
      </c>
      <c r="D24" s="141">
        <v>-11.916947752779322</v>
      </c>
      <c r="E24" s="141">
        <v>-10.868051815706124</v>
      </c>
    </row>
    <row r="25" spans="1:5" ht="18.899999999999999" customHeight="1">
      <c r="A25" s="24" t="str">
        <f>'Page 9'!$A$30</f>
        <v>Herisau</v>
      </c>
      <c r="B25" s="140">
        <v>-15.941517265233188</v>
      </c>
      <c r="C25" s="140">
        <v>-10.32409576069864</v>
      </c>
      <c r="D25" s="141">
        <v>-6.3326990317822549</v>
      </c>
      <c r="E25" s="141">
        <v>-6.7567987372754033</v>
      </c>
    </row>
    <row r="26" spans="1:5" ht="18.899999999999999" customHeight="1">
      <c r="A26" s="24" t="str">
        <f>'Page 9'!$A$31</f>
        <v>Appenzell</v>
      </c>
      <c r="B26" s="140">
        <v>4.627963542325972</v>
      </c>
      <c r="C26" s="140">
        <v>-3.113253036285812</v>
      </c>
      <c r="D26" s="141">
        <v>-3.7291458781926536</v>
      </c>
      <c r="E26" s="141">
        <v>-4.2156138685447644</v>
      </c>
    </row>
    <row r="27" spans="1:5" ht="18.899999999999999" customHeight="1">
      <c r="A27" s="24" t="str">
        <f>'Page 9'!$A$32</f>
        <v>St. Gall</v>
      </c>
      <c r="B27" s="140">
        <v>-24.019320724018712</v>
      </c>
      <c r="C27" s="140">
        <v>-8.6978879706152412</v>
      </c>
      <c r="D27" s="141">
        <v>-8.2274370318961161</v>
      </c>
      <c r="E27" s="141">
        <v>-10.149596519984868</v>
      </c>
    </row>
    <row r="28" spans="1:5" ht="18.899999999999999" customHeight="1">
      <c r="A28" s="24" t="str">
        <f>'Page 9'!$A$33</f>
        <v>Chur</v>
      </c>
      <c r="B28" s="140">
        <v>-44.543760061001443</v>
      </c>
      <c r="C28" s="140">
        <v>-15.522346144587985</v>
      </c>
      <c r="D28" s="141">
        <v>-14.267098754903657</v>
      </c>
      <c r="E28" s="141">
        <v>-9.7479358203734563</v>
      </c>
    </row>
    <row r="29" spans="1:5" ht="18.899999999999999" customHeight="1">
      <c r="A29" s="24" t="str">
        <f>'Page 9'!$A$34</f>
        <v>Aarau</v>
      </c>
      <c r="B29" s="140">
        <v>-1.1092489357804993</v>
      </c>
      <c r="C29" s="140">
        <v>-6.3134310295882443</v>
      </c>
      <c r="D29" s="141">
        <v>-12.089807059132227</v>
      </c>
      <c r="E29" s="141">
        <v>-14.838221118770065</v>
      </c>
    </row>
    <row r="30" spans="1:5" ht="18.899999999999999" customHeight="1">
      <c r="A30" s="24" t="str">
        <f>'Page 9'!$A$35</f>
        <v>Frauenfeld</v>
      </c>
      <c r="B30" s="140">
        <v>-10.253889245051127</v>
      </c>
      <c r="C30" s="140">
        <v>-15.132485205122222</v>
      </c>
      <c r="D30" s="141">
        <v>-12.336920917173614</v>
      </c>
      <c r="E30" s="141">
        <v>-13.856694038280494</v>
      </c>
    </row>
    <row r="31" spans="1:5" ht="18.899999999999999" customHeight="1">
      <c r="A31" s="24" t="str">
        <f>'Page 9'!$A$36</f>
        <v>Bellinzona</v>
      </c>
      <c r="B31" s="140">
        <v>9.706551995850333</v>
      </c>
      <c r="C31" s="140">
        <v>-5.896763541214824</v>
      </c>
      <c r="D31" s="141">
        <v>-3.3733408296462812</v>
      </c>
      <c r="E31" s="141">
        <v>-2.6810226927181304</v>
      </c>
    </row>
    <row r="32" spans="1:5" ht="18.899999999999999" customHeight="1">
      <c r="A32" s="24" t="str">
        <f>'Page 9'!$A$37</f>
        <v>Lausanne</v>
      </c>
      <c r="B32" s="140">
        <v>-20.289465079491308</v>
      </c>
      <c r="C32" s="140">
        <v>-3.8558360875458249</v>
      </c>
      <c r="D32" s="141">
        <v>-2.2367742494582217</v>
      </c>
      <c r="E32" s="141">
        <v>-1.9739257880842302</v>
      </c>
    </row>
    <row r="33" spans="1:5" ht="18.899999999999999" customHeight="1">
      <c r="A33" s="24" t="str">
        <f>'Page 9'!$A$38</f>
        <v>Sion</v>
      </c>
      <c r="B33" s="140">
        <v>-33.310617677111011</v>
      </c>
      <c r="C33" s="140">
        <v>-18.43346597900954</v>
      </c>
      <c r="D33" s="141">
        <v>-13.030072795356503</v>
      </c>
      <c r="E33" s="141">
        <v>-6.7483990266934342</v>
      </c>
    </row>
    <row r="34" spans="1:5" ht="18.899999999999999" customHeight="1">
      <c r="A34" s="24" t="str">
        <f>'Page 9'!$A$39</f>
        <v>Neuchâtel</v>
      </c>
      <c r="B34" s="140">
        <v>20.415466886055128</v>
      </c>
      <c r="C34" s="140">
        <v>-3.8151562160446559</v>
      </c>
      <c r="D34" s="141">
        <v>-5.4622675704637089</v>
      </c>
      <c r="E34" s="141">
        <v>-4.6010853955303475</v>
      </c>
    </row>
    <row r="35" spans="1:5" ht="18.899999999999999" customHeight="1">
      <c r="A35" s="24" t="str">
        <f>'Page 9'!$A$40</f>
        <v>Geneva</v>
      </c>
      <c r="B35" s="140">
        <v>-96.76718879617431</v>
      </c>
      <c r="C35" s="140">
        <v>-27.811600333941072</v>
      </c>
      <c r="D35" s="141">
        <v>-10.615220451504129</v>
      </c>
      <c r="E35" s="141">
        <v>-9.9774633156119279</v>
      </c>
    </row>
    <row r="36" spans="1:5" ht="18.899999999999999" customHeight="1">
      <c r="A36" s="24" t="str">
        <f>'Page 9'!$A$41</f>
        <v>Delémont</v>
      </c>
      <c r="B36" s="140">
        <v>-33.817928364880615</v>
      </c>
      <c r="C36" s="140">
        <v>-15.225686216859685</v>
      </c>
      <c r="D36" s="141">
        <v>-10.158000406191491</v>
      </c>
      <c r="E36" s="141">
        <v>-8.7635552303317894</v>
      </c>
    </row>
    <row r="37" spans="1:5" ht="18.899999999999999" customHeight="1">
      <c r="A37" s="24"/>
      <c r="B37" s="140"/>
      <c r="C37" s="140"/>
      <c r="D37" s="141"/>
      <c r="E37" s="141"/>
    </row>
    <row r="38" spans="1:5" ht="18.899999999999999" customHeight="1">
      <c r="A38" s="24" t="str">
        <f>'Page 9'!$A$43</f>
        <v>Direct federal tax</v>
      </c>
      <c r="B38" s="140">
        <v>-40.808393775086252</v>
      </c>
      <c r="C38" s="140">
        <v>-22.86571642910728</v>
      </c>
      <c r="D38" s="141">
        <v>-16.553403910635581</v>
      </c>
      <c r="E38" s="141">
        <v>-5.4335744993184676</v>
      </c>
    </row>
    <row r="39" spans="1:5" ht="18.899999999999999" customHeight="1">
      <c r="A39" s="142"/>
      <c r="B39" s="143"/>
      <c r="C39" s="143"/>
      <c r="D39" s="143"/>
      <c r="E39" s="144"/>
    </row>
    <row r="40" spans="1:5" ht="18.899999999999999" customHeight="1" thickBot="1">
      <c r="A40" s="145"/>
      <c r="B40" s="146"/>
      <c r="C40" s="146"/>
      <c r="D40" s="146"/>
      <c r="E40" s="147"/>
    </row>
    <row r="41" spans="1:5" s="138" customFormat="1" ht="18.899999999999999" customHeight="1" thickBot="1">
      <c r="A41" s="139"/>
      <c r="B41" s="944" t="s">
        <v>383</v>
      </c>
      <c r="C41" s="945"/>
      <c r="D41" s="945"/>
      <c r="E41" s="946"/>
    </row>
    <row r="42" spans="1:5" s="138" customFormat="1" ht="18.899999999999999" customHeight="1">
      <c r="A42" s="139"/>
      <c r="B42" s="152">
        <v>50403.632694248241</v>
      </c>
      <c r="C42" s="152">
        <v>100807.26538849648</v>
      </c>
      <c r="D42" s="152">
        <v>201614.53077699296</v>
      </c>
      <c r="E42" s="152">
        <v>403229.06155398593</v>
      </c>
    </row>
    <row r="43" spans="1:5" s="138" customFormat="1" ht="18.899999999999999" customHeight="1">
      <c r="A43" s="139"/>
      <c r="B43" s="938" t="s">
        <v>384</v>
      </c>
      <c r="C43" s="939"/>
      <c r="D43" s="939"/>
      <c r="E43" s="940"/>
    </row>
    <row r="44" spans="1:5" ht="18.899999999999999" customHeight="1">
      <c r="A44" s="24" t="str">
        <f>'Page 9'!$A$16</f>
        <v>Zurich</v>
      </c>
      <c r="B44" s="140">
        <v>-12.143988269794733</v>
      </c>
      <c r="C44" s="140">
        <v>-6.5810563413720473</v>
      </c>
      <c r="D44" s="140">
        <v>-5.8994159514732587</v>
      </c>
      <c r="E44" s="140">
        <v>-5.1352121030376452</v>
      </c>
    </row>
    <row r="45" spans="1:5" ht="18.899999999999999" customHeight="1">
      <c r="A45" s="24" t="str">
        <f>'Page 9'!$A$17</f>
        <v>Berne</v>
      </c>
      <c r="B45" s="140">
        <v>26.473518182918454</v>
      </c>
      <c r="C45" s="140">
        <v>2.7999227840287944</v>
      </c>
      <c r="D45" s="140">
        <v>-2.0932154551286857</v>
      </c>
      <c r="E45" s="140">
        <v>-2.2473216398829265</v>
      </c>
    </row>
    <row r="46" spans="1:5" ht="18.899999999999999" customHeight="1">
      <c r="A46" s="24" t="str">
        <f>'Page 9'!$A$18</f>
        <v>Lucerne</v>
      </c>
      <c r="B46" s="140">
        <v>-3.584269588357472</v>
      </c>
      <c r="C46" s="140">
        <v>-1.6260713291792968</v>
      </c>
      <c r="D46" s="140">
        <v>-4.4112133003183374</v>
      </c>
      <c r="E46" s="140">
        <v>-4.7473494346576217</v>
      </c>
    </row>
    <row r="47" spans="1:5" ht="18.899999999999999" customHeight="1">
      <c r="A47" s="24" t="str">
        <f>'Page 9'!$A$19</f>
        <v>Altdorf</v>
      </c>
      <c r="B47" s="140">
        <v>-3.9304811860101125</v>
      </c>
      <c r="C47" s="140">
        <v>-2.8158039065733504</v>
      </c>
      <c r="D47" s="140">
        <v>-2.2738311834476121</v>
      </c>
      <c r="E47" s="140">
        <v>-2.2642438528377795</v>
      </c>
    </row>
    <row r="48" spans="1:5" ht="18.899999999999999" customHeight="1">
      <c r="A48" s="24" t="str">
        <f>'Page 9'!$A$20</f>
        <v>Schwyz</v>
      </c>
      <c r="B48" s="140">
        <v>10.875986758339707</v>
      </c>
      <c r="C48" s="140">
        <v>11.47843854505939</v>
      </c>
      <c r="D48" s="140">
        <v>11.784534071339934</v>
      </c>
      <c r="E48" s="140">
        <v>11.878041917228572</v>
      </c>
    </row>
    <row r="49" spans="1:5" ht="18.899999999999999" customHeight="1">
      <c r="A49" s="24" t="str">
        <f>'Page 9'!$A$21</f>
        <v>Sarnen</v>
      </c>
      <c r="B49" s="140">
        <v>-14.291505225800123</v>
      </c>
      <c r="C49" s="140">
        <v>1.9191829713763013</v>
      </c>
      <c r="D49" s="140">
        <v>2.022149998094406</v>
      </c>
      <c r="E49" s="140">
        <v>2.0005353531348078</v>
      </c>
    </row>
    <row r="50" spans="1:5" ht="18.899999999999999" customHeight="1">
      <c r="A50" s="24" t="str">
        <f>'Page 9'!$A$22</f>
        <v>Stans</v>
      </c>
      <c r="B50" s="140">
        <v>-20.009865221075074</v>
      </c>
      <c r="C50" s="140">
        <v>-5.8039190491487034</v>
      </c>
      <c r="D50" s="140">
        <v>-2.6718651935533444</v>
      </c>
      <c r="E50" s="140">
        <v>-4.7646053262732977</v>
      </c>
    </row>
    <row r="51" spans="1:5" ht="18.899999999999999" customHeight="1">
      <c r="A51" s="24" t="str">
        <f>'Page 9'!$A$23</f>
        <v>Glarus</v>
      </c>
      <c r="B51" s="140">
        <v>2.6485787517029706</v>
      </c>
      <c r="C51" s="140">
        <v>-0.60654639182624237</v>
      </c>
      <c r="D51" s="140">
        <v>-0.56272907489250201</v>
      </c>
      <c r="E51" s="140">
        <v>-0.56969231801161868</v>
      </c>
    </row>
    <row r="52" spans="1:5" ht="18.899999999999999" customHeight="1">
      <c r="A52" s="24" t="str">
        <f>'Page 9'!$A$24</f>
        <v>Zug</v>
      </c>
      <c r="B52" s="140">
        <v>-13.999458500336047</v>
      </c>
      <c r="C52" s="140">
        <v>-9.201889231948897</v>
      </c>
      <c r="D52" s="140">
        <v>-8.1467779811900414</v>
      </c>
      <c r="E52" s="140">
        <v>4.9553009902197687E-2</v>
      </c>
    </row>
    <row r="53" spans="1:5" ht="18.899999999999999" customHeight="1">
      <c r="A53" s="24" t="str">
        <f>'Page 9'!$A$25</f>
        <v>Fribourg</v>
      </c>
      <c r="B53" s="140">
        <v>-13.97758783074265</v>
      </c>
      <c r="C53" s="140">
        <v>-7.4424419293163169</v>
      </c>
      <c r="D53" s="140">
        <v>-2.6866553669386519</v>
      </c>
      <c r="E53" s="140">
        <v>-1.8781755862216158</v>
      </c>
    </row>
    <row r="54" spans="1:5" ht="18.899999999999999" customHeight="1">
      <c r="A54" s="24" t="str">
        <f>'Page 9'!$A$26</f>
        <v>Solothurn</v>
      </c>
      <c r="B54" s="140">
        <v>-5.2087089244516136</v>
      </c>
      <c r="C54" s="140">
        <v>-3.3647456127511788</v>
      </c>
      <c r="D54" s="140">
        <v>-3.128478549342077</v>
      </c>
      <c r="E54" s="140">
        <v>-3.0555077495221781</v>
      </c>
    </row>
    <row r="55" spans="1:5" ht="18.899999999999999" customHeight="1">
      <c r="A55" s="24" t="str">
        <f>'Page 9'!$A$27</f>
        <v>Basel</v>
      </c>
      <c r="B55" s="140">
        <v>-30.997743391360402</v>
      </c>
      <c r="C55" s="140">
        <v>-6.2044397096026245</v>
      </c>
      <c r="D55" s="140">
        <v>-5.834786750072908</v>
      </c>
      <c r="E55" s="140">
        <v>-5.7986030267752966</v>
      </c>
    </row>
    <row r="56" spans="1:5" ht="18.899999999999999" customHeight="1">
      <c r="A56" s="24" t="str">
        <f>'Page 9'!$A$28</f>
        <v>Liestal</v>
      </c>
      <c r="B56" s="140">
        <v>-4.3562456695151468</v>
      </c>
      <c r="C56" s="140">
        <v>-2.2294253265657886</v>
      </c>
      <c r="D56" s="140">
        <v>-1.7319668409114826</v>
      </c>
      <c r="E56" s="140">
        <v>-1.5227828989192318</v>
      </c>
    </row>
    <row r="57" spans="1:5" ht="18.899999999999999" customHeight="1">
      <c r="A57" s="24" t="str">
        <f>'Page 9'!$A$29</f>
        <v>Schaffhausen</v>
      </c>
      <c r="B57" s="140">
        <v>-2.0128395177793834</v>
      </c>
      <c r="C57" s="140">
        <v>-0.82909465205256083</v>
      </c>
      <c r="D57" s="140">
        <v>-0.99923059497750444</v>
      </c>
      <c r="E57" s="140">
        <v>-0.94244779049361682</v>
      </c>
    </row>
    <row r="58" spans="1:5" ht="18.899999999999999" customHeight="1">
      <c r="A58" s="24" t="str">
        <f>'Page 9'!$A$30</f>
        <v>Herisau</v>
      </c>
      <c r="B58" s="140">
        <v>-8.9929402859646217</v>
      </c>
      <c r="C58" s="140">
        <v>-1.6223907671275981</v>
      </c>
      <c r="D58" s="140">
        <v>-1.4818583348556444</v>
      </c>
      <c r="E58" s="140">
        <v>-1.4001641568986116</v>
      </c>
    </row>
    <row r="59" spans="1:5" ht="18.899999999999999" customHeight="1">
      <c r="A59" s="24" t="str">
        <f>'Page 9'!$A$31</f>
        <v>Appenzell</v>
      </c>
      <c r="B59" s="140">
        <v>-2.4444171601325166</v>
      </c>
      <c r="C59" s="140">
        <v>-5.4655110605006172</v>
      </c>
      <c r="D59" s="140">
        <v>-4.2547465916187264</v>
      </c>
      <c r="E59" s="140">
        <v>-3.6198791757960151</v>
      </c>
    </row>
    <row r="60" spans="1:5" ht="18.899999999999999" customHeight="1">
      <c r="A60" s="24" t="str">
        <f>'Page 9'!$A$32</f>
        <v>St. Gall</v>
      </c>
      <c r="B60" s="140">
        <v>1.8482505467041648</v>
      </c>
      <c r="C60" s="140">
        <v>4.2914531536661258</v>
      </c>
      <c r="D60" s="140">
        <v>4.5784806422073672</v>
      </c>
      <c r="E60" s="140">
        <v>4.7070396943799011</v>
      </c>
    </row>
    <row r="61" spans="1:5" ht="18.899999999999999" customHeight="1">
      <c r="A61" s="24" t="str">
        <f>'Page 9'!$A$33</f>
        <v>Chur</v>
      </c>
      <c r="B61" s="140">
        <v>-0.14204545454545325</v>
      </c>
      <c r="C61" s="140">
        <v>-1.6408689445980684</v>
      </c>
      <c r="D61" s="140">
        <v>-0.97042444310656606</v>
      </c>
      <c r="E61" s="140">
        <v>-0.85243690742809974</v>
      </c>
    </row>
    <row r="62" spans="1:5" ht="18.899999999999999" customHeight="1">
      <c r="A62" s="24" t="str">
        <f>'Page 9'!$A$34</f>
        <v>Aarau</v>
      </c>
      <c r="B62" s="140">
        <v>-2.499691100608544</v>
      </c>
      <c r="C62" s="140">
        <v>-5.3571553266704512</v>
      </c>
      <c r="D62" s="140">
        <v>-4.2727055693871279</v>
      </c>
      <c r="E62" s="140">
        <v>-3.1574573532812593</v>
      </c>
    </row>
    <row r="63" spans="1:5" ht="18.899999999999999" customHeight="1">
      <c r="A63" s="24" t="str">
        <f>'Page 9'!$A$35</f>
        <v>Frauenfeld</v>
      </c>
      <c r="B63" s="140">
        <v>-18.558026356649322</v>
      </c>
      <c r="C63" s="140">
        <v>-10.580270494798228</v>
      </c>
      <c r="D63" s="140">
        <v>-7.8221259211450018</v>
      </c>
      <c r="E63" s="140">
        <v>-9.2483478004847086</v>
      </c>
    </row>
    <row r="64" spans="1:5" ht="18.899999999999999" customHeight="1">
      <c r="A64" s="24" t="str">
        <f>'Page 9'!$A$36</f>
        <v>Bellinzona</v>
      </c>
      <c r="B64" s="140">
        <v>13.180647879412092</v>
      </c>
      <c r="C64" s="140">
        <v>-4.9294622434278637</v>
      </c>
      <c r="D64" s="140">
        <v>-2.8446622550811043</v>
      </c>
      <c r="E64" s="140">
        <v>-2.4062281071229563</v>
      </c>
    </row>
    <row r="65" spans="1:5" ht="18.899999999999999" customHeight="1">
      <c r="A65" s="24" t="str">
        <f>'Page 9'!$A$37</f>
        <v>Lausanne</v>
      </c>
      <c r="B65" s="140">
        <v>-7.608803570336832</v>
      </c>
      <c r="C65" s="140">
        <v>-1.1396330383425095</v>
      </c>
      <c r="D65" s="140">
        <v>-1.5269602753254503</v>
      </c>
      <c r="E65" s="140">
        <v>-1.5105133056864446</v>
      </c>
    </row>
    <row r="66" spans="1:5" ht="18.899999999999999" customHeight="1">
      <c r="A66" s="24" t="str">
        <f>'Page 9'!$A$38</f>
        <v>Sion</v>
      </c>
      <c r="B66" s="140">
        <v>-19.770098052974021</v>
      </c>
      <c r="C66" s="140">
        <v>-4.7406831396680644</v>
      </c>
      <c r="D66" s="140">
        <v>-3.0037204943922404</v>
      </c>
      <c r="E66" s="140">
        <v>-1.6305132191035625</v>
      </c>
    </row>
    <row r="67" spans="1:5" ht="18.899999999999999" customHeight="1">
      <c r="A67" s="24" t="str">
        <f>'Page 9'!$A$39</f>
        <v>Neuchâtel</v>
      </c>
      <c r="B67" s="140">
        <v>3.1429804875106981</v>
      </c>
      <c r="C67" s="140">
        <v>-4.3653621617598191</v>
      </c>
      <c r="D67" s="140">
        <v>-6.8947581191298468</v>
      </c>
      <c r="E67" s="140">
        <v>-4.6342666322220794</v>
      </c>
    </row>
    <row r="68" spans="1:5" ht="18.899999999999999" customHeight="1">
      <c r="A68" s="24" t="str">
        <f>'Page 9'!$A$40</f>
        <v>Geneva</v>
      </c>
      <c r="B68" s="140">
        <v>0.90909090909092072</v>
      </c>
      <c r="C68" s="140">
        <v>-7.9731147817427654</v>
      </c>
      <c r="D68" s="140">
        <v>-2.8476112179699271</v>
      </c>
      <c r="E68" s="140">
        <v>-1.7130580720811537</v>
      </c>
    </row>
    <row r="69" spans="1:5" ht="18.899999999999999" customHeight="1">
      <c r="A69" s="24" t="str">
        <f>'Page 9'!$A$41</f>
        <v>Delémont</v>
      </c>
      <c r="B69" s="140">
        <v>-26.985738560504927</v>
      </c>
      <c r="C69" s="140">
        <v>-11.375583141910397</v>
      </c>
      <c r="D69" s="140">
        <v>-7.2009520200151087</v>
      </c>
      <c r="E69" s="140">
        <v>-6.247685690037585</v>
      </c>
    </row>
    <row r="70" spans="1:5" ht="18.899999999999999" customHeight="1">
      <c r="A70" s="24"/>
      <c r="B70" s="148"/>
      <c r="C70" s="148"/>
      <c r="D70" s="148"/>
      <c r="E70" s="148"/>
    </row>
    <row r="71" spans="1:5" ht="18.899999999999999" customHeight="1">
      <c r="A71" s="24" t="str">
        <f>'Page 9'!$A$43</f>
        <v>Direct federal tax</v>
      </c>
      <c r="B71" s="140">
        <v>-22.535421983631068</v>
      </c>
      <c r="C71" s="140">
        <v>-13.3858901134261</v>
      </c>
      <c r="D71" s="140">
        <v>-11.069341666347114</v>
      </c>
      <c r="E71" s="140">
        <v>-3.6507838299143032</v>
      </c>
    </row>
    <row r="72" spans="1:5" ht="18.899999999999999" customHeight="1">
      <c r="A72" s="142"/>
      <c r="B72" s="149"/>
      <c r="C72" s="149"/>
      <c r="D72" s="149"/>
    </row>
    <row r="73" spans="1:5" ht="18.899999999999999" customHeight="1">
      <c r="A73" s="150"/>
      <c r="B73" s="149"/>
      <c r="C73" s="149"/>
      <c r="D73" s="149"/>
    </row>
    <row r="74" spans="1:5" ht="18.899999999999999" customHeight="1">
      <c r="A74" s="136"/>
      <c r="B74" s="149"/>
      <c r="C74" s="149"/>
      <c r="D74" s="149"/>
    </row>
    <row r="75" spans="1:5" ht="18.899999999999999" customHeight="1">
      <c r="B75" s="151"/>
      <c r="C75" s="151"/>
      <c r="D75" s="151"/>
    </row>
    <row r="76" spans="1:5" ht="18.899999999999999" customHeight="1">
      <c r="B76" s="151"/>
      <c r="C76" s="151"/>
      <c r="D76" s="151"/>
    </row>
    <row r="77" spans="1:5" ht="18.899999999999999" customHeight="1">
      <c r="B77" s="151"/>
      <c r="C77" s="151"/>
      <c r="D77" s="151"/>
    </row>
    <row r="78" spans="1:5" ht="18.899999999999999" customHeight="1">
      <c r="B78" s="151"/>
      <c r="C78" s="151"/>
      <c r="D78" s="151"/>
    </row>
    <row r="79" spans="1:5" ht="18.899999999999999" customHeight="1">
      <c r="B79" s="151"/>
      <c r="C79" s="151"/>
      <c r="D79" s="151"/>
    </row>
    <row r="80" spans="1:5" ht="18.899999999999999" customHeight="1">
      <c r="B80" s="151"/>
      <c r="C80" s="151"/>
      <c r="D80" s="151"/>
    </row>
    <row r="81" spans="2:4" ht="18.899999999999999" customHeight="1">
      <c r="B81" s="151"/>
      <c r="C81" s="151"/>
      <c r="D81" s="151"/>
    </row>
    <row r="82" spans="2:4" ht="18.899999999999999" customHeight="1">
      <c r="B82" s="151"/>
      <c r="C82" s="151"/>
      <c r="D82" s="151"/>
    </row>
    <row r="83" spans="2:4" ht="18.899999999999999" customHeight="1">
      <c r="B83" s="151"/>
      <c r="C83" s="151"/>
      <c r="D83" s="151"/>
    </row>
    <row r="84" spans="2:4" ht="18.899999999999999" customHeight="1">
      <c r="B84" s="151"/>
      <c r="C84" s="151"/>
      <c r="D84" s="151"/>
    </row>
    <row r="85" spans="2:4" ht="18.899999999999999" customHeight="1">
      <c r="B85" s="151"/>
      <c r="C85" s="151"/>
      <c r="D85" s="151"/>
    </row>
    <row r="86" spans="2:4">
      <c r="B86" s="151"/>
      <c r="C86" s="151"/>
      <c r="D86" s="151"/>
    </row>
    <row r="87" spans="2:4">
      <c r="B87" s="151"/>
      <c r="C87" s="151"/>
      <c r="D87" s="151"/>
    </row>
    <row r="88" spans="2:4">
      <c r="B88" s="151"/>
      <c r="C88" s="151"/>
      <c r="D88" s="151"/>
    </row>
    <row r="89" spans="2:4">
      <c r="B89" s="151"/>
      <c r="C89" s="151"/>
      <c r="D89" s="151"/>
    </row>
    <row r="90" spans="2:4">
      <c r="B90" s="151"/>
      <c r="C90" s="151"/>
      <c r="D90" s="151"/>
    </row>
    <row r="91" spans="2:4">
      <c r="B91" s="151"/>
      <c r="C91" s="151"/>
      <c r="D91" s="151"/>
    </row>
    <row r="92" spans="2:4">
      <c r="B92" s="151"/>
      <c r="C92" s="151"/>
      <c r="D92" s="151"/>
    </row>
    <row r="93" spans="2:4">
      <c r="B93" s="151"/>
      <c r="C93" s="151"/>
      <c r="D93" s="151"/>
    </row>
    <row r="94" spans="2:4">
      <c r="B94" s="151"/>
      <c r="C94" s="151"/>
      <c r="D94" s="151"/>
    </row>
    <row r="95" spans="2:4">
      <c r="B95" s="151"/>
      <c r="C95" s="151"/>
      <c r="D95" s="151"/>
    </row>
    <row r="96" spans="2:4">
      <c r="B96" s="151"/>
      <c r="C96" s="151"/>
      <c r="D96" s="151"/>
    </row>
    <row r="97" spans="2:4">
      <c r="B97" s="151"/>
      <c r="C97" s="151"/>
      <c r="D97" s="151"/>
    </row>
    <row r="98" spans="2:4">
      <c r="B98" s="151"/>
      <c r="C98" s="151"/>
      <c r="D98" s="151"/>
    </row>
    <row r="99" spans="2:4">
      <c r="B99" s="151"/>
      <c r="C99" s="151"/>
      <c r="D99" s="151"/>
    </row>
    <row r="100" spans="2:4">
      <c r="B100" s="151"/>
      <c r="C100" s="151"/>
      <c r="D100" s="151"/>
    </row>
    <row r="101" spans="2:4">
      <c r="B101" s="151"/>
      <c r="C101" s="151"/>
      <c r="D101" s="151"/>
    </row>
    <row r="102" spans="2:4">
      <c r="B102" s="151"/>
      <c r="C102" s="151"/>
      <c r="D102" s="151"/>
    </row>
    <row r="103" spans="2:4">
      <c r="B103" s="151"/>
      <c r="C103" s="151"/>
      <c r="D103" s="151"/>
    </row>
    <row r="104" spans="2:4">
      <c r="B104" s="151"/>
      <c r="C104" s="151"/>
      <c r="D104" s="151"/>
    </row>
    <row r="105" spans="2:4">
      <c r="B105" s="151"/>
      <c r="C105" s="151"/>
      <c r="D105" s="151"/>
    </row>
    <row r="106" spans="2:4">
      <c r="B106" s="151"/>
      <c r="C106" s="151"/>
      <c r="D106" s="151"/>
    </row>
    <row r="107" spans="2:4">
      <c r="B107" s="151"/>
      <c r="C107" s="151"/>
      <c r="D107" s="151"/>
    </row>
    <row r="108" spans="2:4">
      <c r="B108" s="151"/>
      <c r="C108" s="151"/>
      <c r="D108" s="151"/>
    </row>
    <row r="109" spans="2:4">
      <c r="B109" s="151"/>
      <c r="C109" s="151"/>
      <c r="D109" s="151"/>
    </row>
    <row r="110" spans="2:4">
      <c r="B110" s="151"/>
      <c r="C110" s="151"/>
      <c r="D110" s="151"/>
    </row>
    <row r="111" spans="2:4">
      <c r="B111" s="151"/>
      <c r="C111" s="151"/>
      <c r="D111" s="151"/>
    </row>
    <row r="112" spans="2:4">
      <c r="B112" s="151"/>
      <c r="C112" s="151"/>
      <c r="D112" s="151"/>
    </row>
    <row r="113" spans="2:4">
      <c r="B113" s="151"/>
      <c r="C113" s="151"/>
      <c r="D113" s="151"/>
    </row>
    <row r="114" spans="2:4">
      <c r="B114" s="151"/>
      <c r="C114" s="151"/>
      <c r="D114" s="151"/>
    </row>
    <row r="115" spans="2:4">
      <c r="B115" s="151"/>
      <c r="C115" s="151"/>
      <c r="D115" s="151"/>
    </row>
    <row r="116" spans="2:4">
      <c r="B116" s="151"/>
      <c r="C116" s="151"/>
      <c r="D116" s="151"/>
    </row>
    <row r="117" spans="2:4">
      <c r="B117" s="151"/>
      <c r="C117" s="151"/>
      <c r="D117" s="151"/>
    </row>
    <row r="118" spans="2:4">
      <c r="B118" s="151"/>
      <c r="C118" s="151"/>
      <c r="D118" s="151"/>
    </row>
    <row r="119" spans="2:4">
      <c r="B119" s="151"/>
      <c r="C119" s="151"/>
      <c r="D119" s="151"/>
    </row>
    <row r="120" spans="2:4">
      <c r="B120" s="151"/>
      <c r="C120" s="151"/>
      <c r="D120" s="151"/>
    </row>
    <row r="121" spans="2:4">
      <c r="B121" s="151"/>
      <c r="C121" s="151"/>
      <c r="D121" s="151"/>
    </row>
    <row r="122" spans="2:4">
      <c r="B122" s="151"/>
      <c r="C122" s="151"/>
      <c r="D122" s="151"/>
    </row>
    <row r="123" spans="2:4">
      <c r="B123" s="151"/>
      <c r="C123" s="151"/>
      <c r="D123" s="151"/>
    </row>
    <row r="124" spans="2:4">
      <c r="B124" s="151"/>
      <c r="C124" s="151"/>
      <c r="D124" s="151"/>
    </row>
    <row r="125" spans="2:4">
      <c r="B125" s="151"/>
      <c r="C125" s="151"/>
      <c r="D125" s="151"/>
    </row>
    <row r="126" spans="2:4">
      <c r="B126" s="151"/>
      <c r="C126" s="151"/>
      <c r="D126" s="151"/>
    </row>
  </sheetData>
  <mergeCells count="5">
    <mergeCell ref="B43:E43"/>
    <mergeCell ref="B6:E6"/>
    <mergeCell ref="B8:E8"/>
    <mergeCell ref="B10:E10"/>
    <mergeCell ref="B41:E41"/>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&amp;C&amp;"Helvetica,Standard" Eidg. Steuerverwaltung  -  Administration fédérale des contributions  -  Amministrazione federale delle contribuzioni&amp;R47</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applyStyles="1"/>
  </sheetPr>
  <dimension ref="A1:AA126"/>
  <sheetViews>
    <sheetView zoomScale="60" zoomScaleNormal="60" workbookViewId="0"/>
  </sheetViews>
  <sheetFormatPr baseColWidth="10" defaultColWidth="10.33203125" defaultRowHeight="13.2"/>
  <cols>
    <col min="1" max="1" width="30.5546875" style="132" customWidth="1"/>
    <col min="2" max="12" width="10.6640625" style="132" customWidth="1"/>
    <col min="13" max="13" width="12.33203125" style="132" bestFit="1" customWidth="1"/>
    <col min="14" max="14" width="12.6640625" style="132" customWidth="1"/>
    <col min="15" max="15" width="12.33203125" style="132" bestFit="1" customWidth="1"/>
    <col min="16" max="25" width="12.6640625" style="132" customWidth="1"/>
    <col min="26" max="26" width="34.44140625" style="132" bestFit="1" customWidth="1"/>
    <col min="27" max="237" width="12.6640625" style="132" customWidth="1"/>
    <col min="238" max="16384" width="10.33203125" style="132"/>
  </cols>
  <sheetData>
    <row r="1" spans="1:27" ht="18.899999999999999" customHeight="1">
      <c r="A1" s="482" t="s">
        <v>373</v>
      </c>
      <c r="B1" s="130"/>
      <c r="C1" s="130"/>
      <c r="D1" s="130"/>
      <c r="E1" s="130"/>
      <c r="F1" s="130"/>
      <c r="G1" s="130"/>
      <c r="H1" s="130"/>
      <c r="I1" s="130"/>
      <c r="N1" s="129" t="str">
        <f>A1</f>
        <v>Development of the tax burden on inflation adjusted income since 2004</v>
      </c>
    </row>
    <row r="2" spans="1:27" ht="18.899999999999999" customHeight="1">
      <c r="A2" s="129"/>
      <c r="B2" s="136"/>
      <c r="C2" s="136"/>
      <c r="D2" s="136"/>
      <c r="E2" s="136"/>
      <c r="F2" s="136"/>
      <c r="G2" s="136"/>
      <c r="H2" s="136"/>
      <c r="I2" s="136"/>
      <c r="N2" s="129"/>
    </row>
    <row r="3" spans="1:27" ht="18.899999999999999" customHeight="1">
      <c r="A3" s="483" t="s">
        <v>195</v>
      </c>
      <c r="B3" s="133"/>
      <c r="C3" s="133"/>
      <c r="D3" s="133"/>
      <c r="E3" s="133"/>
      <c r="F3" s="133"/>
      <c r="G3" s="133"/>
      <c r="H3" s="133"/>
      <c r="I3" s="133"/>
      <c r="J3" s="443"/>
      <c r="L3" s="443"/>
      <c r="M3" s="443"/>
      <c r="N3" s="133" t="str">
        <f>A3</f>
        <v>Cantonal, municipal and church tax burden on gross earned income</v>
      </c>
      <c r="O3" s="443"/>
      <c r="P3" s="443"/>
      <c r="Q3" s="444"/>
      <c r="R3" s="444"/>
      <c r="S3" s="444"/>
      <c r="T3" s="444"/>
    </row>
    <row r="4" spans="1:27" ht="18.899999999999999" customHeight="1">
      <c r="A4" s="133" t="s">
        <v>111</v>
      </c>
      <c r="B4" s="133"/>
      <c r="C4" s="133"/>
      <c r="D4" s="133"/>
      <c r="E4" s="133"/>
      <c r="F4" s="133"/>
      <c r="G4" s="133"/>
      <c r="H4" s="133"/>
      <c r="I4" s="133"/>
      <c r="J4" s="443"/>
      <c r="L4" s="443"/>
      <c r="M4" s="443"/>
      <c r="N4" s="133" t="str">
        <f>A4</f>
        <v>for a married employee without children</v>
      </c>
      <c r="O4" s="443"/>
      <c r="P4" s="443"/>
      <c r="Q4" s="444"/>
      <c r="R4" s="444"/>
      <c r="S4" s="444"/>
      <c r="T4" s="444"/>
    </row>
    <row r="5" spans="1:27" ht="43.5" customHeight="1" thickBot="1">
      <c r="K5" s="967"/>
      <c r="L5" s="967"/>
      <c r="M5" s="967"/>
      <c r="N5" s="967"/>
      <c r="O5" s="967"/>
      <c r="P5" s="967"/>
      <c r="Q5" s="967"/>
      <c r="R5" s="967"/>
      <c r="S5" s="967"/>
      <c r="T5" s="967"/>
    </row>
    <row r="6" spans="1:27" s="138" customFormat="1" ht="18.899999999999999" customHeight="1" thickBot="1">
      <c r="A6" s="137">
        <v>24</v>
      </c>
      <c r="B6" s="968" t="s">
        <v>110</v>
      </c>
      <c r="C6" s="969"/>
      <c r="D6" s="969"/>
      <c r="E6" s="969"/>
      <c r="F6" s="969"/>
      <c r="G6" s="969"/>
      <c r="H6" s="969"/>
      <c r="I6" s="969"/>
      <c r="J6" s="969"/>
      <c r="K6" s="969"/>
      <c r="L6" s="969"/>
      <c r="M6" s="970"/>
      <c r="N6" s="968" t="str">
        <f>B6</f>
        <v>Years</v>
      </c>
      <c r="O6" s="969"/>
      <c r="P6" s="969"/>
      <c r="Q6" s="969"/>
      <c r="R6" s="969"/>
      <c r="S6" s="969"/>
      <c r="T6" s="969"/>
      <c r="U6" s="969"/>
      <c r="V6" s="969"/>
      <c r="W6" s="969"/>
      <c r="X6" s="969"/>
      <c r="Y6" s="970"/>
      <c r="Z6" s="159">
        <v>24</v>
      </c>
    </row>
    <row r="7" spans="1:27" s="138" customFormat="1" ht="18.899999999999999" customHeight="1">
      <c r="A7" s="154"/>
      <c r="B7" s="158">
        <v>2004</v>
      </c>
      <c r="C7" s="158">
        <v>2005</v>
      </c>
      <c r="D7" s="158">
        <v>2006</v>
      </c>
      <c r="E7" s="158">
        <v>2007</v>
      </c>
      <c r="F7" s="158">
        <v>2008</v>
      </c>
      <c r="G7" s="158">
        <v>2009</v>
      </c>
      <c r="H7" s="158">
        <v>2010</v>
      </c>
      <c r="I7" s="158">
        <v>2011</v>
      </c>
      <c r="J7" s="158">
        <v>2012</v>
      </c>
      <c r="K7" s="158">
        <v>2013</v>
      </c>
      <c r="L7" s="158">
        <v>2014</v>
      </c>
      <c r="M7" s="158">
        <v>2015</v>
      </c>
      <c r="N7" s="158">
        <v>2004</v>
      </c>
      <c r="O7" s="158">
        <v>2005</v>
      </c>
      <c r="P7" s="158">
        <v>2006</v>
      </c>
      <c r="Q7" s="158">
        <v>2007</v>
      </c>
      <c r="R7" s="158">
        <v>2008</v>
      </c>
      <c r="S7" s="158">
        <v>2009</v>
      </c>
      <c r="T7" s="158">
        <v>2010</v>
      </c>
      <c r="U7" s="158">
        <v>2011</v>
      </c>
      <c r="V7" s="158">
        <v>2012</v>
      </c>
      <c r="W7" s="158">
        <v>2013</v>
      </c>
      <c r="X7" s="158">
        <v>2014</v>
      </c>
      <c r="Y7" s="158">
        <v>2015</v>
      </c>
      <c r="Z7" s="447" t="str">
        <f>A8</f>
        <v>Cantonal capitals</v>
      </c>
    </row>
    <row r="8" spans="1:27" s="138" customFormat="1" ht="18.899999999999999" customHeight="1">
      <c r="A8" s="23" t="str">
        <f>'Pages 10-11'!$A$6</f>
        <v>Cantonal capitals</v>
      </c>
      <c r="B8" s="971" t="s">
        <v>200</v>
      </c>
      <c r="C8" s="972"/>
      <c r="D8" s="972"/>
      <c r="E8" s="972"/>
      <c r="F8" s="972"/>
      <c r="G8" s="972"/>
      <c r="H8" s="972"/>
      <c r="I8" s="972"/>
      <c r="J8" s="972"/>
      <c r="K8" s="972"/>
      <c r="L8" s="972"/>
      <c r="M8" s="973"/>
      <c r="N8" s="964" t="str">
        <f>B8</f>
        <v>Consumer price index as of December (September 1977 = 100)</v>
      </c>
      <c r="O8" s="965"/>
      <c r="P8" s="965"/>
      <c r="Q8" s="965"/>
      <c r="R8" s="965"/>
      <c r="S8" s="965"/>
      <c r="T8" s="965"/>
      <c r="U8" s="965"/>
      <c r="V8" s="965"/>
      <c r="W8" s="965"/>
      <c r="X8" s="965"/>
      <c r="Y8" s="966"/>
      <c r="Z8" s="159"/>
    </row>
    <row r="9" spans="1:27" s="138" customFormat="1" ht="18.899999999999999" customHeight="1" thickBot="1">
      <c r="A9" s="19"/>
      <c r="B9" s="158">
        <v>188.3</v>
      </c>
      <c r="C9" s="158">
        <v>190.8</v>
      </c>
      <c r="D9" s="158">
        <v>192.8</v>
      </c>
      <c r="E9" s="158">
        <v>193.9</v>
      </c>
      <c r="F9" s="158">
        <v>197.8</v>
      </c>
      <c r="G9" s="158">
        <v>199.2</v>
      </c>
      <c r="H9" s="158">
        <v>199.8</v>
      </c>
      <c r="I9" s="158">
        <v>200.8</v>
      </c>
      <c r="J9" s="158">
        <v>199.4</v>
      </c>
      <c r="K9" s="158">
        <v>198.5</v>
      </c>
      <c r="L9" s="158">
        <v>198.7</v>
      </c>
      <c r="M9" s="158">
        <v>198</v>
      </c>
      <c r="N9" s="158">
        <v>188.3</v>
      </c>
      <c r="O9" s="158">
        <v>190.8</v>
      </c>
      <c r="P9" s="158">
        <v>192.8</v>
      </c>
      <c r="Q9" s="158">
        <v>193.9</v>
      </c>
      <c r="R9" s="158">
        <v>197.8</v>
      </c>
      <c r="S9" s="158">
        <v>199.2</v>
      </c>
      <c r="T9" s="158">
        <v>199.8</v>
      </c>
      <c r="U9" s="158">
        <v>200.8</v>
      </c>
      <c r="V9" s="158">
        <v>199.4</v>
      </c>
      <c r="W9" s="158">
        <v>198.5</v>
      </c>
      <c r="X9" s="158">
        <v>198.7</v>
      </c>
      <c r="Y9" s="158">
        <v>198</v>
      </c>
      <c r="Z9" s="159"/>
    </row>
    <row r="10" spans="1:27" s="138" customFormat="1" ht="18.899999999999999" customHeight="1" thickBot="1">
      <c r="A10" s="23" t="str">
        <f>'Pages 10-11'!$A$7</f>
        <v>Confederation</v>
      </c>
      <c r="B10" s="968" t="s">
        <v>112</v>
      </c>
      <c r="C10" s="969"/>
      <c r="D10" s="969"/>
      <c r="E10" s="969"/>
      <c r="F10" s="969"/>
      <c r="G10" s="969"/>
      <c r="H10" s="969"/>
      <c r="I10" s="969"/>
      <c r="J10" s="969"/>
      <c r="K10" s="969"/>
      <c r="L10" s="969"/>
      <c r="M10" s="970"/>
      <c r="N10" s="968" t="str">
        <f>B10</f>
        <v xml:space="preserve">Inflation adjusted gross earned income in Swiss francs </v>
      </c>
      <c r="O10" s="969"/>
      <c r="P10" s="969"/>
      <c r="Q10" s="969"/>
      <c r="R10" s="969"/>
      <c r="S10" s="969"/>
      <c r="T10" s="969"/>
      <c r="U10" s="969"/>
      <c r="V10" s="969"/>
      <c r="W10" s="969"/>
      <c r="X10" s="969"/>
      <c r="Y10" s="970"/>
      <c r="Z10" s="447" t="str">
        <f>A10</f>
        <v>Confederation</v>
      </c>
    </row>
    <row r="11" spans="1:27" s="138" customFormat="1" ht="18.899999999999999" customHeight="1">
      <c r="A11" s="139"/>
      <c r="B11" s="410">
        <v>47503</v>
      </c>
      <c r="C11" s="410">
        <v>48133</v>
      </c>
      <c r="D11" s="410">
        <v>48638</v>
      </c>
      <c r="E11" s="410">
        <v>48915.23713420787</v>
      </c>
      <c r="F11" s="410">
        <v>49899.091826437951</v>
      </c>
      <c r="G11" s="410">
        <v>50252.270433905149</v>
      </c>
      <c r="H11" s="410">
        <v>50403.632694248241</v>
      </c>
      <c r="I11" s="410">
        <v>50655.903128153383</v>
      </c>
      <c r="J11" s="410">
        <v>50302.724520686177</v>
      </c>
      <c r="K11" s="410">
        <v>50076</v>
      </c>
      <c r="L11" s="410">
        <v>50126.135216952571</v>
      </c>
      <c r="M11" s="410">
        <v>49949.545913218972</v>
      </c>
      <c r="N11" s="410">
        <v>190010</v>
      </c>
      <c r="O11" s="410">
        <v>192533</v>
      </c>
      <c r="P11" s="410">
        <v>194551</v>
      </c>
      <c r="Q11" s="410">
        <v>195660.94853683148</v>
      </c>
      <c r="R11" s="410">
        <v>199596.3673057518</v>
      </c>
      <c r="S11" s="410">
        <v>201009.0817356206</v>
      </c>
      <c r="T11" s="410">
        <v>201614.53077699296</v>
      </c>
      <c r="U11" s="410">
        <v>202623.61251261353</v>
      </c>
      <c r="V11" s="410">
        <v>201210.89808274471</v>
      </c>
      <c r="W11" s="410">
        <v>200302.72452068617</v>
      </c>
      <c r="X11" s="410">
        <v>200504.54086781028</v>
      </c>
      <c r="Y11" s="410">
        <v>199798.18365287589</v>
      </c>
      <c r="Z11" s="159"/>
    </row>
    <row r="12" spans="1:27" s="138" customFormat="1" ht="18.899999999999999" customHeight="1">
      <c r="A12" s="139"/>
      <c r="B12" s="971" t="s">
        <v>201</v>
      </c>
      <c r="C12" s="972"/>
      <c r="D12" s="972"/>
      <c r="E12" s="972"/>
      <c r="F12" s="972"/>
      <c r="G12" s="972"/>
      <c r="H12" s="972"/>
      <c r="I12" s="972"/>
      <c r="J12" s="972"/>
      <c r="K12" s="972"/>
      <c r="L12" s="972"/>
      <c r="M12" s="973"/>
      <c r="N12" s="964" t="str">
        <f>B12</f>
        <v>Tax burden in percent on gross earned income</v>
      </c>
      <c r="O12" s="965"/>
      <c r="P12" s="965"/>
      <c r="Q12" s="965"/>
      <c r="R12" s="965"/>
      <c r="S12" s="965"/>
      <c r="T12" s="965"/>
      <c r="U12" s="965"/>
      <c r="V12" s="965"/>
      <c r="W12" s="965"/>
      <c r="X12" s="965"/>
      <c r="Y12" s="966"/>
      <c r="Z12" s="159"/>
    </row>
    <row r="13" spans="1:27" ht="18.899999999999999" customHeight="1">
      <c r="A13" s="24" t="str">
        <f>'Page 9'!$A16</f>
        <v>Zurich</v>
      </c>
      <c r="B13" s="347">
        <v>5.1531482222175455</v>
      </c>
      <c r="C13" s="347">
        <v>4.6984203354297698</v>
      </c>
      <c r="D13" s="347">
        <v>4.7694445020746876</v>
      </c>
      <c r="E13" s="347">
        <v>4.5042202166064982</v>
      </c>
      <c r="F13" s="347">
        <v>4.4980778564206263</v>
      </c>
      <c r="G13" s="347">
        <v>4.512233935742973</v>
      </c>
      <c r="H13" s="347">
        <v>4.6127627627627632</v>
      </c>
      <c r="I13" s="347">
        <v>4.612493027888446</v>
      </c>
      <c r="J13" s="347">
        <v>4.0870549648946843</v>
      </c>
      <c r="K13" s="347">
        <v>3.9051890176322419</v>
      </c>
      <c r="L13" s="347">
        <v>3.924100654252642</v>
      </c>
      <c r="M13" s="347">
        <v>4.0525893939393942</v>
      </c>
      <c r="N13" s="348">
        <v>13.40245250249987</v>
      </c>
      <c r="O13" s="348">
        <v>13.076759198113209</v>
      </c>
      <c r="P13" s="348">
        <v>13.156681509336099</v>
      </c>
      <c r="Q13" s="348">
        <v>13.201126843733885</v>
      </c>
      <c r="R13" s="348">
        <v>13.177845045500503</v>
      </c>
      <c r="S13" s="348">
        <v>13.188210090361446</v>
      </c>
      <c r="T13" s="348">
        <v>13.205645395395393</v>
      </c>
      <c r="U13" s="348">
        <v>13.162582420318724</v>
      </c>
      <c r="V13" s="348">
        <v>12.53142858575727</v>
      </c>
      <c r="W13" s="348">
        <v>12.446735340050379</v>
      </c>
      <c r="X13" s="348">
        <v>12.444481253145447</v>
      </c>
      <c r="Y13" s="348">
        <v>12.426589444444444</v>
      </c>
      <c r="Z13" s="446" t="str">
        <f>A13</f>
        <v>Zurich</v>
      </c>
      <c r="AA13" s="348"/>
    </row>
    <row r="14" spans="1:27" ht="18.899999999999999" customHeight="1">
      <c r="A14" s="24" t="str">
        <f>'Page 9'!$A17</f>
        <v>Berne</v>
      </c>
      <c r="B14" s="347">
        <v>5.2796665473759559</v>
      </c>
      <c r="C14" s="347">
        <v>5.4341910901467507</v>
      </c>
      <c r="D14" s="347">
        <v>5.6360554979253106</v>
      </c>
      <c r="E14" s="347">
        <v>5.7140681794739567</v>
      </c>
      <c r="F14" s="347">
        <v>5.5695402426693619</v>
      </c>
      <c r="G14" s="347">
        <v>5.6834247991967874</v>
      </c>
      <c r="H14" s="347">
        <v>5.7375824824824813</v>
      </c>
      <c r="I14" s="347">
        <v>5.467181175298804</v>
      </c>
      <c r="J14" s="347">
        <v>5.2963334002006013</v>
      </c>
      <c r="K14" s="347">
        <v>5.2963334002006013</v>
      </c>
      <c r="L14" s="347">
        <v>7.2658703573225969</v>
      </c>
      <c r="M14" s="347">
        <v>7.2565224242424247</v>
      </c>
      <c r="N14" s="348">
        <v>17.075732856165466</v>
      </c>
      <c r="O14" s="348">
        <v>17.167049371069183</v>
      </c>
      <c r="P14" s="348">
        <v>17.239030964730283</v>
      </c>
      <c r="Q14" s="348">
        <v>17.279406162970606</v>
      </c>
      <c r="R14" s="348">
        <v>16.699427173913044</v>
      </c>
      <c r="S14" s="348">
        <v>17.105819151606426</v>
      </c>
      <c r="T14" s="348">
        <v>17.12329456956957</v>
      </c>
      <c r="U14" s="348">
        <v>16.84746884960159</v>
      </c>
      <c r="V14" s="348">
        <v>16.389668906720161</v>
      </c>
      <c r="W14" s="348">
        <v>16.389668906720161</v>
      </c>
      <c r="X14" s="348">
        <v>16.787400352289886</v>
      </c>
      <c r="Y14" s="348">
        <v>16.764867121212127</v>
      </c>
      <c r="Z14" s="446" t="str">
        <f t="shared" ref="Z14:Z40" si="0">A14</f>
        <v>Berne</v>
      </c>
    </row>
    <row r="15" spans="1:27" ht="18.899999999999999" customHeight="1">
      <c r="A15" s="24" t="str">
        <f>'Page 9'!$A18</f>
        <v>Lucerne</v>
      </c>
      <c r="B15" s="347">
        <v>7.1329179209734122</v>
      </c>
      <c r="C15" s="347">
        <v>6.2534800838574416</v>
      </c>
      <c r="D15" s="347">
        <v>6.3407551867219896</v>
      </c>
      <c r="E15" s="347">
        <v>6.0778607529654467</v>
      </c>
      <c r="F15" s="347">
        <v>5.2065075834175927</v>
      </c>
      <c r="G15" s="347">
        <v>5.3267244979919681</v>
      </c>
      <c r="H15" s="347">
        <v>5.4357193193193192</v>
      </c>
      <c r="I15" s="347">
        <v>4.9807917917917912</v>
      </c>
      <c r="J15" s="347">
        <v>4.9871778884462152</v>
      </c>
      <c r="K15" s="347">
        <v>5.098431594784353</v>
      </c>
      <c r="L15" s="347">
        <v>5.1893089079013599</v>
      </c>
      <c r="M15" s="347">
        <v>5.2408884848484849</v>
      </c>
      <c r="N15" s="348">
        <v>15.677490658386404</v>
      </c>
      <c r="O15" s="348">
        <v>15.301964517819707</v>
      </c>
      <c r="P15" s="348">
        <v>15.348626504149374</v>
      </c>
      <c r="Q15" s="348">
        <v>15.375014904589996</v>
      </c>
      <c r="R15" s="348">
        <v>13.758767441860462</v>
      </c>
      <c r="S15" s="348">
        <v>13.756094879518072</v>
      </c>
      <c r="T15" s="348">
        <v>13.766864864864864</v>
      </c>
      <c r="U15" s="348">
        <v>12.498553503503503</v>
      </c>
      <c r="V15" s="348">
        <v>12.52647689243028</v>
      </c>
      <c r="W15" s="348">
        <v>12.849602206619862</v>
      </c>
      <c r="X15" s="348">
        <v>13.177457171615503</v>
      </c>
      <c r="Y15" s="348">
        <v>13.159579090909093</v>
      </c>
      <c r="Z15" s="446" t="str">
        <f t="shared" si="0"/>
        <v>Lucerne</v>
      </c>
    </row>
    <row r="16" spans="1:27" ht="18.899999999999999" customHeight="1">
      <c r="A16" s="24" t="str">
        <f>'Page 9'!$A19</f>
        <v>Altdorf</v>
      </c>
      <c r="B16" s="347">
        <v>6.1140349030587551</v>
      </c>
      <c r="C16" s="347">
        <v>6.0311802935010483</v>
      </c>
      <c r="D16" s="347">
        <v>6.0812858921161821</v>
      </c>
      <c r="E16" s="347">
        <v>6.1308094894275404</v>
      </c>
      <c r="F16" s="347">
        <v>6.0912932254802818</v>
      </c>
      <c r="G16" s="347">
        <v>5.4012445140562253</v>
      </c>
      <c r="H16" s="347">
        <v>5.4456868548548529</v>
      </c>
      <c r="I16" s="347">
        <v>5.3803916852589637</v>
      </c>
      <c r="J16" s="347">
        <v>5.3369436394422305</v>
      </c>
      <c r="K16" s="347">
        <v>5.2846640521564705</v>
      </c>
      <c r="L16" s="347">
        <v>6.09</v>
      </c>
      <c r="M16" s="347">
        <v>5.2316451575757572</v>
      </c>
      <c r="N16" s="348">
        <v>15.886137571706753</v>
      </c>
      <c r="O16" s="348">
        <v>15.415763312368973</v>
      </c>
      <c r="P16" s="348">
        <v>15.475122925311199</v>
      </c>
      <c r="Q16" s="348">
        <v>15.508460030943786</v>
      </c>
      <c r="R16" s="348">
        <v>15.453437563195143</v>
      </c>
      <c r="S16" s="348">
        <v>11.207203080321285</v>
      </c>
      <c r="T16" s="348">
        <v>11.211461749749747</v>
      </c>
      <c r="U16" s="348">
        <v>11.025953847609562</v>
      </c>
      <c r="V16" s="348">
        <v>10.989428489541831</v>
      </c>
      <c r="W16" s="348">
        <v>10.976835355566699</v>
      </c>
      <c r="X16" s="348">
        <v>10.962966676396578</v>
      </c>
      <c r="Y16" s="348">
        <v>10.956532036363635</v>
      </c>
      <c r="Z16" s="446" t="str">
        <f t="shared" si="0"/>
        <v>Altdorf</v>
      </c>
    </row>
    <row r="17" spans="1:26" ht="18.899999999999999" customHeight="1">
      <c r="A17" s="24" t="str">
        <f>'Page 9'!$A20</f>
        <v>Schwyz</v>
      </c>
      <c r="B17" s="347">
        <v>4.3525672062817087</v>
      </c>
      <c r="C17" s="347">
        <v>4.1501501048218028</v>
      </c>
      <c r="D17" s="347">
        <v>4.4011091286307042</v>
      </c>
      <c r="E17" s="347">
        <v>4.4131443011861791</v>
      </c>
      <c r="F17" s="347">
        <v>4.2343456016177949</v>
      </c>
      <c r="G17" s="347">
        <v>4.1305596385542165</v>
      </c>
      <c r="H17" s="347">
        <v>3.9309666666666665</v>
      </c>
      <c r="I17" s="347">
        <v>3.8009165165165162</v>
      </c>
      <c r="J17" s="347">
        <v>3.8192982071713151</v>
      </c>
      <c r="K17" s="347">
        <v>4.0107171514543625</v>
      </c>
      <c r="L17" s="347">
        <v>3.9851466532460993</v>
      </c>
      <c r="M17" s="347">
        <v>4.3584980808080811</v>
      </c>
      <c r="N17" s="348">
        <v>9.9097415925477605</v>
      </c>
      <c r="O17" s="348">
        <v>10.088748768343816</v>
      </c>
      <c r="P17" s="348">
        <v>10.565406690871368</v>
      </c>
      <c r="Q17" s="348">
        <v>10.457043243940173</v>
      </c>
      <c r="R17" s="348">
        <v>9.6122741405460044</v>
      </c>
      <c r="S17" s="348">
        <v>9.4842729668674703</v>
      </c>
      <c r="T17" s="348">
        <v>9.0294335085085073</v>
      </c>
      <c r="U17" s="348">
        <v>8.7271735485485475</v>
      </c>
      <c r="V17" s="348">
        <v>8.7431073705179276</v>
      </c>
      <c r="W17" s="348">
        <v>9.2334710381143417</v>
      </c>
      <c r="X17" s="348">
        <v>9.2165743080020146</v>
      </c>
      <c r="Y17" s="348">
        <v>10.093510176767676</v>
      </c>
      <c r="Z17" s="446" t="str">
        <f t="shared" si="0"/>
        <v>Schwyz</v>
      </c>
    </row>
    <row r="18" spans="1:26" ht="18.899999999999999" customHeight="1">
      <c r="A18" s="24" t="str">
        <f>'Page 9'!$A21</f>
        <v>Sarnen</v>
      </c>
      <c r="B18" s="347">
        <v>6.8024124792118394</v>
      </c>
      <c r="C18" s="347">
        <v>6.2654261006289307</v>
      </c>
      <c r="D18" s="347">
        <v>6.3352039419087109</v>
      </c>
      <c r="E18" s="347">
        <v>6.3663189272821041</v>
      </c>
      <c r="F18" s="347">
        <v>6.0462022244691598</v>
      </c>
      <c r="G18" s="347">
        <v>6.0847996987951802</v>
      </c>
      <c r="H18" s="347">
        <v>6.0934100100100084</v>
      </c>
      <c r="I18" s="347">
        <v>6.0665270270270266</v>
      </c>
      <c r="J18" s="347">
        <v>5.1778762948207167</v>
      </c>
      <c r="K18" s="347">
        <v>5.1331215646940818</v>
      </c>
      <c r="L18" s="347">
        <v>5.0970416708605937</v>
      </c>
      <c r="M18" s="347">
        <v>5.2225700000000002</v>
      </c>
      <c r="N18" s="348">
        <v>13.51805168149045</v>
      </c>
      <c r="O18" s="348">
        <v>12.720689989517819</v>
      </c>
      <c r="P18" s="348">
        <v>12.750695331950205</v>
      </c>
      <c r="Q18" s="348">
        <v>10.847489066529141</v>
      </c>
      <c r="R18" s="348">
        <v>10.288012891809908</v>
      </c>
      <c r="S18" s="348">
        <v>10.283291591365462</v>
      </c>
      <c r="T18" s="348">
        <v>10.292859309309309</v>
      </c>
      <c r="U18" s="348">
        <v>10.24569009009009</v>
      </c>
      <c r="V18" s="348">
        <v>10.255048630478088</v>
      </c>
      <c r="W18" s="348">
        <v>10.239231670010032</v>
      </c>
      <c r="X18" s="348">
        <v>10.234631051836942</v>
      </c>
      <c r="Y18" s="348">
        <v>10.500996363636366</v>
      </c>
      <c r="Z18" s="446" t="str">
        <f t="shared" si="0"/>
        <v>Sarnen</v>
      </c>
    </row>
    <row r="19" spans="1:26" ht="18.899999999999999" customHeight="1">
      <c r="A19" s="24" t="str">
        <f>'Page 9'!$A22</f>
        <v>Stans</v>
      </c>
      <c r="B19" s="347">
        <v>3.9455402816664216</v>
      </c>
      <c r="C19" s="347">
        <v>4.1131693920335435</v>
      </c>
      <c r="D19" s="347">
        <v>4.300672717842323</v>
      </c>
      <c r="E19" s="347">
        <v>4.1126244455905105</v>
      </c>
      <c r="F19" s="347">
        <v>4.3037857431749229</v>
      </c>
      <c r="G19" s="347">
        <v>4.3558230923694774</v>
      </c>
      <c r="H19" s="347">
        <v>4.5980812812812806</v>
      </c>
      <c r="I19" s="347">
        <v>3.8191691691691689</v>
      </c>
      <c r="J19" s="347">
        <v>3.7825798804780875</v>
      </c>
      <c r="K19" s="347">
        <v>3.7371733199598802</v>
      </c>
      <c r="L19" s="347">
        <v>3.8076943130347263</v>
      </c>
      <c r="M19" s="347">
        <v>3.6780114141414142</v>
      </c>
      <c r="N19" s="348">
        <v>11.797484342929321</v>
      </c>
      <c r="O19" s="348">
        <v>11.849513731656184</v>
      </c>
      <c r="P19" s="348">
        <v>12.207881249999998</v>
      </c>
      <c r="Q19" s="348">
        <v>12.147518540484786</v>
      </c>
      <c r="R19" s="348">
        <v>12.228629373104145</v>
      </c>
      <c r="S19" s="348">
        <v>11.307026430722891</v>
      </c>
      <c r="T19" s="348">
        <v>11.423283783783782</v>
      </c>
      <c r="U19" s="348">
        <v>11.09047047047047</v>
      </c>
      <c r="V19" s="348">
        <v>10.906404108565736</v>
      </c>
      <c r="W19" s="348">
        <v>10.939814994984953</v>
      </c>
      <c r="X19" s="348">
        <v>11.130795294413689</v>
      </c>
      <c r="Y19" s="348">
        <v>11.118069040404041</v>
      </c>
      <c r="Z19" s="446" t="str">
        <f t="shared" si="0"/>
        <v>Stans</v>
      </c>
    </row>
    <row r="20" spans="1:26" ht="18.899999999999999" customHeight="1">
      <c r="A20" s="24" t="str">
        <f>'Page 9'!$A23</f>
        <v>Glarus</v>
      </c>
      <c r="B20" s="347">
        <v>6.8939856430120212</v>
      </c>
      <c r="C20" s="347">
        <v>6.7711061844863734</v>
      </c>
      <c r="D20" s="347">
        <v>6.8124053941908693</v>
      </c>
      <c r="E20" s="347">
        <v>6.8845623517276948</v>
      </c>
      <c r="F20" s="347">
        <v>6.6033265925176927</v>
      </c>
      <c r="G20" s="347">
        <v>6.5038852409638555</v>
      </c>
      <c r="H20" s="347">
        <v>5.858208708708708</v>
      </c>
      <c r="I20" s="347">
        <v>5.8280521521521509</v>
      </c>
      <c r="J20" s="347">
        <v>5.9815338645418334</v>
      </c>
      <c r="K20" s="347">
        <v>6.0144853560682039</v>
      </c>
      <c r="L20" s="347">
        <v>6.1096870659285356</v>
      </c>
      <c r="M20" s="347">
        <v>6.0133679797979793</v>
      </c>
      <c r="N20" s="348">
        <v>15.765564970264727</v>
      </c>
      <c r="O20" s="348">
        <v>16.027113705450734</v>
      </c>
      <c r="P20" s="348">
        <v>16.081673521784229</v>
      </c>
      <c r="Q20" s="348">
        <v>16.112387390407424</v>
      </c>
      <c r="R20" s="348">
        <v>15.502436450960563</v>
      </c>
      <c r="S20" s="348">
        <v>15.495817269076303</v>
      </c>
      <c r="T20" s="348">
        <v>13.223178853853851</v>
      </c>
      <c r="U20" s="348">
        <v>12.841931531531531</v>
      </c>
      <c r="V20" s="348">
        <v>12.969860557768925</v>
      </c>
      <c r="W20" s="348">
        <v>12.98105631895687</v>
      </c>
      <c r="X20" s="348">
        <v>13.175761449421239</v>
      </c>
      <c r="Y20" s="348">
        <v>13.148768181818179</v>
      </c>
      <c r="Z20" s="446" t="str">
        <f t="shared" si="0"/>
        <v>Glarus</v>
      </c>
    </row>
    <row r="21" spans="1:26" ht="18.899999999999999" customHeight="1">
      <c r="A21" s="24" t="str">
        <f>'Page 9'!$A24</f>
        <v>Zug</v>
      </c>
      <c r="B21" s="347">
        <v>2.202597730669642</v>
      </c>
      <c r="C21" s="347">
        <v>2.242838679245283</v>
      </c>
      <c r="D21" s="347">
        <v>2.2195727178423228</v>
      </c>
      <c r="E21" s="347">
        <v>2.2000302217637957</v>
      </c>
      <c r="F21" s="347">
        <v>2.25414924165824</v>
      </c>
      <c r="G21" s="347">
        <v>1.8893673694779116</v>
      </c>
      <c r="H21" s="347">
        <v>1.8652425425425427</v>
      </c>
      <c r="I21" s="347">
        <v>1.8557194194194191</v>
      </c>
      <c r="J21" s="347">
        <v>1.6281419322709163</v>
      </c>
      <c r="K21" s="347">
        <v>1.6217809428284855</v>
      </c>
      <c r="L21" s="347">
        <v>1.608043381982889</v>
      </c>
      <c r="M21" s="347">
        <v>1.6041186868686865</v>
      </c>
      <c r="N21" s="348">
        <v>8.2935634966580718</v>
      </c>
      <c r="O21" s="348">
        <v>8.1730231918238996</v>
      </c>
      <c r="P21" s="348">
        <v>8.174824792531119</v>
      </c>
      <c r="Q21" s="348">
        <v>7.9899438886023733</v>
      </c>
      <c r="R21" s="348">
        <v>8.07229120323559</v>
      </c>
      <c r="S21" s="348">
        <v>6.5088601405622493</v>
      </c>
      <c r="T21" s="348">
        <v>6.4025891141141127</v>
      </c>
      <c r="U21" s="348">
        <v>6.3435159909909906</v>
      </c>
      <c r="V21" s="348">
        <v>5.970059387450199</v>
      </c>
      <c r="W21" s="348">
        <v>5.9504232196589761</v>
      </c>
      <c r="X21" s="348">
        <v>5.9115618772018115</v>
      </c>
      <c r="Y21" s="348">
        <v>5.8809843939393938</v>
      </c>
      <c r="Z21" s="446" t="str">
        <f t="shared" si="0"/>
        <v>Zug</v>
      </c>
    </row>
    <row r="22" spans="1:26" ht="18.899999999999999" customHeight="1">
      <c r="A22" s="24" t="str">
        <f>'Page 9'!$A25</f>
        <v>Fribourg</v>
      </c>
      <c r="B22" s="347">
        <v>6.710418289371197</v>
      </c>
      <c r="C22" s="347">
        <v>6.3736674004192873</v>
      </c>
      <c r="D22" s="347">
        <v>6.5213762448132764</v>
      </c>
      <c r="E22" s="347">
        <v>6.4655722537390394</v>
      </c>
      <c r="F22" s="347">
        <v>6.5210605662285124</v>
      </c>
      <c r="G22" s="347">
        <v>5.8312265265265255</v>
      </c>
      <c r="H22" s="347">
        <v>5.8312265265265255</v>
      </c>
      <c r="I22" s="347">
        <v>5.3442576576576561</v>
      </c>
      <c r="J22" s="347">
        <v>5.3176428286852584</v>
      </c>
      <c r="K22" s="347">
        <v>5.1926610832497495</v>
      </c>
      <c r="L22" s="347">
        <v>5.2524496225465525</v>
      </c>
      <c r="M22" s="347">
        <v>5.016161717171717</v>
      </c>
      <c r="N22" s="348">
        <v>17.131914109783697</v>
      </c>
      <c r="O22" s="348">
        <v>16.825912683438155</v>
      </c>
      <c r="P22" s="348">
        <v>16.896447199170119</v>
      </c>
      <c r="Q22" s="348">
        <v>16.8259687209902</v>
      </c>
      <c r="R22" s="348">
        <v>16.643990293225478</v>
      </c>
      <c r="S22" s="348">
        <v>16.088002127127123</v>
      </c>
      <c r="T22" s="348">
        <v>16.088002127127123</v>
      </c>
      <c r="U22" s="348">
        <v>15.410521196196195</v>
      </c>
      <c r="V22" s="348">
        <v>15.396453361553785</v>
      </c>
      <c r="W22" s="348">
        <v>15.335650451354061</v>
      </c>
      <c r="X22" s="348">
        <v>15.674657473578261</v>
      </c>
      <c r="Y22" s="348">
        <v>15.655772954545455</v>
      </c>
      <c r="Z22" s="446" t="str">
        <f t="shared" si="0"/>
        <v>Fribourg</v>
      </c>
    </row>
    <row r="23" spans="1:26" ht="18.899999999999999" customHeight="1">
      <c r="A23" s="24" t="str">
        <f>'Page 9'!$A26</f>
        <v>Solothurn</v>
      </c>
      <c r="B23" s="347">
        <v>5.962570785003054</v>
      </c>
      <c r="C23" s="347">
        <v>5.4701330188679256</v>
      </c>
      <c r="D23" s="347">
        <v>5.5437403526970943</v>
      </c>
      <c r="E23" s="347">
        <v>5.4665992779783403</v>
      </c>
      <c r="F23" s="347">
        <v>5.7133304347826073</v>
      </c>
      <c r="G23" s="347">
        <v>6.5374160642570276</v>
      </c>
      <c r="H23" s="347">
        <v>6.6528934934934929</v>
      </c>
      <c r="I23" s="347">
        <v>6.5170897897897904</v>
      </c>
      <c r="J23" s="347">
        <v>6.3642138446215153</v>
      </c>
      <c r="K23" s="347">
        <v>6.0340668004012041</v>
      </c>
      <c r="L23" s="347">
        <v>6.0544264720684451</v>
      </c>
      <c r="M23" s="347">
        <v>6.3063636363636366</v>
      </c>
      <c r="N23" s="348">
        <v>18.470159465291303</v>
      </c>
      <c r="O23" s="348">
        <v>16.248764255765195</v>
      </c>
      <c r="P23" s="348">
        <v>16.338932598547711</v>
      </c>
      <c r="Q23" s="348">
        <v>16.035391954615783</v>
      </c>
      <c r="R23" s="348">
        <v>15.492992391304345</v>
      </c>
      <c r="S23" s="348">
        <v>15.506811797188755</v>
      </c>
      <c r="T23" s="348">
        <v>15.52375708208208</v>
      </c>
      <c r="U23" s="348">
        <v>15.372701501501499</v>
      </c>
      <c r="V23" s="348">
        <v>15.124841384462151</v>
      </c>
      <c r="W23" s="348">
        <v>14.811871664994984</v>
      </c>
      <c r="X23" s="348">
        <v>14.793031555108204</v>
      </c>
      <c r="Y23" s="348">
        <v>15.03809967171717</v>
      </c>
      <c r="Z23" s="446" t="str">
        <f t="shared" si="0"/>
        <v>Solothurn</v>
      </c>
    </row>
    <row r="24" spans="1:26" ht="18.899999999999999" customHeight="1">
      <c r="A24" s="24" t="str">
        <f>'Page 9'!$A27</f>
        <v>Basel</v>
      </c>
      <c r="B24" s="347">
        <v>7.1803886070353453</v>
      </c>
      <c r="C24" s="347">
        <v>5.9282367924528314</v>
      </c>
      <c r="D24" s="347">
        <v>6.5160306016597485</v>
      </c>
      <c r="E24" s="347">
        <v>6.5233252191851472</v>
      </c>
      <c r="F24" s="347">
        <v>1.0796789686552071</v>
      </c>
      <c r="G24" s="347">
        <v>0.74822489959839356</v>
      </c>
      <c r="H24" s="347">
        <v>0.83922522522522514</v>
      </c>
      <c r="I24" s="347">
        <v>0.85231951951951945</v>
      </c>
      <c r="J24" s="347">
        <v>0.92950667330677295</v>
      </c>
      <c r="K24" s="347">
        <v>0.77918244734202602</v>
      </c>
      <c r="L24" s="347">
        <v>0.69115641670860595</v>
      </c>
      <c r="M24" s="347">
        <v>0.57908434343434345</v>
      </c>
      <c r="N24" s="348">
        <v>19.701752539340038</v>
      </c>
      <c r="O24" s="348">
        <v>17.065508228511529</v>
      </c>
      <c r="P24" s="348">
        <v>18.544138900414929</v>
      </c>
      <c r="Q24" s="348">
        <v>18.487695306859209</v>
      </c>
      <c r="R24" s="348">
        <v>17.276316430738117</v>
      </c>
      <c r="S24" s="348">
        <v>17.224594879518072</v>
      </c>
      <c r="T24" s="348">
        <v>17.231148898898894</v>
      </c>
      <c r="U24" s="348">
        <v>17.15982467467467</v>
      </c>
      <c r="V24" s="348">
        <v>16.844828486055778</v>
      </c>
      <c r="W24" s="348">
        <v>16.481438289869608</v>
      </c>
      <c r="X24" s="348">
        <v>16.273322219426273</v>
      </c>
      <c r="Y24" s="348">
        <v>16.225748106060607</v>
      </c>
      <c r="Z24" s="446" t="str">
        <f t="shared" si="0"/>
        <v>Basel</v>
      </c>
    </row>
    <row r="25" spans="1:26" ht="18.899999999999999" customHeight="1">
      <c r="A25" s="24" t="str">
        <f>'Page 9'!$A28</f>
        <v>Liestal</v>
      </c>
      <c r="B25" s="347">
        <v>6.0206723785866156</v>
      </c>
      <c r="C25" s="347">
        <v>6.007288259958071</v>
      </c>
      <c r="D25" s="347">
        <v>6.0963976141078824</v>
      </c>
      <c r="E25" s="347">
        <v>2.5540099020113458</v>
      </c>
      <c r="F25" s="347">
        <v>2.6658801820020215</v>
      </c>
      <c r="G25" s="347">
        <v>2.5269505020080318</v>
      </c>
      <c r="H25" s="347">
        <v>2.5380115115115109</v>
      </c>
      <c r="I25" s="347">
        <v>2.5148980980980973</v>
      </c>
      <c r="J25" s="347">
        <v>2.5473832669322709</v>
      </c>
      <c r="K25" s="347">
        <v>2.4588781863979849</v>
      </c>
      <c r="L25" s="347">
        <v>2.4543085052843483</v>
      </c>
      <c r="M25" s="347">
        <v>2.4274494949494949</v>
      </c>
      <c r="N25" s="348">
        <v>17.700699963159835</v>
      </c>
      <c r="O25" s="348">
        <v>17.671119339622638</v>
      </c>
      <c r="P25" s="348">
        <v>17.777733013485474</v>
      </c>
      <c r="Q25" s="348">
        <v>16.20581431150077</v>
      </c>
      <c r="R25" s="348">
        <v>16.331209049544988</v>
      </c>
      <c r="S25" s="348">
        <v>16.133201405622486</v>
      </c>
      <c r="T25" s="348">
        <v>16.066599899899899</v>
      </c>
      <c r="U25" s="348">
        <v>15.969111886886886</v>
      </c>
      <c r="V25" s="348">
        <v>16.006031872509961</v>
      </c>
      <c r="W25" s="348">
        <v>15.903652871536526</v>
      </c>
      <c r="X25" s="348">
        <v>15.819591847005537</v>
      </c>
      <c r="Y25" s="348">
        <v>15.788331717171717</v>
      </c>
      <c r="Z25" s="446" t="str">
        <f t="shared" si="0"/>
        <v>Liestal</v>
      </c>
    </row>
    <row r="26" spans="1:26" ht="18.899999999999999" customHeight="1">
      <c r="A26" s="24" t="str">
        <f>'Page 9'!$A29</f>
        <v>Schaffhausen</v>
      </c>
      <c r="B26" s="347">
        <v>6.2443424625813106</v>
      </c>
      <c r="C26" s="347">
        <v>6.3713820754716988</v>
      </c>
      <c r="D26" s="347">
        <v>5.6180653526970943</v>
      </c>
      <c r="E26" s="347">
        <v>5.8666791129448184</v>
      </c>
      <c r="F26" s="347">
        <v>5.9211498483316474</v>
      </c>
      <c r="G26" s="347">
        <v>5.6499934738955826</v>
      </c>
      <c r="H26" s="347">
        <v>5.3717358358358345</v>
      </c>
      <c r="I26" s="347">
        <v>5.3198546546546543</v>
      </c>
      <c r="J26" s="347">
        <v>5.3834791832669326</v>
      </c>
      <c r="K26" s="347">
        <v>5.2786405215646948</v>
      </c>
      <c r="L26" s="347">
        <v>5.3075107196779072</v>
      </c>
      <c r="M26" s="347">
        <v>5.2636114141414136</v>
      </c>
      <c r="N26" s="348">
        <v>16.642255670754171</v>
      </c>
      <c r="O26" s="348">
        <v>16.588940068134171</v>
      </c>
      <c r="P26" s="348">
        <v>15.475559828838174</v>
      </c>
      <c r="Q26" s="348">
        <v>14.98234584837545</v>
      </c>
      <c r="R26" s="348">
        <v>15.055634732052575</v>
      </c>
      <c r="S26" s="348">
        <v>15.050563755020081</v>
      </c>
      <c r="T26" s="348">
        <v>14.75952645145145</v>
      </c>
      <c r="U26" s="348">
        <v>14.672156756756754</v>
      </c>
      <c r="V26" s="348">
        <v>14.709884810756972</v>
      </c>
      <c r="W26" s="348">
        <v>14.669036459378137</v>
      </c>
      <c r="X26" s="348">
        <v>14.698345420231506</v>
      </c>
      <c r="Y26" s="348">
        <v>14.612044747474748</v>
      </c>
      <c r="Z26" s="446" t="str">
        <f t="shared" si="0"/>
        <v>Schaffhausen</v>
      </c>
    </row>
    <row r="27" spans="1:26" ht="18.899999999999999" customHeight="1">
      <c r="A27" s="24" t="str">
        <f>'Page 9'!$A30</f>
        <v>Herisau</v>
      </c>
      <c r="B27" s="347">
        <v>6.3600193671978609</v>
      </c>
      <c r="C27" s="347">
        <v>6.5966943396226423</v>
      </c>
      <c r="D27" s="347">
        <v>6.6281863070539409</v>
      </c>
      <c r="E27" s="347">
        <v>6.6899399690562147</v>
      </c>
      <c r="F27" s="347">
        <v>6.4089342770475222</v>
      </c>
      <c r="G27" s="347">
        <v>6.6432819277108441</v>
      </c>
      <c r="H27" s="347">
        <v>6.0523415415415416</v>
      </c>
      <c r="I27" s="347">
        <v>6.1405296296296292</v>
      </c>
      <c r="J27" s="347">
        <v>5.9247783864541832</v>
      </c>
      <c r="K27" s="347">
        <v>5.8515717151454369</v>
      </c>
      <c r="L27" s="347">
        <v>5.9675456467035737</v>
      </c>
      <c r="M27" s="347">
        <v>5.5080580808080803</v>
      </c>
      <c r="N27" s="348">
        <v>15.538524288195358</v>
      </c>
      <c r="O27" s="348">
        <v>15.226678642557653</v>
      </c>
      <c r="P27" s="348">
        <v>15.271037577800827</v>
      </c>
      <c r="Q27" s="348">
        <v>15.296179551315115</v>
      </c>
      <c r="R27" s="348">
        <v>14.825745778564203</v>
      </c>
      <c r="S27" s="348">
        <v>14.84532427208835</v>
      </c>
      <c r="T27" s="348">
        <v>14.834397047047046</v>
      </c>
      <c r="U27" s="348">
        <v>14.755880880880881</v>
      </c>
      <c r="V27" s="348">
        <v>14.403800049800797</v>
      </c>
      <c r="W27" s="348">
        <v>14.373500777331996</v>
      </c>
      <c r="X27" s="348">
        <v>14.724728862606948</v>
      </c>
      <c r="Y27" s="348">
        <v>14.6145722979798</v>
      </c>
      <c r="Z27" s="446" t="str">
        <f t="shared" si="0"/>
        <v>Herisau</v>
      </c>
    </row>
    <row r="28" spans="1:26" ht="18.899999999999999" customHeight="1">
      <c r="A28" s="24" t="str">
        <f>'Page 9'!$A31</f>
        <v>Appenzell</v>
      </c>
      <c r="B28" s="347">
        <v>4.2236279813906492</v>
      </c>
      <c r="C28" s="347">
        <v>4.2829067085953882</v>
      </c>
      <c r="D28" s="347">
        <v>4.4203328838174256</v>
      </c>
      <c r="E28" s="347">
        <v>4.4476938628158846</v>
      </c>
      <c r="F28" s="347">
        <v>4.2597969666329627</v>
      </c>
      <c r="G28" s="347">
        <v>4.366170883534136</v>
      </c>
      <c r="H28" s="347">
        <v>4.4804310310310305</v>
      </c>
      <c r="I28" s="347">
        <v>4.5391569569569565</v>
      </c>
      <c r="J28" s="347">
        <v>4.641216235059761</v>
      </c>
      <c r="K28" s="347">
        <v>4.5028376128385155</v>
      </c>
      <c r="L28" s="347">
        <v>4.4455851031706102</v>
      </c>
      <c r="M28" s="347">
        <v>4.3709106060606056</v>
      </c>
      <c r="N28" s="348">
        <v>11.465843902952477</v>
      </c>
      <c r="O28" s="348">
        <v>11.058531603773584</v>
      </c>
      <c r="P28" s="348">
        <v>11.336849818464728</v>
      </c>
      <c r="Q28" s="348">
        <v>11.3616948942754</v>
      </c>
      <c r="R28" s="348">
        <v>11.094490495449948</v>
      </c>
      <c r="S28" s="348">
        <v>11.105866365461848</v>
      </c>
      <c r="T28" s="348">
        <v>11.119238238238237</v>
      </c>
      <c r="U28" s="348">
        <v>11.207798323323322</v>
      </c>
      <c r="V28" s="348">
        <v>11.230749327689244</v>
      </c>
      <c r="W28" s="348">
        <v>10.96901321464393</v>
      </c>
      <c r="X28" s="348">
        <v>10.776414292903876</v>
      </c>
      <c r="Y28" s="348">
        <v>10.64614282828283</v>
      </c>
      <c r="Z28" s="446" t="str">
        <f t="shared" si="0"/>
        <v>Appenzell</v>
      </c>
    </row>
    <row r="29" spans="1:26" ht="18.899999999999999" customHeight="1">
      <c r="A29" s="24" t="str">
        <f>'Page 9'!$A32</f>
        <v>St. Gall</v>
      </c>
      <c r="B29" s="347">
        <v>5.4462876028882379</v>
      </c>
      <c r="C29" s="347">
        <v>5.4224528301886794</v>
      </c>
      <c r="D29" s="347">
        <v>5.5142365145228203</v>
      </c>
      <c r="E29" s="347">
        <v>5.6301474987106754</v>
      </c>
      <c r="F29" s="347">
        <v>5.0975877654196156</v>
      </c>
      <c r="G29" s="347">
        <v>4.9967891566265052</v>
      </c>
      <c r="H29" s="347">
        <v>4.1568432432432427</v>
      </c>
      <c r="I29" s="347">
        <v>4.0274874874874866</v>
      </c>
      <c r="J29" s="347">
        <v>4.2238907370517929</v>
      </c>
      <c r="K29" s="347">
        <v>4.3285925777331995</v>
      </c>
      <c r="L29" s="347">
        <v>4.2756138902868654</v>
      </c>
      <c r="M29" s="347">
        <v>4.2336721212121207</v>
      </c>
      <c r="N29" s="348">
        <v>17.841166254407664</v>
      </c>
      <c r="O29" s="348">
        <v>17.961095911949688</v>
      </c>
      <c r="P29" s="348">
        <v>18.052339730290456</v>
      </c>
      <c r="Q29" s="348">
        <v>18.103331433728727</v>
      </c>
      <c r="R29" s="348">
        <v>17.058426693629926</v>
      </c>
      <c r="S29" s="348">
        <v>16.477464457831324</v>
      </c>
      <c r="T29" s="348">
        <v>15.761711161161157</v>
      </c>
      <c r="U29" s="348">
        <v>15.382051026026025</v>
      </c>
      <c r="V29" s="348">
        <v>15.998628984063746</v>
      </c>
      <c r="W29" s="348">
        <v>16.540455967903707</v>
      </c>
      <c r="X29" s="348">
        <v>16.503740941117261</v>
      </c>
      <c r="Y29" s="348">
        <v>16.483358055555559</v>
      </c>
      <c r="Z29" s="446" t="str">
        <f t="shared" si="0"/>
        <v>St. Gall</v>
      </c>
    </row>
    <row r="30" spans="1:26" ht="18.899999999999999" customHeight="1">
      <c r="A30" s="24" t="str">
        <f>'Page 9'!$A33</f>
        <v>Chur</v>
      </c>
      <c r="B30" s="347">
        <v>4.3365682167442055</v>
      </c>
      <c r="C30" s="347">
        <v>4.0450251572327049</v>
      </c>
      <c r="D30" s="347">
        <v>4.0791369294605797</v>
      </c>
      <c r="E30" s="347">
        <v>4.0191975244971641</v>
      </c>
      <c r="F30" s="347">
        <v>2.4569585439838217</v>
      </c>
      <c r="G30" s="347">
        <v>2.5968975903614457</v>
      </c>
      <c r="H30" s="347">
        <v>2.4760120120120117</v>
      </c>
      <c r="I30" s="347">
        <v>2.5335475475475473</v>
      </c>
      <c r="J30" s="347">
        <v>2.601868525896414</v>
      </c>
      <c r="K30" s="347">
        <v>2.5386298896690072</v>
      </c>
      <c r="L30" s="347">
        <v>2.4897191746351286</v>
      </c>
      <c r="M30" s="347">
        <v>2.4724949494949495</v>
      </c>
      <c r="N30" s="348">
        <v>15.137098047471186</v>
      </c>
      <c r="O30" s="348">
        <v>14.734113207547169</v>
      </c>
      <c r="P30" s="348">
        <v>14.805889522821571</v>
      </c>
      <c r="Q30" s="348">
        <v>14.844045384218671</v>
      </c>
      <c r="R30" s="348">
        <v>13.326394843276034</v>
      </c>
      <c r="S30" s="348">
        <v>13.582968373493976</v>
      </c>
      <c r="T30" s="348">
        <v>13.181589589589587</v>
      </c>
      <c r="U30" s="348">
        <v>13.106694194194194</v>
      </c>
      <c r="V30" s="348">
        <v>13.138152888446214</v>
      </c>
      <c r="W30" s="348">
        <v>13.101676028084253</v>
      </c>
      <c r="X30" s="348">
        <v>13.072023150478106</v>
      </c>
      <c r="Y30" s="348">
        <v>13.05367222222222</v>
      </c>
      <c r="Z30" s="446" t="str">
        <f t="shared" si="0"/>
        <v>Chur</v>
      </c>
    </row>
    <row r="31" spans="1:26" ht="18.899999999999999" customHeight="1">
      <c r="A31" s="24" t="str">
        <f>'Page 9'!$A34</f>
        <v>Aarau</v>
      </c>
      <c r="B31" s="347">
        <v>3.3842073132223232</v>
      </c>
      <c r="C31" s="347">
        <v>3.4540609014675061</v>
      </c>
      <c r="D31" s="347">
        <v>3.4630515560165969</v>
      </c>
      <c r="E31" s="347">
        <v>3.4990119649303764</v>
      </c>
      <c r="F31" s="347">
        <v>3.4513654196157728</v>
      </c>
      <c r="G31" s="347">
        <v>3.4704899598393575</v>
      </c>
      <c r="H31" s="347">
        <v>3.5033189189189193</v>
      </c>
      <c r="I31" s="347">
        <v>3.4816934934934931</v>
      </c>
      <c r="J31" s="347">
        <v>3.5717456175298796</v>
      </c>
      <c r="K31" s="347">
        <v>3.5306238716148441</v>
      </c>
      <c r="L31" s="347">
        <v>3.4987736285858078</v>
      </c>
      <c r="M31" s="347">
        <v>3.4157467676767674</v>
      </c>
      <c r="N31" s="348">
        <v>14.136992789853167</v>
      </c>
      <c r="O31" s="348">
        <v>14.252662762054507</v>
      </c>
      <c r="P31" s="348">
        <v>14.212677334024892</v>
      </c>
      <c r="Q31" s="348">
        <v>14.259667148014444</v>
      </c>
      <c r="R31" s="348">
        <v>13.844791051567237</v>
      </c>
      <c r="S31" s="348">
        <v>13.075354492971888</v>
      </c>
      <c r="T31" s="348">
        <v>13.088788738738735</v>
      </c>
      <c r="U31" s="348">
        <v>13.014984534534532</v>
      </c>
      <c r="V31" s="348">
        <v>13.283940438247013</v>
      </c>
      <c r="W31" s="348">
        <v>13.24813926780341</v>
      </c>
      <c r="X31" s="348">
        <v>13.219226799194766</v>
      </c>
      <c r="Y31" s="348">
        <v>12.529543333333331</v>
      </c>
      <c r="Z31" s="446" t="str">
        <f t="shared" si="0"/>
        <v>Aarau</v>
      </c>
    </row>
    <row r="32" spans="1:26" ht="18.899999999999999" customHeight="1">
      <c r="A32" s="24" t="str">
        <f>'Page 9'!$A35</f>
        <v>Frauenfeld</v>
      </c>
      <c r="B32" s="347">
        <v>5.5957518472517531</v>
      </c>
      <c r="C32" s="347">
        <v>3.3732435010482176</v>
      </c>
      <c r="D32" s="347">
        <v>3.4798080912863063</v>
      </c>
      <c r="E32" s="347">
        <v>3.5920300154718929</v>
      </c>
      <c r="F32" s="347">
        <v>3.7337352881698678</v>
      </c>
      <c r="G32" s="347">
        <v>3.7751528112449799</v>
      </c>
      <c r="H32" s="347">
        <v>3.7171923923923917</v>
      </c>
      <c r="I32" s="347">
        <v>3.1842290836653389</v>
      </c>
      <c r="J32" s="347">
        <v>3.150373207171314</v>
      </c>
      <c r="K32" s="347">
        <v>3.069316850551655</v>
      </c>
      <c r="L32" s="347">
        <v>3.0723493709109211</v>
      </c>
      <c r="M32" s="347">
        <v>3.0273548484848485</v>
      </c>
      <c r="N32" s="348">
        <v>15.817088574285567</v>
      </c>
      <c r="O32" s="348">
        <v>14.706715277777779</v>
      </c>
      <c r="P32" s="348">
        <v>14.771836747925308</v>
      </c>
      <c r="Q32" s="348">
        <v>14.808269210933473</v>
      </c>
      <c r="R32" s="348">
        <v>14.371929903943375</v>
      </c>
      <c r="S32" s="348">
        <v>14.370519854417671</v>
      </c>
      <c r="T32" s="348">
        <v>13.986392692692689</v>
      </c>
      <c r="U32" s="348">
        <v>13.112983067729084</v>
      </c>
      <c r="V32" s="348">
        <v>12.97348797310757</v>
      </c>
      <c r="W32" s="348">
        <v>12.939781218655968</v>
      </c>
      <c r="X32" s="348">
        <v>12.909558002013085</v>
      </c>
      <c r="Y32" s="348">
        <v>12.892359444444445</v>
      </c>
      <c r="Z32" s="446" t="str">
        <f t="shared" si="0"/>
        <v>Frauenfeld</v>
      </c>
    </row>
    <row r="33" spans="1:26" ht="18.899999999999999" customHeight="1">
      <c r="A33" s="24" t="str">
        <f>'Page 9'!$A36</f>
        <v>Bellinzona</v>
      </c>
      <c r="B33" s="347">
        <v>2.5125781529587612</v>
      </c>
      <c r="C33" s="347">
        <v>2.2596669811320758</v>
      </c>
      <c r="D33" s="347">
        <v>2.3669891078838168</v>
      </c>
      <c r="E33" s="347">
        <v>2.3391484270242393</v>
      </c>
      <c r="F33" s="347">
        <v>2.3561551061678463</v>
      </c>
      <c r="G33" s="347">
        <v>2.2874588353413654</v>
      </c>
      <c r="H33" s="347">
        <v>2.3117381381381374</v>
      </c>
      <c r="I33" s="347">
        <v>2.5669776776776771</v>
      </c>
      <c r="J33" s="347">
        <v>2.7796365537848602</v>
      </c>
      <c r="K33" s="347">
        <v>2.7372274824473424</v>
      </c>
      <c r="L33" s="347">
        <v>2.7468704579768497</v>
      </c>
      <c r="M33" s="347">
        <v>2.6164402020202022</v>
      </c>
      <c r="N33" s="348">
        <v>15.102520919951584</v>
      </c>
      <c r="O33" s="348">
        <v>15.443992269392034</v>
      </c>
      <c r="P33" s="348">
        <v>15.592881275933607</v>
      </c>
      <c r="Q33" s="348">
        <v>15.244661861784426</v>
      </c>
      <c r="R33" s="348">
        <v>15.370720626895853</v>
      </c>
      <c r="S33" s="348">
        <v>15.112998744979919</v>
      </c>
      <c r="T33" s="348">
        <v>15.272807907907904</v>
      </c>
      <c r="U33" s="348">
        <v>15.321068318318314</v>
      </c>
      <c r="V33" s="348">
        <v>14.947221414342629</v>
      </c>
      <c r="W33" s="348">
        <v>14.899540872617854</v>
      </c>
      <c r="X33" s="348">
        <v>14.862655913437342</v>
      </c>
      <c r="Y33" s="348">
        <v>14.838348106060606</v>
      </c>
      <c r="Z33" s="446" t="str">
        <f t="shared" si="0"/>
        <v>Bellinzona</v>
      </c>
    </row>
    <row r="34" spans="1:26" ht="18.899999999999999" customHeight="1">
      <c r="A34" s="24" t="str">
        <f>'Page 9'!$A37</f>
        <v>Lausanne</v>
      </c>
      <c r="B34" s="347">
        <v>4.0919520872365958</v>
      </c>
      <c r="C34" s="347">
        <v>4.2743886792452823</v>
      </c>
      <c r="D34" s="347">
        <v>4.2782621369294596</v>
      </c>
      <c r="E34" s="347">
        <v>4.2274148530170192</v>
      </c>
      <c r="F34" s="347">
        <v>4.4730273003033361</v>
      </c>
      <c r="G34" s="347">
        <v>3.9652934738955823</v>
      </c>
      <c r="H34" s="347">
        <v>3.6877302302302297</v>
      </c>
      <c r="I34" s="347">
        <v>3.6516217217217215</v>
      </c>
      <c r="J34" s="347">
        <v>3.6456757968127489</v>
      </c>
      <c r="K34" s="347">
        <v>3.4904670010030086</v>
      </c>
      <c r="L34" s="347">
        <v>3.4863050830397584</v>
      </c>
      <c r="M34" s="347">
        <v>3.4071380808080809</v>
      </c>
      <c r="N34" s="348">
        <v>17.106968054312933</v>
      </c>
      <c r="O34" s="348">
        <v>17.190240225366875</v>
      </c>
      <c r="P34" s="348">
        <v>17.220938018672193</v>
      </c>
      <c r="Q34" s="348">
        <v>17.17207764311501</v>
      </c>
      <c r="R34" s="348">
        <v>17.268600859453993</v>
      </c>
      <c r="S34" s="348">
        <v>17.202929191767065</v>
      </c>
      <c r="T34" s="348">
        <v>17.066329429429423</v>
      </c>
      <c r="U34" s="348">
        <v>16.96834542042042</v>
      </c>
      <c r="V34" s="348">
        <v>16.917204058764941</v>
      </c>
      <c r="W34" s="348">
        <v>16.86650689568706</v>
      </c>
      <c r="X34" s="348">
        <v>16.828222370407651</v>
      </c>
      <c r="Y34" s="348">
        <v>16.805733358585858</v>
      </c>
      <c r="Z34" s="446" t="str">
        <f t="shared" si="0"/>
        <v>Lausanne</v>
      </c>
    </row>
    <row r="35" spans="1:26" ht="18.899999999999999" customHeight="1">
      <c r="A35" s="24" t="str">
        <f>'Page 9'!$A38</f>
        <v>Sion</v>
      </c>
      <c r="B35" s="347">
        <v>6.7292592046818092</v>
      </c>
      <c r="C35" s="347">
        <v>6.6175738993710711</v>
      </c>
      <c r="D35" s="347">
        <v>6.327391078838172</v>
      </c>
      <c r="E35" s="347">
        <v>6.022867663744198</v>
      </c>
      <c r="F35" s="347">
        <v>5.9108290192113229</v>
      </c>
      <c r="G35" s="347">
        <v>5.7892906626506031</v>
      </c>
      <c r="H35" s="347">
        <v>5.4622055055055041</v>
      </c>
      <c r="I35" s="347">
        <v>5.5027150398406368</v>
      </c>
      <c r="J35" s="347">
        <v>5.708120517928287</v>
      </c>
      <c r="K35" s="347">
        <v>5.4956267803410226</v>
      </c>
      <c r="L35" s="347">
        <v>5.4924441872169094</v>
      </c>
      <c r="M35" s="347">
        <v>4.3823221212121206</v>
      </c>
      <c r="N35" s="348">
        <v>17.304826061786223</v>
      </c>
      <c r="O35" s="348">
        <v>16.309740880503142</v>
      </c>
      <c r="P35" s="348">
        <v>16.221713952282155</v>
      </c>
      <c r="Q35" s="348">
        <v>16.159100850954101</v>
      </c>
      <c r="R35" s="348">
        <v>16.1399731041456</v>
      </c>
      <c r="S35" s="348">
        <v>15.597230597389558</v>
      </c>
      <c r="T35" s="348">
        <v>15.446307307307306</v>
      </c>
      <c r="U35" s="348">
        <v>15.396576743027889</v>
      </c>
      <c r="V35" s="348">
        <v>15.396576743027889</v>
      </c>
      <c r="W35" s="348">
        <v>15.217540546639921</v>
      </c>
      <c r="X35" s="348">
        <v>15.175416909914446</v>
      </c>
      <c r="Y35" s="348">
        <v>14.982343409090909</v>
      </c>
      <c r="Z35" s="446" t="str">
        <f t="shared" si="0"/>
        <v>Sion</v>
      </c>
    </row>
    <row r="36" spans="1:26" ht="18.899999999999999" customHeight="1">
      <c r="A36" s="24" t="str">
        <f>'Page 9'!$A39</f>
        <v>Neuchâtel</v>
      </c>
      <c r="B36" s="347">
        <v>4.8059069953476623</v>
      </c>
      <c r="C36" s="347">
        <v>4.166459014675052</v>
      </c>
      <c r="D36" s="347">
        <v>4.4100528008298747</v>
      </c>
      <c r="E36" s="347">
        <v>5.0143884476534302</v>
      </c>
      <c r="F36" s="347">
        <v>4.519320728008088</v>
      </c>
      <c r="G36" s="347">
        <v>5.5415406626506023</v>
      </c>
      <c r="H36" s="347">
        <v>5.6819317317317308</v>
      </c>
      <c r="I36" s="347">
        <v>5.6819317317317308</v>
      </c>
      <c r="J36" s="347">
        <v>6.1515041832669333</v>
      </c>
      <c r="K36" s="347">
        <v>6.0377445336008018</v>
      </c>
      <c r="L36" s="347">
        <v>5.7548821338701561</v>
      </c>
      <c r="M36" s="347">
        <v>5.8605137373737373</v>
      </c>
      <c r="N36" s="348">
        <v>19.059154781327301</v>
      </c>
      <c r="O36" s="348">
        <v>19.377088443396225</v>
      </c>
      <c r="P36" s="348">
        <v>19.461045202282154</v>
      </c>
      <c r="Q36" s="348">
        <v>19.504070835482207</v>
      </c>
      <c r="R36" s="348">
        <v>19.656570171890799</v>
      </c>
      <c r="S36" s="348">
        <v>19.656325803212852</v>
      </c>
      <c r="T36" s="348">
        <v>19.675218768768769</v>
      </c>
      <c r="U36" s="348">
        <v>19.567488438438435</v>
      </c>
      <c r="V36" s="348">
        <v>19.606895517928287</v>
      </c>
      <c r="W36" s="348">
        <v>18.579808726178534</v>
      </c>
      <c r="X36" s="348">
        <v>17.864358505284347</v>
      </c>
      <c r="Y36" s="348">
        <v>18.318660025252523</v>
      </c>
      <c r="Z36" s="446" t="str">
        <f t="shared" si="0"/>
        <v>Neuchâtel</v>
      </c>
    </row>
    <row r="37" spans="1:26" ht="18.899999999999999" customHeight="1">
      <c r="A37" s="24" t="str">
        <f>'Page 9'!$A40</f>
        <v>Geneva</v>
      </c>
      <c r="B37" s="347">
        <v>1.8996694945582386</v>
      </c>
      <c r="C37" s="347">
        <v>1.5482037735849057</v>
      </c>
      <c r="D37" s="347">
        <v>1.7141010373443979</v>
      </c>
      <c r="E37" s="347">
        <v>1.7894219700876741</v>
      </c>
      <c r="F37" s="347">
        <v>2.0779937310414556</v>
      </c>
      <c r="G37" s="347">
        <v>1.6016191767068273</v>
      </c>
      <c r="H37" s="347">
        <v>4.9599599599599593E-2</v>
      </c>
      <c r="I37" s="347">
        <v>4.9599599599599593E-2</v>
      </c>
      <c r="J37" s="347">
        <v>4.9352589641434255E-2</v>
      </c>
      <c r="K37" s="347">
        <v>4.9699097291875632E-2</v>
      </c>
      <c r="L37" s="347">
        <v>4.9874182184197285E-2</v>
      </c>
      <c r="M37" s="347">
        <v>5.0050505050505047E-2</v>
      </c>
      <c r="N37" s="348">
        <v>17.069812115151834</v>
      </c>
      <c r="O37" s="348">
        <v>16.980873296645701</v>
      </c>
      <c r="P37" s="348">
        <v>17.041576270746887</v>
      </c>
      <c r="Q37" s="348">
        <v>17.040702423929861</v>
      </c>
      <c r="R37" s="348">
        <v>17.199586577350857</v>
      </c>
      <c r="S37" s="348">
        <v>16.986421561244981</v>
      </c>
      <c r="T37" s="348">
        <v>15.623204279279276</v>
      </c>
      <c r="U37" s="348">
        <v>15.515201151151148</v>
      </c>
      <c r="V37" s="348">
        <v>15.525362325697213</v>
      </c>
      <c r="W37" s="348">
        <v>15.363009804413242</v>
      </c>
      <c r="X37" s="348">
        <v>15.270726472068446</v>
      </c>
      <c r="Y37" s="348">
        <v>15.178316161616163</v>
      </c>
      <c r="Z37" s="446" t="str">
        <f t="shared" si="0"/>
        <v>Geneva</v>
      </c>
    </row>
    <row r="38" spans="1:26" ht="18.899999999999999" customHeight="1">
      <c r="A38" s="24" t="str">
        <f>'Page 9'!$A41</f>
        <v>Delémont</v>
      </c>
      <c r="B38" s="347">
        <v>7.0552386165084311</v>
      </c>
      <c r="C38" s="347">
        <v>6.5576360587002096</v>
      </c>
      <c r="D38" s="347">
        <v>6.4885827800829867</v>
      </c>
      <c r="E38" s="347">
        <v>6.3008996389891703</v>
      </c>
      <c r="F38" s="347">
        <v>6.4722620829120325</v>
      </c>
      <c r="G38" s="347">
        <v>5.9386371485943776</v>
      </c>
      <c r="H38" s="347">
        <v>3.8353386386386386</v>
      </c>
      <c r="I38" s="347">
        <v>5.8472967967967975</v>
      </c>
      <c r="J38" s="347">
        <v>5.8171897410358575</v>
      </c>
      <c r="K38" s="347">
        <v>5.7081401203610831</v>
      </c>
      <c r="L38" s="347">
        <v>4.3935164569703069</v>
      </c>
      <c r="M38" s="347">
        <v>4.3399793939393927</v>
      </c>
      <c r="N38" s="348">
        <v>18.296326509131099</v>
      </c>
      <c r="O38" s="348">
        <v>18.692088259958073</v>
      </c>
      <c r="P38" s="348">
        <v>18.667705497925311</v>
      </c>
      <c r="Q38" s="348">
        <v>18.603073465703972</v>
      </c>
      <c r="R38" s="348">
        <v>18.708080965621836</v>
      </c>
      <c r="S38" s="348">
        <v>18.240369879518074</v>
      </c>
      <c r="T38" s="348">
        <v>11.676415340340338</v>
      </c>
      <c r="U38" s="348">
        <v>17.819300950950947</v>
      </c>
      <c r="V38" s="348">
        <v>17.641453311752986</v>
      </c>
      <c r="W38" s="348">
        <v>17.452061659979943</v>
      </c>
      <c r="X38" s="348">
        <v>16.810167916456972</v>
      </c>
      <c r="Y38" s="348">
        <v>16.793345858585859</v>
      </c>
      <c r="Z38" s="446" t="str">
        <f t="shared" si="0"/>
        <v>Delémont</v>
      </c>
    </row>
    <row r="39" spans="1:26" ht="18.899999999999999" customHeight="1">
      <c r="A39" s="24"/>
      <c r="B39" s="347"/>
      <c r="C39" s="347"/>
      <c r="D39" s="347"/>
      <c r="E39" s="347"/>
      <c r="F39" s="347"/>
      <c r="G39" s="347"/>
      <c r="H39" s="347"/>
      <c r="I39" s="347"/>
      <c r="J39" s="347"/>
      <c r="K39" s="347"/>
      <c r="L39" s="347"/>
      <c r="M39" s="347"/>
      <c r="N39" s="348"/>
      <c r="O39" s="348"/>
      <c r="P39" s="348"/>
      <c r="Q39" s="348"/>
      <c r="R39" s="348"/>
      <c r="S39" s="348"/>
      <c r="T39" s="348"/>
      <c r="U39" s="348"/>
      <c r="V39" s="348"/>
      <c r="W39" s="348"/>
      <c r="X39" s="348"/>
      <c r="Y39" s="348"/>
      <c r="Z39" s="446"/>
    </row>
    <row r="40" spans="1:26" ht="18.899999999999999" customHeight="1">
      <c r="A40" s="24" t="str">
        <f>'Page 9'!$A43</f>
        <v>Direct federal tax</v>
      </c>
      <c r="B40" s="347">
        <v>0.25893101488327053</v>
      </c>
      <c r="C40" s="347">
        <v>0.22666268343815513</v>
      </c>
      <c r="D40" s="347">
        <v>0.23</v>
      </c>
      <c r="E40" s="347">
        <v>0.23734935533780299</v>
      </c>
      <c r="F40" s="347">
        <v>0.2002040444893832</v>
      </c>
      <c r="G40" s="347">
        <v>0.2029759036144578</v>
      </c>
      <c r="H40" s="347">
        <v>0.2</v>
      </c>
      <c r="I40" s="347">
        <v>0.17293147410358564</v>
      </c>
      <c r="J40" s="347">
        <v>0.16898326693227092</v>
      </c>
      <c r="K40" s="347">
        <v>0.16380822467402209</v>
      </c>
      <c r="L40" s="347">
        <v>0.16139285354806243</v>
      </c>
      <c r="M40" s="347">
        <v>0.15876020202020202</v>
      </c>
      <c r="N40" s="348">
        <v>4.9213199305299726</v>
      </c>
      <c r="O40" s="348">
        <v>4.5696111111111115</v>
      </c>
      <c r="P40" s="348">
        <v>4.6399999999999997</v>
      </c>
      <c r="Q40" s="348">
        <v>4.6835099535843217</v>
      </c>
      <c r="R40" s="348">
        <v>4.6588022244691594</v>
      </c>
      <c r="S40" s="348">
        <v>4.6829227409638552</v>
      </c>
      <c r="T40" s="348">
        <v>4.7040260260260247</v>
      </c>
      <c r="U40" s="348">
        <v>4.32</v>
      </c>
      <c r="V40" s="348">
        <v>4.2869633466135451</v>
      </c>
      <c r="W40" s="348">
        <v>4.2355061685055162</v>
      </c>
      <c r="X40" s="348">
        <v>4.2094807247106196</v>
      </c>
      <c r="Y40" s="348">
        <v>4.1833213131313132</v>
      </c>
      <c r="Z40" s="446" t="str">
        <f t="shared" si="0"/>
        <v>Direct federal tax</v>
      </c>
    </row>
    <row r="41" spans="1:26" ht="18.899999999999999" customHeight="1" thickBot="1">
      <c r="A41" s="155"/>
      <c r="B41" s="156"/>
      <c r="C41" s="156"/>
      <c r="D41" s="156"/>
      <c r="E41" s="156"/>
      <c r="F41" s="156"/>
      <c r="G41" s="156"/>
      <c r="H41" s="156"/>
      <c r="I41" s="156"/>
      <c r="J41" s="157"/>
      <c r="K41" s="157"/>
      <c r="L41" s="157"/>
      <c r="M41" s="157"/>
      <c r="N41" s="348"/>
      <c r="O41" s="348"/>
      <c r="P41" s="348"/>
      <c r="Q41" s="348"/>
      <c r="R41" s="348"/>
      <c r="S41" s="348"/>
      <c r="T41" s="348"/>
      <c r="U41" s="348"/>
      <c r="V41" s="348"/>
      <c r="W41" s="348"/>
      <c r="X41" s="348"/>
      <c r="Y41" s="348"/>
      <c r="Z41" s="159"/>
    </row>
    <row r="42" spans="1:26" s="138" customFormat="1" ht="18.899999999999999" customHeight="1" thickBot="1">
      <c r="A42" s="139"/>
      <c r="B42" s="968" t="str">
        <f>$B$10</f>
        <v xml:space="preserve">Inflation adjusted gross earned income in Swiss francs </v>
      </c>
      <c r="C42" s="969"/>
      <c r="D42" s="969"/>
      <c r="E42" s="969"/>
      <c r="F42" s="969"/>
      <c r="G42" s="969"/>
      <c r="H42" s="969"/>
      <c r="I42" s="969"/>
      <c r="J42" s="969"/>
      <c r="K42" s="969"/>
      <c r="L42" s="969"/>
      <c r="M42" s="970"/>
      <c r="N42" s="968" t="str">
        <f>B42</f>
        <v xml:space="preserve">Inflation adjusted gross earned income in Swiss francs </v>
      </c>
      <c r="O42" s="969"/>
      <c r="P42" s="969"/>
      <c r="Q42" s="969"/>
      <c r="R42" s="969"/>
      <c r="S42" s="969"/>
      <c r="T42" s="969"/>
      <c r="U42" s="969"/>
      <c r="V42" s="969"/>
      <c r="W42" s="969"/>
      <c r="X42" s="969"/>
      <c r="Y42" s="970"/>
      <c r="Z42" s="159"/>
    </row>
    <row r="43" spans="1:26" s="138" customFormat="1" ht="18.899999999999999" customHeight="1">
      <c r="A43" s="139"/>
      <c r="B43" s="410">
        <v>95005</v>
      </c>
      <c r="C43" s="410">
        <v>96266</v>
      </c>
      <c r="D43" s="410">
        <v>97275</v>
      </c>
      <c r="E43" s="410">
        <v>97830.474268415739</v>
      </c>
      <c r="F43" s="410">
        <v>99798.183652875901</v>
      </c>
      <c r="G43" s="410">
        <v>100504.5408678103</v>
      </c>
      <c r="H43" s="410">
        <v>100807.26538849648</v>
      </c>
      <c r="I43" s="410">
        <v>101311.80625630677</v>
      </c>
      <c r="J43" s="410">
        <v>100605.44904137235</v>
      </c>
      <c r="K43" s="410">
        <v>100151.36226034308</v>
      </c>
      <c r="L43" s="410">
        <v>100252.27043390514</v>
      </c>
      <c r="M43" s="410">
        <v>99899.091826437943</v>
      </c>
      <c r="N43" s="410">
        <v>380020</v>
      </c>
      <c r="O43" s="410">
        <v>385066</v>
      </c>
      <c r="P43" s="410">
        <v>389102</v>
      </c>
      <c r="Q43" s="410">
        <v>391321.89707366296</v>
      </c>
      <c r="R43" s="410">
        <v>399192.73461150361</v>
      </c>
      <c r="S43" s="410">
        <v>402018.16347124119</v>
      </c>
      <c r="T43" s="410">
        <v>403229.06155398593</v>
      </c>
      <c r="U43" s="410">
        <v>405247.22502522706</v>
      </c>
      <c r="V43" s="410">
        <v>402421.79616548942</v>
      </c>
      <c r="W43" s="410">
        <v>400605.44904137234</v>
      </c>
      <c r="X43" s="410">
        <v>401009.08173562057</v>
      </c>
      <c r="Y43" s="410">
        <v>399596.36730575177</v>
      </c>
      <c r="Z43" s="159"/>
    </row>
    <row r="44" spans="1:26" s="138" customFormat="1" ht="18.899999999999999" customHeight="1">
      <c r="A44" s="139"/>
      <c r="B44" s="964" t="str">
        <f>'Pages 10-11'!$B$39:$M$39</f>
        <v>Tax burden in percent of gross earned income</v>
      </c>
      <c r="C44" s="965"/>
      <c r="D44" s="965"/>
      <c r="E44" s="965"/>
      <c r="F44" s="965"/>
      <c r="G44" s="965"/>
      <c r="H44" s="965"/>
      <c r="I44" s="965"/>
      <c r="J44" s="965"/>
      <c r="K44" s="965"/>
      <c r="L44" s="965"/>
      <c r="M44" s="966"/>
      <c r="N44" s="964" t="str">
        <f>B44</f>
        <v>Tax burden in percent of gross earned income</v>
      </c>
      <c r="O44" s="965"/>
      <c r="P44" s="965"/>
      <c r="Q44" s="965"/>
      <c r="R44" s="965"/>
      <c r="S44" s="965"/>
      <c r="T44" s="965"/>
      <c r="U44" s="965"/>
      <c r="V44" s="965"/>
      <c r="W44" s="965"/>
      <c r="X44" s="965"/>
      <c r="Y44" s="966"/>
      <c r="Z44" s="159"/>
    </row>
    <row r="45" spans="1:26" ht="18.899999999999999" customHeight="1">
      <c r="A45" s="24" t="str">
        <f>'Page 9'!$A16</f>
        <v>Zurich</v>
      </c>
      <c r="B45" s="347">
        <v>8.7348034313983476</v>
      </c>
      <c r="C45" s="347">
        <v>8.4049577044025163</v>
      </c>
      <c r="D45" s="347">
        <v>8.4686809647302894</v>
      </c>
      <c r="E45" s="347">
        <v>8.5039963898916966</v>
      </c>
      <c r="F45" s="347">
        <v>8.5038621840242659</v>
      </c>
      <c r="G45" s="347">
        <v>8.5402111445783131</v>
      </c>
      <c r="H45" s="347">
        <v>8.5465070070070066</v>
      </c>
      <c r="I45" s="347">
        <v>8.551619322709163</v>
      </c>
      <c r="J45" s="347">
        <v>8.0584104312938809</v>
      </c>
      <c r="K45" s="347">
        <v>7.9959471536523923</v>
      </c>
      <c r="L45" s="347">
        <v>8.0038586311021653</v>
      </c>
      <c r="M45" s="347">
        <v>7.984056565656565</v>
      </c>
      <c r="N45" s="348">
        <v>18.639387400663125</v>
      </c>
      <c r="O45" s="348">
        <v>18.304985377358491</v>
      </c>
      <c r="P45" s="348">
        <v>18.403134712136922</v>
      </c>
      <c r="Q45" s="348">
        <v>18.453541838576587</v>
      </c>
      <c r="R45" s="348">
        <v>18.38873647623862</v>
      </c>
      <c r="S45" s="348">
        <v>18.41568534136546</v>
      </c>
      <c r="T45" s="348">
        <v>18.441949524524524</v>
      </c>
      <c r="U45" s="348">
        <v>18.372241782868524</v>
      </c>
      <c r="V45" s="348">
        <v>17.653641198595789</v>
      </c>
      <c r="W45" s="348">
        <v>17.54687814861461</v>
      </c>
      <c r="X45" s="348">
        <v>17.522358769501768</v>
      </c>
      <c r="Y45" s="348">
        <v>17.49491630050505</v>
      </c>
      <c r="Z45" s="446" t="str">
        <f t="shared" ref="Z45:Z72" si="1">A45</f>
        <v>Zurich</v>
      </c>
    </row>
    <row r="46" spans="1:26" ht="18.899999999999999" customHeight="1">
      <c r="A46" s="24" t="str">
        <f>'Page 9'!$A17</f>
        <v>Berne</v>
      </c>
      <c r="B46" s="347">
        <v>11.820904162938794</v>
      </c>
      <c r="C46" s="347">
        <v>11.920151048218031</v>
      </c>
      <c r="D46" s="347">
        <v>12.002356690871368</v>
      </c>
      <c r="E46" s="347">
        <v>12.048035224342446</v>
      </c>
      <c r="F46" s="347">
        <v>11.665442770475225</v>
      </c>
      <c r="G46" s="347">
        <v>11.674099397590361</v>
      </c>
      <c r="H46" s="347">
        <v>11.70243033033033</v>
      </c>
      <c r="I46" s="347">
        <v>11.50083137450199</v>
      </c>
      <c r="J46" s="347">
        <v>11.127677582748245</v>
      </c>
      <c r="K46" s="347">
        <v>11.127677582748245</v>
      </c>
      <c r="L46" s="347">
        <v>12.04920342224459</v>
      </c>
      <c r="M46" s="347">
        <v>12.030089343434344</v>
      </c>
      <c r="N46" s="348">
        <v>21.485013946634389</v>
      </c>
      <c r="O46" s="348">
        <v>21.561287762054508</v>
      </c>
      <c r="P46" s="348">
        <v>21.628780601659749</v>
      </c>
      <c r="Q46" s="348">
        <v>21.662549587416194</v>
      </c>
      <c r="R46" s="348">
        <v>20.878774279575321</v>
      </c>
      <c r="S46" s="348">
        <v>21.658113466365464</v>
      </c>
      <c r="T46" s="348">
        <v>21.676599812312311</v>
      </c>
      <c r="U46" s="348">
        <v>21.365118538346614</v>
      </c>
      <c r="V46" s="348">
        <v>21.025464029588768</v>
      </c>
      <c r="W46" s="348">
        <v>21.025464029588768</v>
      </c>
      <c r="X46" s="348">
        <v>21.214058203321592</v>
      </c>
      <c r="Y46" s="348">
        <v>21.189456893939393</v>
      </c>
      <c r="Z46" s="446" t="str">
        <f t="shared" si="1"/>
        <v>Berne</v>
      </c>
    </row>
    <row r="47" spans="1:26" ht="18.899999999999999" customHeight="1">
      <c r="A47" s="24" t="str">
        <f>'Page 9'!$A18</f>
        <v>Lucerne</v>
      </c>
      <c r="B47" s="347">
        <v>11.262091468870061</v>
      </c>
      <c r="C47" s="347">
        <v>10.932890670859539</v>
      </c>
      <c r="D47" s="347">
        <v>11.024874999999998</v>
      </c>
      <c r="E47" s="347">
        <v>11.075792160907683</v>
      </c>
      <c r="F47" s="347">
        <v>9.5016759352881675</v>
      </c>
      <c r="G47" s="347">
        <v>9.5498172690763052</v>
      </c>
      <c r="H47" s="347">
        <v>9.5593308308308291</v>
      </c>
      <c r="I47" s="347">
        <v>8.93</v>
      </c>
      <c r="J47" s="347">
        <v>8.9607522908366537</v>
      </c>
      <c r="K47" s="347">
        <v>9.18344889669007</v>
      </c>
      <c r="L47" s="347">
        <v>9.4205347760442901</v>
      </c>
      <c r="M47" s="347">
        <v>9.4038892929292928</v>
      </c>
      <c r="N47" s="348">
        <v>18.694687121730432</v>
      </c>
      <c r="O47" s="348">
        <v>18.235984145702304</v>
      </c>
      <c r="P47" s="348">
        <v>18.275520331950201</v>
      </c>
      <c r="Q47" s="348">
        <v>18.294759515214025</v>
      </c>
      <c r="R47" s="348">
        <v>16.960929929221432</v>
      </c>
      <c r="S47" s="348">
        <v>16.960552083333333</v>
      </c>
      <c r="T47" s="348">
        <v>16.971693393393391</v>
      </c>
      <c r="U47" s="348">
        <v>15.341329754754756</v>
      </c>
      <c r="V47" s="348">
        <v>15.355095891434264</v>
      </c>
      <c r="W47" s="348">
        <v>15.774630152958876</v>
      </c>
      <c r="X47" s="348">
        <v>16.178611147458483</v>
      </c>
      <c r="Y47" s="348">
        <v>16.165987803030305</v>
      </c>
      <c r="Z47" s="446" t="str">
        <f t="shared" si="1"/>
        <v>Lucerne</v>
      </c>
    </row>
    <row r="48" spans="1:26" ht="18.899999999999999" customHeight="1">
      <c r="A48" s="24" t="str">
        <f>'Page 9'!$A19</f>
        <v>Altdorf</v>
      </c>
      <c r="B48" s="347">
        <v>10.516446502815642</v>
      </c>
      <c r="C48" s="347">
        <v>10.278560587002096</v>
      </c>
      <c r="D48" s="347">
        <v>10.34032427385892</v>
      </c>
      <c r="E48" s="347">
        <v>10.374681382155751</v>
      </c>
      <c r="F48" s="347">
        <v>10.337863498483314</v>
      </c>
      <c r="G48" s="347">
        <v>8.9068134859437755</v>
      </c>
      <c r="H48" s="347">
        <v>9.0468876076076068</v>
      </c>
      <c r="I48" s="347">
        <v>8.98</v>
      </c>
      <c r="J48" s="347">
        <v>8.9517740677290849</v>
      </c>
      <c r="K48" s="347">
        <v>8.8949575646940833</v>
      </c>
      <c r="L48" s="347">
        <v>8.8962713376950191</v>
      </c>
      <c r="M48" s="347">
        <v>8.7921449929292912</v>
      </c>
      <c r="N48" s="348">
        <v>19.204581337824326</v>
      </c>
      <c r="O48" s="348">
        <v>18.555436215932914</v>
      </c>
      <c r="P48" s="348">
        <v>18.602581172199166</v>
      </c>
      <c r="Q48" s="348">
        <v>18.625842444559051</v>
      </c>
      <c r="R48" s="348">
        <v>18.534405460060661</v>
      </c>
      <c r="S48" s="348">
        <v>12.479087901606425</v>
      </c>
      <c r="T48" s="348">
        <v>12.483318490490488</v>
      </c>
      <c r="U48" s="348">
        <v>12.270959041583666</v>
      </c>
      <c r="V48" s="348">
        <v>12.234781372509961</v>
      </c>
      <c r="W48" s="348">
        <v>12.22719233124373</v>
      </c>
      <c r="X48" s="348">
        <v>12.206470184700553</v>
      </c>
      <c r="Y48" s="348">
        <v>12.200665718939394</v>
      </c>
      <c r="Z48" s="446" t="str">
        <f t="shared" si="1"/>
        <v>Altdorf</v>
      </c>
    </row>
    <row r="49" spans="1:26" ht="18.899999999999999" customHeight="1">
      <c r="A49" s="24" t="str">
        <f>'Page 9'!$A20</f>
        <v>Schwyz</v>
      </c>
      <c r="B49" s="347">
        <v>6.8195358139045315</v>
      </c>
      <c r="C49" s="347">
        <v>6.9737210167714894</v>
      </c>
      <c r="D49" s="347">
        <v>7.318905082987551</v>
      </c>
      <c r="E49" s="347">
        <v>7.2602632800412588</v>
      </c>
      <c r="F49" s="347">
        <v>6.7054827603640028</v>
      </c>
      <c r="G49" s="347">
        <v>6.5422417168674691</v>
      </c>
      <c r="H49" s="347">
        <v>6.2076874874874868</v>
      </c>
      <c r="I49" s="347">
        <v>6.0079994994994976</v>
      </c>
      <c r="J49" s="347">
        <v>6.0255070219123503</v>
      </c>
      <c r="K49" s="347">
        <v>6.3458292377131391</v>
      </c>
      <c r="L49" s="347">
        <v>6.330180825364871</v>
      </c>
      <c r="M49" s="347">
        <v>6.9202330808080799</v>
      </c>
      <c r="N49" s="348">
        <v>11.724869743697703</v>
      </c>
      <c r="O49" s="348">
        <v>11.899323427672956</v>
      </c>
      <c r="P49" s="348">
        <v>12.439183117219915</v>
      </c>
      <c r="Q49" s="348">
        <v>12.297369597730789</v>
      </c>
      <c r="R49" s="348">
        <v>11.263205990899896</v>
      </c>
      <c r="S49" s="348">
        <v>11.196683157630522</v>
      </c>
      <c r="T49" s="348">
        <v>10.708045157657658</v>
      </c>
      <c r="U49" s="348">
        <v>10.354933208208207</v>
      </c>
      <c r="V49" s="348">
        <v>10.362785333665339</v>
      </c>
      <c r="W49" s="348">
        <v>10.95607902457372</v>
      </c>
      <c r="X49" s="348">
        <v>10.934665072974333</v>
      </c>
      <c r="Y49" s="348">
        <v>11.979951249999999</v>
      </c>
      <c r="Z49" s="446" t="str">
        <f t="shared" si="1"/>
        <v>Schwyz</v>
      </c>
    </row>
    <row r="50" spans="1:26" ht="18.899999999999999" customHeight="1">
      <c r="A50" s="24" t="str">
        <f>'Page 9'!$A21</f>
        <v>Sarnen</v>
      </c>
      <c r="B50" s="347">
        <v>10.463028261670441</v>
      </c>
      <c r="C50" s="347">
        <v>9.7882025681341709</v>
      </c>
      <c r="D50" s="347">
        <v>9.8452354771784218</v>
      </c>
      <c r="E50" s="347">
        <v>9.6344212480660154</v>
      </c>
      <c r="F50" s="347">
        <v>8.3611241152679447</v>
      </c>
      <c r="G50" s="347">
        <v>8.3835018072289156</v>
      </c>
      <c r="H50" s="347">
        <v>8.3987993993993975</v>
      </c>
      <c r="I50" s="347">
        <v>8.3717676176176159</v>
      </c>
      <c r="J50" s="347">
        <v>8.3837711653386453</v>
      </c>
      <c r="K50" s="347">
        <v>8.3615749247743221</v>
      </c>
      <c r="L50" s="347">
        <v>8.3503844489179677</v>
      </c>
      <c r="M50" s="347">
        <v>8.5599877272727269</v>
      </c>
      <c r="N50" s="348">
        <v>15.015762328298511</v>
      </c>
      <c r="O50" s="348">
        <v>14.042308988469603</v>
      </c>
      <c r="P50" s="348">
        <v>14.038327126556013</v>
      </c>
      <c r="Q50" s="348">
        <v>11.488508651366683</v>
      </c>
      <c r="R50" s="348">
        <v>11.25485163043478</v>
      </c>
      <c r="S50" s="348">
        <v>11.256879442771082</v>
      </c>
      <c r="T50" s="348">
        <v>11.256777927927926</v>
      </c>
      <c r="U50" s="348">
        <v>11.209583908908906</v>
      </c>
      <c r="V50" s="348">
        <v>11.214129843127491</v>
      </c>
      <c r="W50" s="348">
        <v>11.205071502006019</v>
      </c>
      <c r="X50" s="348">
        <v>11.186916217916458</v>
      </c>
      <c r="Y50" s="348">
        <v>11.48197375</v>
      </c>
      <c r="Z50" s="446" t="str">
        <f t="shared" si="1"/>
        <v>Sarnen</v>
      </c>
    </row>
    <row r="51" spans="1:26" ht="18.899999999999999" customHeight="1">
      <c r="A51" s="24" t="str">
        <f>'Page 9'!$A22</f>
        <v>Stans</v>
      </c>
      <c r="B51" s="347">
        <v>8.5172885637598021</v>
      </c>
      <c r="C51" s="347">
        <v>8.5938086477987419</v>
      </c>
      <c r="D51" s="347">
        <v>8.8660061721991692</v>
      </c>
      <c r="E51" s="347">
        <v>8.7570361526560081</v>
      </c>
      <c r="F51" s="347">
        <v>8.8740092012133456</v>
      </c>
      <c r="G51" s="347">
        <v>8.3331060742971879</v>
      </c>
      <c r="H51" s="347">
        <v>8.4220120120120097</v>
      </c>
      <c r="I51" s="347">
        <v>7.9369775275275263</v>
      </c>
      <c r="J51" s="347">
        <v>7.8146371015936245</v>
      </c>
      <c r="K51" s="347">
        <v>7.8238306920762284</v>
      </c>
      <c r="L51" s="347">
        <v>7.9455058379466523</v>
      </c>
      <c r="M51" s="347">
        <v>7.9332052525252523</v>
      </c>
      <c r="N51" s="348">
        <v>13.504473448765856</v>
      </c>
      <c r="O51" s="348">
        <v>13.520748493186582</v>
      </c>
      <c r="P51" s="348">
        <v>13.908643879668048</v>
      </c>
      <c r="Q51" s="348">
        <v>13.89483962093863</v>
      </c>
      <c r="R51" s="348">
        <v>13.919316456016176</v>
      </c>
      <c r="S51" s="348">
        <v>13.52303327058233</v>
      </c>
      <c r="T51" s="348">
        <v>13.656121358858858</v>
      </c>
      <c r="U51" s="348">
        <v>12.954088626126126</v>
      </c>
      <c r="V51" s="348">
        <v>12.718014292828686</v>
      </c>
      <c r="W51" s="348">
        <v>12.7863352557673</v>
      </c>
      <c r="X51" s="348">
        <v>13.006912405636637</v>
      </c>
      <c r="Y51" s="348">
        <v>13.005461073232324</v>
      </c>
      <c r="Z51" s="446" t="str">
        <f t="shared" si="1"/>
        <v>Stans</v>
      </c>
    </row>
    <row r="52" spans="1:26" ht="18.899999999999999" customHeight="1">
      <c r="A52" s="24" t="str">
        <f>'Page 9'!$A23</f>
        <v>Glarus</v>
      </c>
      <c r="B52" s="347">
        <v>11.17009631072049</v>
      </c>
      <c r="C52" s="347">
        <v>11.400343501048219</v>
      </c>
      <c r="D52" s="347">
        <v>11.481978890041491</v>
      </c>
      <c r="E52" s="347">
        <v>11.527236358947913</v>
      </c>
      <c r="F52" s="347">
        <v>11.089780990899897</v>
      </c>
      <c r="G52" s="347">
        <v>11.136959487951808</v>
      </c>
      <c r="H52" s="347">
        <v>9.4676211711711709</v>
      </c>
      <c r="I52" s="347">
        <v>9.2070744744744726</v>
      </c>
      <c r="J52" s="347">
        <v>9.3276394422310762</v>
      </c>
      <c r="K52" s="347">
        <v>9.30958520561685</v>
      </c>
      <c r="L52" s="347">
        <v>9.4430779063915455</v>
      </c>
      <c r="M52" s="347">
        <v>9.410195656565655</v>
      </c>
      <c r="N52" s="348">
        <v>19.493645071312038</v>
      </c>
      <c r="O52" s="348">
        <v>19.777357914046124</v>
      </c>
      <c r="P52" s="348">
        <v>19.826733454356845</v>
      </c>
      <c r="Q52" s="348">
        <v>19.851048607529652</v>
      </c>
      <c r="R52" s="348">
        <v>18.986718301314454</v>
      </c>
      <c r="S52" s="348">
        <v>18.985958082329315</v>
      </c>
      <c r="T52" s="348">
        <v>16.284875337837835</v>
      </c>
      <c r="U52" s="348">
        <v>15.819469894894894</v>
      </c>
      <c r="V52" s="348">
        <v>15.96479778386454</v>
      </c>
      <c r="W52" s="348">
        <v>15.98954147442327</v>
      </c>
      <c r="X52" s="348">
        <v>16.222512896326123</v>
      </c>
      <c r="Y52" s="348">
        <v>16.192101654040403</v>
      </c>
      <c r="Z52" s="446" t="str">
        <f t="shared" si="1"/>
        <v>Glarus</v>
      </c>
    </row>
    <row r="53" spans="1:26" ht="18.899999999999999" customHeight="1">
      <c r="A53" s="24" t="str">
        <f>'Page 9'!$A24</f>
        <v>Zug</v>
      </c>
      <c r="B53" s="347">
        <v>5.0155781274669762</v>
      </c>
      <c r="C53" s="347">
        <v>4.9628428197064984</v>
      </c>
      <c r="D53" s="347">
        <v>4.959471836099584</v>
      </c>
      <c r="E53" s="347">
        <v>4.8515046415678196</v>
      </c>
      <c r="F53" s="347">
        <v>4.9499898887765408</v>
      </c>
      <c r="G53" s="347">
        <v>3.3692010040160638</v>
      </c>
      <c r="H53" s="347">
        <v>3.3165764264264261</v>
      </c>
      <c r="I53" s="347">
        <v>3.300406956956957</v>
      </c>
      <c r="J53" s="347">
        <v>3.0217110059760954</v>
      </c>
      <c r="K53" s="347">
        <v>3.0235439819458372</v>
      </c>
      <c r="L53" s="347">
        <v>3.0140963261197786</v>
      </c>
      <c r="M53" s="347">
        <v>3.0113887373737374</v>
      </c>
      <c r="N53" s="348">
        <v>10.674188200621021</v>
      </c>
      <c r="O53" s="348">
        <v>10.449012067610063</v>
      </c>
      <c r="P53" s="348">
        <v>10.440041078838172</v>
      </c>
      <c r="Q53" s="348">
        <v>10.176788035069624</v>
      </c>
      <c r="R53" s="348">
        <v>10.192407444388268</v>
      </c>
      <c r="S53" s="348">
        <v>10.079171460843375</v>
      </c>
      <c r="T53" s="348">
        <v>9.8815546296296262</v>
      </c>
      <c r="U53" s="348">
        <v>9.8375101851851845</v>
      </c>
      <c r="V53" s="348">
        <v>9.8438551917330663</v>
      </c>
      <c r="W53" s="348">
        <v>9.9058998244734209</v>
      </c>
      <c r="X53" s="348">
        <v>9.8902498238550596</v>
      </c>
      <c r="Y53" s="348">
        <v>9.8864512373737377</v>
      </c>
      <c r="Z53" s="446" t="str">
        <f t="shared" si="1"/>
        <v>Zug</v>
      </c>
    </row>
    <row r="54" spans="1:26" ht="18.899999999999999" customHeight="1">
      <c r="A54" s="24" t="str">
        <f>'Page 9'!$A25</f>
        <v>Fribourg</v>
      </c>
      <c r="B54" s="347">
        <v>11.843218777959057</v>
      </c>
      <c r="C54" s="347">
        <v>11.359571226415095</v>
      </c>
      <c r="D54" s="347">
        <v>11.462806535269706</v>
      </c>
      <c r="E54" s="347">
        <v>11.411474883960803</v>
      </c>
      <c r="F54" s="347">
        <v>11.357270829120322</v>
      </c>
      <c r="G54" s="347">
        <v>10.775364214214212</v>
      </c>
      <c r="H54" s="347">
        <v>10.775364214214212</v>
      </c>
      <c r="I54" s="347">
        <v>9.9169439439439433</v>
      </c>
      <c r="J54" s="347">
        <v>9.8675567729083653</v>
      </c>
      <c r="K54" s="347">
        <v>9.8004631895687044</v>
      </c>
      <c r="L54" s="347">
        <v>9.9933896326119793</v>
      </c>
      <c r="M54" s="347">
        <v>9.9734139898989884</v>
      </c>
      <c r="N54" s="348">
        <v>22.396860691542553</v>
      </c>
      <c r="O54" s="348">
        <v>22.150291312893081</v>
      </c>
      <c r="P54" s="348">
        <v>22.210697549273853</v>
      </c>
      <c r="Q54" s="348">
        <v>22.11119557761733</v>
      </c>
      <c r="R54" s="348">
        <v>21.807523647623857</v>
      </c>
      <c r="S54" s="348">
        <v>21.228579029029028</v>
      </c>
      <c r="T54" s="348">
        <v>21.228579029029028</v>
      </c>
      <c r="U54" s="348">
        <v>20.495868943943936</v>
      </c>
      <c r="V54" s="348">
        <v>20.501781349601593</v>
      </c>
      <c r="W54" s="348">
        <v>20.438033124373121</v>
      </c>
      <c r="X54" s="348">
        <v>20.851634989934578</v>
      </c>
      <c r="Y54" s="348">
        <v>20.829869040404041</v>
      </c>
      <c r="Z54" s="446" t="str">
        <f t="shared" si="1"/>
        <v>Fribourg</v>
      </c>
    </row>
    <row r="55" spans="1:26" ht="18.899999999999999" customHeight="1">
      <c r="A55" s="24" t="str">
        <f>'Page 9'!$A26</f>
        <v>Solothurn</v>
      </c>
      <c r="B55" s="347">
        <v>13.036366507025948</v>
      </c>
      <c r="C55" s="347">
        <v>11.565769863731655</v>
      </c>
      <c r="D55" s="347">
        <v>11.645226607883814</v>
      </c>
      <c r="E55" s="347">
        <v>11.438000361010829</v>
      </c>
      <c r="F55" s="347">
        <v>10.852351820020221</v>
      </c>
      <c r="G55" s="347">
        <v>10.945027861445784</v>
      </c>
      <c r="H55" s="347">
        <v>10.967265065065062</v>
      </c>
      <c r="I55" s="347">
        <v>10.877489789789788</v>
      </c>
      <c r="J55" s="347">
        <v>10.719875996015936</v>
      </c>
      <c r="K55" s="347">
        <v>10.476023019057171</v>
      </c>
      <c r="L55" s="347">
        <v>10.450985254151988</v>
      </c>
      <c r="M55" s="347">
        <v>10.598244494949494</v>
      </c>
      <c r="N55" s="348">
        <v>23.89511078364297</v>
      </c>
      <c r="O55" s="348">
        <v>20.71282192085954</v>
      </c>
      <c r="P55" s="348">
        <v>20.759920837655596</v>
      </c>
      <c r="Q55" s="348">
        <v>20.337872885507991</v>
      </c>
      <c r="R55" s="348">
        <v>19.239290533367033</v>
      </c>
      <c r="S55" s="348">
        <v>19.251754530622488</v>
      </c>
      <c r="T55" s="348">
        <v>19.26350489239239</v>
      </c>
      <c r="U55" s="348">
        <v>19.083855142642641</v>
      </c>
      <c r="V55" s="348">
        <v>18.76126357071713</v>
      </c>
      <c r="W55" s="348">
        <v>18.392294032096292</v>
      </c>
      <c r="X55" s="348">
        <v>18.352327503774536</v>
      </c>
      <c r="Y55" s="348">
        <v>18.674907007575758</v>
      </c>
      <c r="Z55" s="446" t="str">
        <f t="shared" si="1"/>
        <v>Solothurn</v>
      </c>
    </row>
    <row r="56" spans="1:26" ht="18.899999999999999" customHeight="1">
      <c r="A56" s="24" t="str">
        <f>'Page 9'!$A27</f>
        <v>Basel</v>
      </c>
      <c r="B56" s="347">
        <v>14.237934845534447</v>
      </c>
      <c r="C56" s="347">
        <v>12.053686740041929</v>
      </c>
      <c r="D56" s="347">
        <v>13.18872966804979</v>
      </c>
      <c r="E56" s="347">
        <v>13.161491954615784</v>
      </c>
      <c r="F56" s="347">
        <v>11.709130940343778</v>
      </c>
      <c r="G56" s="347">
        <v>11.680716014056223</v>
      </c>
      <c r="H56" s="347">
        <v>11.715574224224222</v>
      </c>
      <c r="I56" s="347">
        <v>11.680160110110108</v>
      </c>
      <c r="J56" s="347">
        <v>11.512083764940238</v>
      </c>
      <c r="K56" s="347">
        <v>11.199492778335005</v>
      </c>
      <c r="L56" s="347">
        <v>11.047829592350277</v>
      </c>
      <c r="M56" s="347">
        <v>10.988688484848485</v>
      </c>
      <c r="N56" s="348">
        <v>22.756197042260936</v>
      </c>
      <c r="O56" s="348">
        <v>19.783460770440254</v>
      </c>
      <c r="P56" s="348">
        <v>21.479128293568458</v>
      </c>
      <c r="Q56" s="348">
        <v>21.409957026817949</v>
      </c>
      <c r="R56" s="348">
        <v>20.089957317997971</v>
      </c>
      <c r="S56" s="348">
        <v>20.020861571285138</v>
      </c>
      <c r="T56" s="348">
        <v>20.024846346346344</v>
      </c>
      <c r="U56" s="348">
        <v>19.948152965465464</v>
      </c>
      <c r="V56" s="348">
        <v>19.565069198207169</v>
      </c>
      <c r="W56" s="348">
        <v>19.159672943831492</v>
      </c>
      <c r="X56" s="348">
        <v>18.912377164066434</v>
      </c>
      <c r="Y56" s="348">
        <v>18.863685000000004</v>
      </c>
      <c r="Z56" s="446" t="str">
        <f t="shared" si="1"/>
        <v>Basel</v>
      </c>
    </row>
    <row r="57" spans="1:26" ht="18.899999999999999" customHeight="1">
      <c r="A57" s="24" t="str">
        <f>'Page 9'!$A28</f>
        <v>Liestal</v>
      </c>
      <c r="B57" s="347">
        <v>11.883690332087786</v>
      </c>
      <c r="C57" s="347">
        <v>11.8575643081761</v>
      </c>
      <c r="D57" s="347">
        <v>11.961596161825724</v>
      </c>
      <c r="E57" s="347">
        <v>9.2728774626095909</v>
      </c>
      <c r="F57" s="347">
        <v>9.4266244691607675</v>
      </c>
      <c r="G57" s="347">
        <v>9.2194341867469891</v>
      </c>
      <c r="H57" s="347">
        <v>9.1999321321321315</v>
      </c>
      <c r="I57" s="347">
        <v>9.1546476976976958</v>
      </c>
      <c r="J57" s="347">
        <v>9.2002110557768919</v>
      </c>
      <c r="K57" s="347">
        <v>9.0740652896725447</v>
      </c>
      <c r="L57" s="347">
        <v>9.0330123804730746</v>
      </c>
      <c r="M57" s="347">
        <v>8.9948265151515141</v>
      </c>
      <c r="N57" s="348">
        <v>21.170530498394822</v>
      </c>
      <c r="O57" s="348">
        <v>21.160213233752621</v>
      </c>
      <c r="P57" s="348">
        <v>21.205112681535265</v>
      </c>
      <c r="Q57" s="348">
        <v>21.432764337287264</v>
      </c>
      <c r="R57" s="348">
        <v>21.512565874620826</v>
      </c>
      <c r="S57" s="348">
        <v>21.385911834839355</v>
      </c>
      <c r="T57" s="348">
        <v>21.278228228228222</v>
      </c>
      <c r="U57" s="348">
        <v>21.168216316316315</v>
      </c>
      <c r="V57" s="348">
        <v>21.192569546812749</v>
      </c>
      <c r="W57" s="348">
        <v>21.124974760705292</v>
      </c>
      <c r="X57" s="348">
        <v>20.974462632108708</v>
      </c>
      <c r="Y57" s="348">
        <v>20.954207007575757</v>
      </c>
      <c r="Z57" s="446" t="str">
        <f t="shared" si="1"/>
        <v>Liestal</v>
      </c>
    </row>
    <row r="58" spans="1:26" ht="18.899999999999999" customHeight="1">
      <c r="A58" s="24" t="str">
        <f>'Page 9'!$A29</f>
        <v>Schaffhausen</v>
      </c>
      <c r="B58" s="347">
        <v>11.452134098205358</v>
      </c>
      <c r="C58" s="347">
        <v>11.449477987421384</v>
      </c>
      <c r="D58" s="347">
        <v>10.657721836099581</v>
      </c>
      <c r="E58" s="347">
        <v>10.342738370293967</v>
      </c>
      <c r="F58" s="347">
        <v>10.436562689585438</v>
      </c>
      <c r="G58" s="347">
        <v>9.7843837851405624</v>
      </c>
      <c r="H58" s="347">
        <v>9.4446565565565557</v>
      </c>
      <c r="I58" s="347">
        <v>9.4098872372372337</v>
      </c>
      <c r="J58" s="347">
        <v>9.455660059760957</v>
      </c>
      <c r="K58" s="347">
        <v>9.4175813440320955</v>
      </c>
      <c r="L58" s="347">
        <v>9.4339509310518377</v>
      </c>
      <c r="M58" s="347">
        <v>9.3663514141414144</v>
      </c>
      <c r="N58" s="348">
        <v>21.100534182411455</v>
      </c>
      <c r="O58" s="348">
        <v>20.99865634171908</v>
      </c>
      <c r="P58" s="348">
        <v>19.727376452282151</v>
      </c>
      <c r="Q58" s="348">
        <v>19.078181046931405</v>
      </c>
      <c r="R58" s="348">
        <v>19.093659125379165</v>
      </c>
      <c r="S58" s="348">
        <v>19.104398004518071</v>
      </c>
      <c r="T58" s="348">
        <v>18.894583070570565</v>
      </c>
      <c r="U58" s="348">
        <v>18.794776276276274</v>
      </c>
      <c r="V58" s="348">
        <v>18.818858042828687</v>
      </c>
      <c r="W58" s="348">
        <v>18.78512812186559</v>
      </c>
      <c r="X58" s="348">
        <v>18.821693432310017</v>
      </c>
      <c r="Y58" s="348">
        <v>18.716511489898991</v>
      </c>
      <c r="Z58" s="446" t="str">
        <f t="shared" si="1"/>
        <v>Schaffhausen</v>
      </c>
    </row>
    <row r="59" spans="1:26" ht="18.899999999999999" customHeight="1">
      <c r="A59" s="24" t="str">
        <f>'Page 9'!$A30</f>
        <v>Herisau</v>
      </c>
      <c r="B59" s="347">
        <v>11.189568970054207</v>
      </c>
      <c r="C59" s="347">
        <v>11.017447693920337</v>
      </c>
      <c r="D59" s="347">
        <v>11.098069190871366</v>
      </c>
      <c r="E59" s="347">
        <v>11.142744713769986</v>
      </c>
      <c r="F59" s="347">
        <v>10.863925176946408</v>
      </c>
      <c r="G59" s="347">
        <v>10.908661345381526</v>
      </c>
      <c r="H59" s="347">
        <v>10.290924924924925</v>
      </c>
      <c r="I59" s="347">
        <v>10.252237237237235</v>
      </c>
      <c r="J59" s="347">
        <v>10.033381474103585</v>
      </c>
      <c r="K59" s="347">
        <v>9.9716268806419261</v>
      </c>
      <c r="L59" s="347">
        <v>10.211738802214395</v>
      </c>
      <c r="M59" s="347">
        <v>10.123965909090909</v>
      </c>
      <c r="N59" s="348">
        <v>18.565904426082838</v>
      </c>
      <c r="O59" s="348">
        <v>18.155634198113209</v>
      </c>
      <c r="P59" s="348">
        <v>18.190671096991696</v>
      </c>
      <c r="Q59" s="348">
        <v>18.207529538421866</v>
      </c>
      <c r="R59" s="348">
        <v>17.589786564711829</v>
      </c>
      <c r="S59" s="348">
        <v>17.595573142570277</v>
      </c>
      <c r="T59" s="348">
        <v>17.593225975975972</v>
      </c>
      <c r="U59" s="348">
        <v>17.509080255255256</v>
      </c>
      <c r="V59" s="348">
        <v>17.073059536852593</v>
      </c>
      <c r="W59" s="348">
        <v>17.056009553660985</v>
      </c>
      <c r="X59" s="348">
        <v>17.470639242576752</v>
      </c>
      <c r="Y59" s="348">
        <v>17.346891931818181</v>
      </c>
      <c r="Z59" s="446" t="str">
        <f t="shared" si="1"/>
        <v>Herisau</v>
      </c>
    </row>
    <row r="60" spans="1:26" ht="18.899999999999999" customHeight="1">
      <c r="A60" s="24" t="str">
        <f>'Page 9'!$A31</f>
        <v>Appenzell</v>
      </c>
      <c r="B60" s="347">
        <v>7.7389084785011315</v>
      </c>
      <c r="C60" s="347">
        <v>7.5107723794549273</v>
      </c>
      <c r="D60" s="347">
        <v>7.7268187759336069</v>
      </c>
      <c r="E60" s="347">
        <v>7.7675183084063963</v>
      </c>
      <c r="F60" s="347">
        <v>7.6346078867542966</v>
      </c>
      <c r="G60" s="347">
        <v>7.6734841365461852</v>
      </c>
      <c r="H60" s="347">
        <v>7.6976594594594587</v>
      </c>
      <c r="I60" s="347">
        <v>7.64</v>
      </c>
      <c r="J60" s="347">
        <v>7.707838097609562</v>
      </c>
      <c r="K60" s="347">
        <v>7.5118197592778326</v>
      </c>
      <c r="L60" s="347">
        <v>7.379583492702567</v>
      </c>
      <c r="M60" s="347">
        <v>7.2769430303030305</v>
      </c>
      <c r="N60" s="348">
        <v>13.614717646439662</v>
      </c>
      <c r="O60" s="348">
        <v>13.083978747379454</v>
      </c>
      <c r="P60" s="348">
        <v>13.374619268672197</v>
      </c>
      <c r="Q60" s="348">
        <v>13.382920912841673</v>
      </c>
      <c r="R60" s="348">
        <v>12.997030131445902</v>
      </c>
      <c r="S60" s="348">
        <v>12.998678852911643</v>
      </c>
      <c r="T60" s="348">
        <v>13.003105430430429</v>
      </c>
      <c r="U60" s="348">
        <v>13.179295608108108</v>
      </c>
      <c r="V60" s="348">
        <v>13.186641807768924</v>
      </c>
      <c r="W60" s="348">
        <v>12.902134152457373</v>
      </c>
      <c r="X60" s="348">
        <v>12.674077050830398</v>
      </c>
      <c r="Y60" s="348">
        <v>12.532408724747476</v>
      </c>
      <c r="Z60" s="446" t="str">
        <f t="shared" si="1"/>
        <v>Appenzell</v>
      </c>
    </row>
    <row r="61" spans="1:26" ht="18.899999999999999" customHeight="1">
      <c r="A61" s="24" t="str">
        <f>'Page 9'!$A32</f>
        <v>St. Gall</v>
      </c>
      <c r="B61" s="347">
        <v>11.591232040418927</v>
      </c>
      <c r="C61" s="347">
        <v>11.723716981132076</v>
      </c>
      <c r="D61" s="347">
        <v>11.814436773858917</v>
      </c>
      <c r="E61" s="347">
        <v>11.879733883445075</v>
      </c>
      <c r="F61" s="347">
        <v>11.242038270980785</v>
      </c>
      <c r="G61" s="347">
        <v>10.893438152610441</v>
      </c>
      <c r="H61" s="347">
        <v>10.263545945945944</v>
      </c>
      <c r="I61" s="347">
        <v>10.031419819819819</v>
      </c>
      <c r="J61" s="347">
        <v>10.457616334661353</v>
      </c>
      <c r="K61" s="347">
        <v>10.76482447342026</v>
      </c>
      <c r="L61" s="347">
        <v>10.724894262707599</v>
      </c>
      <c r="M61" s="347">
        <v>10.704001212121213</v>
      </c>
      <c r="N61" s="348">
        <v>22.410794168727964</v>
      </c>
      <c r="O61" s="348">
        <v>22.468899371069185</v>
      </c>
      <c r="P61" s="348">
        <v>22.51997384595435</v>
      </c>
      <c r="Q61" s="348">
        <v>22.545543875709129</v>
      </c>
      <c r="R61" s="348">
        <v>21.126637007077854</v>
      </c>
      <c r="S61" s="348">
        <v>20.382462148594371</v>
      </c>
      <c r="T61" s="348">
        <v>19.28083995245245</v>
      </c>
      <c r="U61" s="348">
        <v>18.830277189689689</v>
      </c>
      <c r="V61" s="348">
        <v>19.558381922310751</v>
      </c>
      <c r="W61" s="348">
        <v>20.246368555666997</v>
      </c>
      <c r="X61" s="348">
        <v>20.20320827881228</v>
      </c>
      <c r="Y61" s="348">
        <v>20.188396742424246</v>
      </c>
      <c r="Z61" s="446" t="str">
        <f t="shared" si="1"/>
        <v>St. Gall</v>
      </c>
    </row>
    <row r="62" spans="1:26" ht="18.899999999999999" customHeight="1">
      <c r="A62" s="24" t="str">
        <f>'Page 9'!$A33</f>
        <v>Chur</v>
      </c>
      <c r="B62" s="347">
        <v>9.2889847902741973</v>
      </c>
      <c r="C62" s="347">
        <v>8.7559109014675052</v>
      </c>
      <c r="D62" s="347">
        <v>8.841899377593359</v>
      </c>
      <c r="E62" s="347">
        <v>8.8980453842186691</v>
      </c>
      <c r="F62" s="347">
        <v>8.2536572295247712</v>
      </c>
      <c r="G62" s="347">
        <v>8.4642941767068276</v>
      </c>
      <c r="H62" s="347">
        <v>8.0867187187187177</v>
      </c>
      <c r="I62" s="347">
        <v>8.0470390390390367</v>
      </c>
      <c r="J62" s="347">
        <v>8.0879023904382468</v>
      </c>
      <c r="K62" s="347">
        <v>8.0224282848545627</v>
      </c>
      <c r="L62" s="347">
        <v>7.9878490186210378</v>
      </c>
      <c r="M62" s="347">
        <v>7.9540262626262628</v>
      </c>
      <c r="N62" s="348">
        <v>18.25219725277617</v>
      </c>
      <c r="O62" s="348">
        <v>18.055625262054509</v>
      </c>
      <c r="P62" s="348">
        <v>18.095002074688793</v>
      </c>
      <c r="Q62" s="348">
        <v>18.11347653429603</v>
      </c>
      <c r="R62" s="348">
        <v>16.733520980788672</v>
      </c>
      <c r="S62" s="348">
        <v>17.036294929718878</v>
      </c>
      <c r="T62" s="348">
        <v>16.650089589589587</v>
      </c>
      <c r="U62" s="348">
        <v>16.566514264264264</v>
      </c>
      <c r="V62" s="348">
        <v>16.583703934262946</v>
      </c>
      <c r="W62" s="348">
        <v>16.560236208625877</v>
      </c>
      <c r="X62" s="348">
        <v>16.523316557624561</v>
      </c>
      <c r="Y62" s="348">
        <v>16.50815808080808</v>
      </c>
      <c r="Z62" s="446" t="str">
        <f t="shared" si="1"/>
        <v>Chur</v>
      </c>
    </row>
    <row r="63" spans="1:26" ht="18.899999999999999" customHeight="1">
      <c r="A63" s="24" t="str">
        <f>'Page 9'!$A34</f>
        <v>Aarau</v>
      </c>
      <c r="B63" s="347">
        <v>8.248407978527446</v>
      </c>
      <c r="C63" s="347">
        <v>8.3496424528301887</v>
      </c>
      <c r="D63" s="347">
        <v>8.3588896784232354</v>
      </c>
      <c r="E63" s="347">
        <v>8.40428308406395</v>
      </c>
      <c r="F63" s="347">
        <v>8.208967037411524</v>
      </c>
      <c r="G63" s="347">
        <v>8.2554478915662646</v>
      </c>
      <c r="H63" s="347">
        <v>8.265277277277276</v>
      </c>
      <c r="I63" s="347">
        <v>8.2306567567567566</v>
      </c>
      <c r="J63" s="347">
        <v>8.4275962649402381</v>
      </c>
      <c r="K63" s="347">
        <v>8.380758776328987</v>
      </c>
      <c r="L63" s="347">
        <v>8.3571673376950173</v>
      </c>
      <c r="M63" s="347">
        <v>7.8224935353535345</v>
      </c>
      <c r="N63" s="348">
        <v>18.820522604073474</v>
      </c>
      <c r="O63" s="348">
        <v>18.889703943920335</v>
      </c>
      <c r="P63" s="348">
        <v>18.785181146265558</v>
      </c>
      <c r="Q63" s="348">
        <v>18.815520048994326</v>
      </c>
      <c r="R63" s="348">
        <v>18.170784112740137</v>
      </c>
      <c r="S63" s="348">
        <v>16.597210291164657</v>
      </c>
      <c r="T63" s="348">
        <v>16.611302702702702</v>
      </c>
      <c r="U63" s="348">
        <v>16.524131406406404</v>
      </c>
      <c r="V63" s="348">
        <v>16.849516982071712</v>
      </c>
      <c r="W63" s="348">
        <v>16.819553673520563</v>
      </c>
      <c r="X63" s="348">
        <v>16.777649949672877</v>
      </c>
      <c r="Y63" s="348">
        <v>16.086807904040406</v>
      </c>
      <c r="Z63" s="446" t="str">
        <f t="shared" si="1"/>
        <v>Aarau</v>
      </c>
    </row>
    <row r="64" spans="1:26" ht="18.899999999999999" customHeight="1">
      <c r="A64" s="24" t="str">
        <f>'Page 9'!$A35</f>
        <v>Frauenfeld</v>
      </c>
      <c r="B64" s="347">
        <v>10.593442450397349</v>
      </c>
      <c r="C64" s="347">
        <v>10.168033962264152</v>
      </c>
      <c r="D64" s="347">
        <v>10.246878319502072</v>
      </c>
      <c r="E64" s="347">
        <v>10.285394275399691</v>
      </c>
      <c r="F64" s="347">
        <v>9.8604500000000002</v>
      </c>
      <c r="G64" s="347">
        <v>9.8833842871485942</v>
      </c>
      <c r="H64" s="347">
        <v>9.6503956956956962</v>
      </c>
      <c r="I64" s="347">
        <v>8.8236507968127498</v>
      </c>
      <c r="J64" s="347">
        <v>8.7297821713147403</v>
      </c>
      <c r="K64" s="347">
        <v>8.6746295386158465</v>
      </c>
      <c r="L64" s="347">
        <v>8.6379091092098648</v>
      </c>
      <c r="M64" s="347">
        <v>8.6293577272727262</v>
      </c>
      <c r="N64" s="348">
        <v>19.737671701489397</v>
      </c>
      <c r="O64" s="348">
        <v>18.521883490566037</v>
      </c>
      <c r="P64" s="348">
        <v>18.569697756742734</v>
      </c>
      <c r="Q64" s="348">
        <v>18.594729951005672</v>
      </c>
      <c r="R64" s="348">
        <v>18.057655801314457</v>
      </c>
      <c r="S64" s="348">
        <v>18.060738692269073</v>
      </c>
      <c r="T64" s="348">
        <v>17.581346871871865</v>
      </c>
      <c r="U64" s="348">
        <v>16.207291733067731</v>
      </c>
      <c r="V64" s="348">
        <v>16.034878461155376</v>
      </c>
      <c r="W64" s="348">
        <v>16.009731732698093</v>
      </c>
      <c r="X64" s="348">
        <v>15.970548527931557</v>
      </c>
      <c r="Y64" s="348">
        <v>15.955362765151515</v>
      </c>
      <c r="Z64" s="446" t="str">
        <f t="shared" si="1"/>
        <v>Frauenfeld</v>
      </c>
    </row>
    <row r="65" spans="1:26" ht="18.899999999999999" customHeight="1">
      <c r="A65" s="24" t="str">
        <f>'Page 9'!$A36</f>
        <v>Bellinzona</v>
      </c>
      <c r="B65" s="347">
        <v>8.3289300563128261</v>
      </c>
      <c r="C65" s="347">
        <v>8.4281225890985336</v>
      </c>
      <c r="D65" s="347">
        <v>8.6405639522821556</v>
      </c>
      <c r="E65" s="347">
        <v>8.2688958225889628</v>
      </c>
      <c r="F65" s="347">
        <v>8.4579194641051547</v>
      </c>
      <c r="G65" s="347">
        <v>8.0664514558232927</v>
      </c>
      <c r="H65" s="347">
        <v>8.350390190190188</v>
      </c>
      <c r="I65" s="347">
        <v>8.7235279779779784</v>
      </c>
      <c r="J65" s="347">
        <v>8.088198505976095</v>
      </c>
      <c r="K65" s="347">
        <v>8.0139794383149443</v>
      </c>
      <c r="L65" s="347">
        <v>7.976527579265225</v>
      </c>
      <c r="M65" s="347">
        <v>7.9387608585858587</v>
      </c>
      <c r="N65" s="348">
        <v>20.196726488079577</v>
      </c>
      <c r="O65" s="348">
        <v>20.716951087526208</v>
      </c>
      <c r="P65" s="348">
        <v>20.814765080394185</v>
      </c>
      <c r="Q65" s="348">
        <v>20.46412444559051</v>
      </c>
      <c r="R65" s="348">
        <v>20.536984491911017</v>
      </c>
      <c r="S65" s="348">
        <v>20.382822828815257</v>
      </c>
      <c r="T65" s="348">
        <v>20.481745457957956</v>
      </c>
      <c r="U65" s="348">
        <v>20.331545470470466</v>
      </c>
      <c r="V65" s="348">
        <v>20.104468326693222</v>
      </c>
      <c r="W65" s="348">
        <v>20.065140797392175</v>
      </c>
      <c r="X65" s="348">
        <v>20.012676434323097</v>
      </c>
      <c r="Y65" s="348">
        <v>19.988907941919191</v>
      </c>
      <c r="Z65" s="446" t="str">
        <f t="shared" si="1"/>
        <v>Bellinzona</v>
      </c>
    </row>
    <row r="66" spans="1:26" ht="18.899999999999999" customHeight="1">
      <c r="A66" s="24" t="str">
        <f>'Page 9'!$A37</f>
        <v>Lausanne</v>
      </c>
      <c r="B66" s="347">
        <v>12.748750065786012</v>
      </c>
      <c r="C66" s="347">
        <v>12.816362002096437</v>
      </c>
      <c r="D66" s="347">
        <v>12.823221317427382</v>
      </c>
      <c r="E66" s="347">
        <v>12.808636668385768</v>
      </c>
      <c r="F66" s="347">
        <v>12.8750339231547</v>
      </c>
      <c r="G66" s="347">
        <v>12.56206922690763</v>
      </c>
      <c r="H66" s="347">
        <v>12.46423058058058</v>
      </c>
      <c r="I66" s="347">
        <v>12.423856506506505</v>
      </c>
      <c r="J66" s="347">
        <v>12.376346314741037</v>
      </c>
      <c r="K66" s="347">
        <v>12.358028435305918</v>
      </c>
      <c r="L66" s="347">
        <v>12.34376034222446</v>
      </c>
      <c r="M66" s="347">
        <v>12.322184090909092</v>
      </c>
      <c r="N66" s="348">
        <v>22.340679437924322</v>
      </c>
      <c r="O66" s="348">
        <v>22.40013186582809</v>
      </c>
      <c r="P66" s="348">
        <v>22.433261345954353</v>
      </c>
      <c r="Q66" s="348">
        <v>22.399129886539455</v>
      </c>
      <c r="R66" s="348">
        <v>22.480920171890798</v>
      </c>
      <c r="S66" s="348">
        <v>22.436834500502005</v>
      </c>
      <c r="T66" s="348">
        <v>22.294734822322322</v>
      </c>
      <c r="U66" s="348">
        <v>22.172868606106103</v>
      </c>
      <c r="V66" s="348">
        <v>22.095907009462152</v>
      </c>
      <c r="W66" s="348">
        <v>22.047898708625876</v>
      </c>
      <c r="X66" s="348">
        <v>21.985237745344744</v>
      </c>
      <c r="Y66" s="348">
        <v>21.957969886363635</v>
      </c>
      <c r="Z66" s="446" t="str">
        <f t="shared" si="1"/>
        <v>Lausanne</v>
      </c>
    </row>
    <row r="67" spans="1:26" ht="18.899999999999999" customHeight="1">
      <c r="A67" s="24" t="str">
        <f>'Page 9'!$A38</f>
        <v>Sion</v>
      </c>
      <c r="B67" s="347">
        <v>10.461923056681227</v>
      </c>
      <c r="C67" s="347">
        <v>9.8856924528301882</v>
      </c>
      <c r="D67" s="347">
        <v>9.7275285269709517</v>
      </c>
      <c r="E67" s="347">
        <v>9.6065158329035594</v>
      </c>
      <c r="F67" s="347">
        <v>9.5221171890798768</v>
      </c>
      <c r="G67" s="347">
        <v>9.3497765562248976</v>
      </c>
      <c r="H67" s="347">
        <v>8.8544213213213183</v>
      </c>
      <c r="I67" s="347">
        <v>8.82</v>
      </c>
      <c r="J67" s="347">
        <v>8.8437373007968141</v>
      </c>
      <c r="K67" s="347">
        <v>8.6718960882647931</v>
      </c>
      <c r="L67" s="347">
        <v>8.6523726220432806</v>
      </c>
      <c r="M67" s="347">
        <v>8.434661262626264</v>
      </c>
      <c r="N67" s="348">
        <v>20.836350718383244</v>
      </c>
      <c r="O67" s="348">
        <v>20.380346095387843</v>
      </c>
      <c r="P67" s="348">
        <v>20.328350103734437</v>
      </c>
      <c r="Q67" s="348">
        <v>20.345117560598244</v>
      </c>
      <c r="R67" s="348">
        <v>20.354904524772493</v>
      </c>
      <c r="S67" s="348">
        <v>19.841130886044173</v>
      </c>
      <c r="T67" s="348">
        <v>19.754801326326323</v>
      </c>
      <c r="U67" s="348">
        <v>19.683367355577687</v>
      </c>
      <c r="V67" s="348">
        <v>19.683367355577687</v>
      </c>
      <c r="W67" s="348">
        <v>19.590601391675023</v>
      </c>
      <c r="X67" s="348">
        <v>19.540031278309016</v>
      </c>
      <c r="Y67" s="348">
        <v>19.432696679292928</v>
      </c>
      <c r="Z67" s="446" t="str">
        <f t="shared" si="1"/>
        <v>Sion</v>
      </c>
    </row>
    <row r="68" spans="1:26" ht="18.899999999999999" customHeight="1">
      <c r="A68" s="24" t="str">
        <f>'Page 9'!$A39</f>
        <v>Neuchâtel</v>
      </c>
      <c r="B68" s="347">
        <v>13.222619862112522</v>
      </c>
      <c r="C68" s="347">
        <v>13.492922064989518</v>
      </c>
      <c r="D68" s="347">
        <v>13.602657209543564</v>
      </c>
      <c r="E68" s="347">
        <v>13.648814543579165</v>
      </c>
      <c r="F68" s="347">
        <v>13.499694590495448</v>
      </c>
      <c r="G68" s="347">
        <v>13.559735592369476</v>
      </c>
      <c r="H68" s="347">
        <v>13.570549649649646</v>
      </c>
      <c r="I68" s="347">
        <v>13.519015665665663</v>
      </c>
      <c r="J68" s="347">
        <v>13.589038147410356</v>
      </c>
      <c r="K68" s="347">
        <v>13.16688124373119</v>
      </c>
      <c r="L68" s="347">
        <v>12.669488626069453</v>
      </c>
      <c r="M68" s="347">
        <v>12.97814601010101</v>
      </c>
      <c r="N68" s="348">
        <v>24.075982843008266</v>
      </c>
      <c r="O68" s="348">
        <v>24.335970898846959</v>
      </c>
      <c r="P68" s="348">
        <v>24.348248054979248</v>
      </c>
      <c r="Q68" s="348">
        <v>24.352406730273334</v>
      </c>
      <c r="R68" s="348">
        <v>24.367414926693627</v>
      </c>
      <c r="S68" s="348">
        <v>24.341586746987954</v>
      </c>
      <c r="T68" s="348">
        <v>24.344438275775772</v>
      </c>
      <c r="U68" s="348">
        <v>24.240874311811805</v>
      </c>
      <c r="V68" s="348">
        <v>24.24380573954183</v>
      </c>
      <c r="W68" s="348">
        <v>23.540511697592777</v>
      </c>
      <c r="X68" s="348">
        <v>22.627243155510822</v>
      </c>
      <c r="Y68" s="348">
        <v>23.216252095959597</v>
      </c>
      <c r="Z68" s="446" t="str">
        <f t="shared" si="1"/>
        <v>Neuchâtel</v>
      </c>
    </row>
    <row r="69" spans="1:26" ht="18.899999999999999" customHeight="1">
      <c r="A69" s="24" t="str">
        <f>'Page 9'!$A40</f>
        <v>Geneva</v>
      </c>
      <c r="B69" s="347">
        <v>10.280879953686648</v>
      </c>
      <c r="C69" s="347">
        <v>10.089917400419287</v>
      </c>
      <c r="D69" s="347">
        <v>10.189926659751034</v>
      </c>
      <c r="E69" s="347">
        <v>10.218135069623518</v>
      </c>
      <c r="F69" s="347">
        <v>10.427394186046509</v>
      </c>
      <c r="G69" s="347">
        <v>10.135860441767068</v>
      </c>
      <c r="H69" s="347">
        <v>7.9148065065065065</v>
      </c>
      <c r="I69" s="347">
        <v>7.8271640140140137</v>
      </c>
      <c r="J69" s="347">
        <v>7.8442980079681286</v>
      </c>
      <c r="K69" s="347">
        <v>7.5753352056168497</v>
      </c>
      <c r="L69" s="347">
        <v>7.4295075490689495</v>
      </c>
      <c r="M69" s="347">
        <v>7.2837498989898979</v>
      </c>
      <c r="N69" s="348">
        <v>22.163899268459556</v>
      </c>
      <c r="O69" s="348">
        <v>22.129892190775678</v>
      </c>
      <c r="P69" s="348">
        <v>22.176182170643148</v>
      </c>
      <c r="Q69" s="348">
        <v>22.166840304280562</v>
      </c>
      <c r="R69" s="348">
        <v>22.285525834175935</v>
      </c>
      <c r="S69" s="348">
        <v>22.153265223393571</v>
      </c>
      <c r="T69" s="348">
        <v>20.26911197447447</v>
      </c>
      <c r="U69" s="348">
        <v>20.164853616116112</v>
      </c>
      <c r="V69" s="348">
        <v>20.172648929282868</v>
      </c>
      <c r="W69" s="348">
        <v>20.069303096790371</v>
      </c>
      <c r="X69" s="348">
        <v>19.976754554604934</v>
      </c>
      <c r="Y69" s="348">
        <v>19.921890315656565</v>
      </c>
      <c r="Z69" s="446" t="str">
        <f t="shared" si="1"/>
        <v>Geneva</v>
      </c>
    </row>
    <row r="70" spans="1:26" ht="18.899999999999999" customHeight="1">
      <c r="A70" s="24" t="str">
        <f>'Page 9'!$A41</f>
        <v>Delémont</v>
      </c>
      <c r="B70" s="347">
        <v>13.299984211357296</v>
      </c>
      <c r="C70" s="347">
        <v>13.281217872117399</v>
      </c>
      <c r="D70" s="347">
        <v>13.247994346473025</v>
      </c>
      <c r="E70" s="347">
        <v>13.12489804022692</v>
      </c>
      <c r="F70" s="347">
        <v>13.265020980788671</v>
      </c>
      <c r="G70" s="347">
        <v>12.764746636546183</v>
      </c>
      <c r="H70" s="347">
        <v>8.1971770270270259</v>
      </c>
      <c r="I70" s="347">
        <v>12.529156456456455</v>
      </c>
      <c r="J70" s="347">
        <v>12.394705478087648</v>
      </c>
      <c r="K70" s="347">
        <v>12.203016950852559</v>
      </c>
      <c r="L70" s="347">
        <v>11.28503120281832</v>
      </c>
      <c r="M70" s="347">
        <v>11.259061313131314</v>
      </c>
      <c r="N70" s="348">
        <v>23.030274722383037</v>
      </c>
      <c r="O70" s="348">
        <v>23.703792885220125</v>
      </c>
      <c r="P70" s="348">
        <v>23.686699014522819</v>
      </c>
      <c r="Q70" s="348">
        <v>23.659920564724086</v>
      </c>
      <c r="R70" s="348">
        <v>23.761316721435787</v>
      </c>
      <c r="S70" s="348">
        <v>23.251847427208833</v>
      </c>
      <c r="T70" s="348">
        <v>14.883996646646642</v>
      </c>
      <c r="U70" s="348">
        <v>22.709251076076072</v>
      </c>
      <c r="V70" s="348">
        <v>22.484287213645416</v>
      </c>
      <c r="W70" s="348">
        <v>22.198399999999999</v>
      </c>
      <c r="X70" s="348">
        <v>21.648587015601414</v>
      </c>
      <c r="Y70" s="348">
        <v>21.626497904040402</v>
      </c>
      <c r="Z70" s="446" t="str">
        <f t="shared" si="1"/>
        <v>Delémont</v>
      </c>
    </row>
    <row r="71" spans="1:26" ht="18.899999999999999" customHeight="1">
      <c r="A71" s="24"/>
      <c r="B71" s="347"/>
      <c r="C71" s="347"/>
      <c r="D71" s="347"/>
      <c r="E71" s="347"/>
      <c r="F71" s="347"/>
      <c r="G71" s="347"/>
      <c r="H71" s="347"/>
      <c r="I71" s="347"/>
      <c r="J71" s="347"/>
      <c r="K71" s="347"/>
      <c r="L71" s="347"/>
      <c r="M71" s="347"/>
      <c r="N71" s="348"/>
      <c r="O71" s="348"/>
      <c r="P71" s="348"/>
      <c r="Q71" s="348"/>
      <c r="R71" s="348"/>
      <c r="S71" s="348"/>
      <c r="T71" s="348"/>
      <c r="U71" s="348"/>
      <c r="V71" s="348"/>
      <c r="W71" s="348"/>
      <c r="X71" s="348"/>
      <c r="Y71" s="348"/>
      <c r="Z71" s="446"/>
    </row>
    <row r="72" spans="1:26" ht="18.899999999999999" customHeight="1">
      <c r="A72" s="24" t="str">
        <f>'Page 9'!$A43</f>
        <v>Direct federal tax</v>
      </c>
      <c r="B72" s="347">
        <v>1.3483500868375349</v>
      </c>
      <c r="C72" s="347">
        <v>1.2324134171907757</v>
      </c>
      <c r="D72" s="347">
        <v>1.26</v>
      </c>
      <c r="E72" s="347">
        <v>1.267907581227437</v>
      </c>
      <c r="F72" s="347">
        <v>1.2107434782608693</v>
      </c>
      <c r="G72" s="347">
        <v>1.2264122489959837</v>
      </c>
      <c r="H72" s="347">
        <v>1.2331452452452449</v>
      </c>
      <c r="I72" s="347">
        <v>1.1100000000000001</v>
      </c>
      <c r="J72" s="347">
        <v>1.1011549800796812</v>
      </c>
      <c r="K72" s="347">
        <v>1.0847324974924772</v>
      </c>
      <c r="L72" s="347">
        <v>1.0764843482637141</v>
      </c>
      <c r="M72" s="347">
        <v>1.0680777777777777</v>
      </c>
      <c r="N72" s="348">
        <v>8.3069312141466245</v>
      </c>
      <c r="O72" s="348">
        <v>8.1315237683438166</v>
      </c>
      <c r="P72" s="348">
        <v>8.17</v>
      </c>
      <c r="Q72" s="348">
        <v>8.1885016503352261</v>
      </c>
      <c r="R72" s="348">
        <v>8.1761758594539913</v>
      </c>
      <c r="S72" s="348">
        <v>8.1882369979919662</v>
      </c>
      <c r="T72" s="348">
        <v>8.1987394144144137</v>
      </c>
      <c r="U72" s="348">
        <v>8</v>
      </c>
      <c r="V72" s="348">
        <v>7.9657053784860556</v>
      </c>
      <c r="W72" s="348">
        <v>7.9396047392176525</v>
      </c>
      <c r="X72" s="348">
        <v>7.9125140664318065</v>
      </c>
      <c r="Y72" s="348">
        <v>7.8994211616161616</v>
      </c>
      <c r="Z72" s="446" t="str">
        <f t="shared" si="1"/>
        <v>Direct federal tax</v>
      </c>
    </row>
    <row r="73" spans="1:26" ht="18.899999999999999" customHeight="1">
      <c r="A73" s="150"/>
      <c r="B73" s="149"/>
      <c r="C73" s="149"/>
      <c r="D73" s="149"/>
      <c r="E73" s="149"/>
      <c r="F73" s="149"/>
      <c r="G73" s="149"/>
      <c r="H73" s="149"/>
      <c r="I73" s="149"/>
    </row>
    <row r="74" spans="1:26" ht="18.899999999999999" customHeight="1">
      <c r="A74" s="136"/>
      <c r="B74" s="149"/>
      <c r="C74" s="149"/>
      <c r="D74" s="149"/>
      <c r="E74" s="149"/>
      <c r="F74" s="149"/>
      <c r="G74" s="149"/>
      <c r="H74" s="149"/>
      <c r="I74" s="149"/>
    </row>
    <row r="75" spans="1:26" ht="18.899999999999999" customHeight="1">
      <c r="B75" s="151"/>
      <c r="C75" s="151"/>
      <c r="D75" s="151"/>
      <c r="E75" s="151"/>
      <c r="F75" s="151"/>
      <c r="G75" s="151"/>
      <c r="H75" s="151"/>
      <c r="I75" s="151"/>
    </row>
    <row r="76" spans="1:26" ht="18.899999999999999" customHeight="1">
      <c r="B76" s="151"/>
      <c r="C76" s="151"/>
      <c r="D76" s="151"/>
      <c r="E76" s="151"/>
      <c r="F76" s="151"/>
      <c r="G76" s="151"/>
      <c r="H76" s="151"/>
      <c r="I76" s="151"/>
    </row>
    <row r="77" spans="1:26" ht="18.899999999999999" customHeight="1">
      <c r="B77" s="151"/>
      <c r="C77" s="151"/>
      <c r="D77" s="151"/>
      <c r="E77" s="151"/>
      <c r="F77" s="151"/>
      <c r="G77" s="151"/>
      <c r="H77" s="151"/>
      <c r="I77" s="151"/>
    </row>
    <row r="78" spans="1:26" ht="18.899999999999999" customHeight="1">
      <c r="B78" s="151"/>
      <c r="C78" s="151"/>
      <c r="D78" s="151"/>
      <c r="E78" s="151"/>
      <c r="F78" s="151"/>
      <c r="G78" s="151"/>
      <c r="H78" s="151"/>
      <c r="I78" s="151"/>
    </row>
    <row r="79" spans="1:26" ht="18.899999999999999" customHeight="1">
      <c r="B79" s="151"/>
      <c r="C79" s="151"/>
      <c r="D79" s="151"/>
      <c r="E79" s="151"/>
      <c r="F79" s="151"/>
      <c r="G79" s="151"/>
      <c r="H79" s="151"/>
      <c r="I79" s="151"/>
    </row>
    <row r="80" spans="1:26" ht="18.899999999999999" customHeight="1">
      <c r="B80" s="151"/>
      <c r="C80" s="151"/>
      <c r="D80" s="151"/>
      <c r="E80" s="151"/>
      <c r="F80" s="151"/>
      <c r="G80" s="151"/>
      <c r="H80" s="151"/>
      <c r="I80" s="151"/>
    </row>
    <row r="81" spans="2:9" ht="18.899999999999999" customHeight="1">
      <c r="B81" s="151"/>
      <c r="C81" s="151"/>
      <c r="D81" s="151"/>
      <c r="E81" s="151"/>
      <c r="F81" s="151"/>
      <c r="G81" s="151"/>
      <c r="H81" s="151"/>
      <c r="I81" s="151"/>
    </row>
    <row r="82" spans="2:9" ht="18.899999999999999" customHeight="1">
      <c r="B82" s="151"/>
      <c r="C82" s="151"/>
      <c r="D82" s="151"/>
      <c r="E82" s="151"/>
      <c r="F82" s="151"/>
      <c r="G82" s="151"/>
      <c r="H82" s="151"/>
      <c r="I82" s="151"/>
    </row>
    <row r="83" spans="2:9" ht="18.899999999999999" customHeight="1">
      <c r="B83" s="151"/>
      <c r="C83" s="151"/>
      <c r="D83" s="151"/>
      <c r="E83" s="151"/>
      <c r="F83" s="151"/>
      <c r="G83" s="151"/>
      <c r="H83" s="151"/>
      <c r="I83" s="151"/>
    </row>
    <row r="84" spans="2:9" ht="18.899999999999999" customHeight="1">
      <c r="B84" s="151"/>
      <c r="C84" s="151"/>
      <c r="D84" s="151"/>
      <c r="E84" s="151"/>
      <c r="F84" s="151"/>
      <c r="G84" s="151"/>
      <c r="H84" s="151"/>
      <c r="I84" s="151"/>
    </row>
    <row r="85" spans="2:9" ht="18.899999999999999" customHeight="1">
      <c r="B85" s="151"/>
      <c r="C85" s="151"/>
      <c r="D85" s="151"/>
      <c r="E85" s="151"/>
      <c r="F85" s="151"/>
      <c r="G85" s="151"/>
      <c r="H85" s="151"/>
      <c r="I85" s="151"/>
    </row>
    <row r="86" spans="2:9" ht="18.899999999999999" customHeight="1">
      <c r="B86" s="151"/>
      <c r="C86" s="151"/>
      <c r="D86" s="151"/>
      <c r="E86" s="151"/>
      <c r="F86" s="151"/>
      <c r="G86" s="151"/>
      <c r="H86" s="151"/>
      <c r="I86" s="151"/>
    </row>
    <row r="87" spans="2:9" ht="18.899999999999999" customHeight="1">
      <c r="B87" s="151"/>
      <c r="C87" s="151"/>
      <c r="D87" s="151"/>
      <c r="E87" s="151"/>
      <c r="F87" s="151"/>
      <c r="G87" s="151"/>
      <c r="H87" s="151"/>
      <c r="I87" s="151"/>
    </row>
    <row r="88" spans="2:9" ht="18.899999999999999" customHeight="1">
      <c r="B88" s="151"/>
      <c r="C88" s="151"/>
      <c r="D88" s="151"/>
      <c r="E88" s="151"/>
      <c r="F88" s="151"/>
      <c r="G88" s="151"/>
      <c r="H88" s="151"/>
      <c r="I88" s="151"/>
    </row>
    <row r="89" spans="2:9">
      <c r="B89" s="151"/>
      <c r="C89" s="151"/>
      <c r="D89" s="151"/>
      <c r="E89" s="151"/>
      <c r="F89" s="151"/>
      <c r="G89" s="151"/>
      <c r="H89" s="151"/>
      <c r="I89" s="151"/>
    </row>
    <row r="90" spans="2:9">
      <c r="B90" s="151"/>
      <c r="C90" s="151"/>
      <c r="D90" s="151"/>
      <c r="E90" s="151"/>
      <c r="F90" s="151"/>
      <c r="G90" s="151"/>
      <c r="H90" s="151"/>
      <c r="I90" s="151"/>
    </row>
    <row r="91" spans="2:9">
      <c r="B91" s="151"/>
      <c r="C91" s="151"/>
      <c r="D91" s="151"/>
      <c r="E91" s="151"/>
      <c r="F91" s="151"/>
      <c r="G91" s="151"/>
      <c r="H91" s="151"/>
      <c r="I91" s="151"/>
    </row>
    <row r="92" spans="2:9">
      <c r="B92" s="151"/>
      <c r="C92" s="151"/>
      <c r="D92" s="151"/>
      <c r="E92" s="151"/>
      <c r="F92" s="151"/>
      <c r="G92" s="151"/>
      <c r="H92" s="151"/>
      <c r="I92" s="151"/>
    </row>
    <row r="93" spans="2:9">
      <c r="B93" s="151"/>
      <c r="C93" s="151"/>
      <c r="D93" s="151"/>
      <c r="E93" s="151"/>
      <c r="F93" s="151"/>
      <c r="G93" s="151"/>
      <c r="H93" s="151"/>
      <c r="I93" s="151"/>
    </row>
    <row r="94" spans="2:9">
      <c r="B94" s="151"/>
      <c r="C94" s="151"/>
      <c r="D94" s="151"/>
      <c r="E94" s="151"/>
      <c r="F94" s="151"/>
      <c r="G94" s="151"/>
      <c r="H94" s="151"/>
      <c r="I94" s="151"/>
    </row>
    <row r="95" spans="2:9">
      <c r="B95" s="151"/>
      <c r="C95" s="151"/>
      <c r="D95" s="151"/>
      <c r="E95" s="151"/>
      <c r="F95" s="151"/>
      <c r="G95" s="151"/>
      <c r="H95" s="151"/>
      <c r="I95" s="151"/>
    </row>
    <row r="96" spans="2:9">
      <c r="B96" s="151"/>
      <c r="C96" s="151"/>
      <c r="D96" s="151"/>
      <c r="E96" s="151"/>
      <c r="F96" s="151"/>
      <c r="G96" s="151"/>
      <c r="H96" s="151"/>
      <c r="I96" s="151"/>
    </row>
    <row r="97" spans="2:9">
      <c r="B97" s="151"/>
      <c r="C97" s="151"/>
      <c r="D97" s="151"/>
      <c r="E97" s="151"/>
      <c r="F97" s="151"/>
      <c r="G97" s="151"/>
      <c r="H97" s="151"/>
      <c r="I97" s="151"/>
    </row>
    <row r="98" spans="2:9">
      <c r="B98" s="151"/>
      <c r="C98" s="151"/>
      <c r="D98" s="151"/>
      <c r="E98" s="151"/>
      <c r="F98" s="151"/>
      <c r="G98" s="151"/>
      <c r="H98" s="151"/>
      <c r="I98" s="151"/>
    </row>
    <row r="99" spans="2:9">
      <c r="B99" s="151"/>
      <c r="C99" s="151"/>
      <c r="D99" s="151"/>
      <c r="E99" s="151"/>
      <c r="F99" s="151"/>
      <c r="G99" s="151"/>
      <c r="H99" s="151"/>
      <c r="I99" s="151"/>
    </row>
    <row r="100" spans="2:9">
      <c r="B100" s="151"/>
      <c r="C100" s="151"/>
      <c r="D100" s="151"/>
      <c r="E100" s="151"/>
      <c r="F100" s="151"/>
      <c r="G100" s="151"/>
      <c r="H100" s="151"/>
      <c r="I100" s="151"/>
    </row>
    <row r="101" spans="2:9">
      <c r="B101" s="151"/>
      <c r="C101" s="151"/>
      <c r="D101" s="151"/>
      <c r="E101" s="151"/>
      <c r="F101" s="151"/>
      <c r="G101" s="151"/>
      <c r="H101" s="151"/>
      <c r="I101" s="151"/>
    </row>
    <row r="102" spans="2:9">
      <c r="B102" s="151"/>
      <c r="C102" s="151"/>
      <c r="D102" s="151"/>
      <c r="E102" s="151"/>
      <c r="F102" s="151"/>
      <c r="G102" s="151"/>
      <c r="H102" s="151"/>
      <c r="I102" s="151"/>
    </row>
    <row r="103" spans="2:9">
      <c r="B103" s="151"/>
      <c r="C103" s="151"/>
      <c r="D103" s="151"/>
      <c r="E103" s="151"/>
      <c r="F103" s="151"/>
      <c r="G103" s="151"/>
      <c r="H103" s="151"/>
      <c r="I103" s="151"/>
    </row>
    <row r="104" spans="2:9">
      <c r="B104" s="151"/>
      <c r="C104" s="151"/>
      <c r="D104" s="151"/>
      <c r="E104" s="151"/>
      <c r="F104" s="151"/>
      <c r="G104" s="151"/>
      <c r="H104" s="151"/>
      <c r="I104" s="151"/>
    </row>
    <row r="105" spans="2:9">
      <c r="B105" s="151"/>
      <c r="C105" s="151"/>
      <c r="D105" s="151"/>
      <c r="E105" s="151"/>
      <c r="F105" s="151"/>
      <c r="G105" s="151"/>
      <c r="H105" s="151"/>
      <c r="I105" s="151"/>
    </row>
    <row r="106" spans="2:9">
      <c r="B106" s="151"/>
      <c r="C106" s="151"/>
      <c r="D106" s="151"/>
      <c r="E106" s="151"/>
      <c r="F106" s="151"/>
      <c r="G106" s="151"/>
      <c r="H106" s="151"/>
      <c r="I106" s="151"/>
    </row>
    <row r="107" spans="2:9">
      <c r="B107" s="151"/>
      <c r="C107" s="151"/>
      <c r="D107" s="151"/>
      <c r="E107" s="151"/>
      <c r="F107" s="151"/>
      <c r="G107" s="151"/>
      <c r="H107" s="151"/>
      <c r="I107" s="151"/>
    </row>
    <row r="108" spans="2:9">
      <c r="B108" s="151"/>
      <c r="C108" s="151"/>
      <c r="D108" s="151"/>
      <c r="E108" s="151"/>
      <c r="F108" s="151"/>
      <c r="G108" s="151"/>
      <c r="H108" s="151"/>
      <c r="I108" s="151"/>
    </row>
    <row r="109" spans="2:9">
      <c r="B109" s="151"/>
      <c r="C109" s="151"/>
      <c r="D109" s="151"/>
      <c r="E109" s="151"/>
      <c r="F109" s="151"/>
      <c r="G109" s="151"/>
      <c r="H109" s="151"/>
      <c r="I109" s="151"/>
    </row>
    <row r="110" spans="2:9">
      <c r="B110" s="151"/>
      <c r="C110" s="151"/>
      <c r="D110" s="151"/>
      <c r="E110" s="151"/>
      <c r="F110" s="151"/>
      <c r="G110" s="151"/>
      <c r="H110" s="151"/>
      <c r="I110" s="151"/>
    </row>
    <row r="111" spans="2:9">
      <c r="B111" s="151"/>
      <c r="C111" s="151"/>
      <c r="D111" s="151"/>
      <c r="E111" s="151"/>
      <c r="F111" s="151"/>
      <c r="G111" s="151"/>
      <c r="H111" s="151"/>
      <c r="I111" s="151"/>
    </row>
    <row r="112" spans="2:9">
      <c r="B112" s="151"/>
      <c r="C112" s="151"/>
      <c r="D112" s="151"/>
      <c r="E112" s="151"/>
      <c r="F112" s="151"/>
      <c r="G112" s="151"/>
      <c r="H112" s="151"/>
      <c r="I112" s="151"/>
    </row>
    <row r="113" spans="2:9">
      <c r="B113" s="151"/>
      <c r="C113" s="151"/>
      <c r="D113" s="151"/>
      <c r="E113" s="151"/>
      <c r="F113" s="151"/>
      <c r="G113" s="151"/>
      <c r="H113" s="151"/>
      <c r="I113" s="151"/>
    </row>
    <row r="114" spans="2:9">
      <c r="B114" s="151"/>
      <c r="C114" s="151"/>
      <c r="D114" s="151"/>
      <c r="E114" s="151"/>
      <c r="F114" s="151"/>
      <c r="G114" s="151"/>
      <c r="H114" s="151"/>
      <c r="I114" s="151"/>
    </row>
    <row r="115" spans="2:9">
      <c r="B115" s="151"/>
      <c r="C115" s="151"/>
      <c r="D115" s="151"/>
      <c r="E115" s="151"/>
      <c r="F115" s="151"/>
      <c r="G115" s="151"/>
      <c r="H115" s="151"/>
      <c r="I115" s="151"/>
    </row>
    <row r="116" spans="2:9">
      <c r="B116" s="151"/>
      <c r="C116" s="151"/>
      <c r="D116" s="151"/>
      <c r="E116" s="151"/>
      <c r="F116" s="151"/>
      <c r="G116" s="151"/>
      <c r="H116" s="151"/>
      <c r="I116" s="151"/>
    </row>
    <row r="117" spans="2:9">
      <c r="B117" s="151"/>
      <c r="C117" s="151"/>
      <c r="D117" s="151"/>
      <c r="E117" s="151"/>
      <c r="F117" s="151"/>
      <c r="G117" s="151"/>
      <c r="H117" s="151"/>
      <c r="I117" s="151"/>
    </row>
    <row r="118" spans="2:9">
      <c r="B118" s="151"/>
      <c r="C118" s="151"/>
      <c r="D118" s="151"/>
      <c r="E118" s="151"/>
      <c r="F118" s="151"/>
      <c r="G118" s="151"/>
      <c r="H118" s="151"/>
      <c r="I118" s="151"/>
    </row>
    <row r="119" spans="2:9">
      <c r="B119" s="151"/>
      <c r="C119" s="151"/>
      <c r="D119" s="151"/>
      <c r="E119" s="151"/>
      <c r="F119" s="151"/>
      <c r="G119" s="151"/>
      <c r="H119" s="151"/>
      <c r="I119" s="151"/>
    </row>
    <row r="120" spans="2:9">
      <c r="B120" s="151"/>
      <c r="C120" s="151"/>
      <c r="D120" s="151"/>
      <c r="E120" s="151"/>
      <c r="F120" s="151"/>
      <c r="G120" s="151"/>
      <c r="H120" s="151"/>
      <c r="I120" s="151"/>
    </row>
    <row r="121" spans="2:9">
      <c r="B121" s="151"/>
      <c r="C121" s="151"/>
      <c r="D121" s="151"/>
      <c r="E121" s="151"/>
      <c r="F121" s="151"/>
      <c r="G121" s="151"/>
      <c r="H121" s="151"/>
      <c r="I121" s="151"/>
    </row>
    <row r="122" spans="2:9">
      <c r="B122" s="151"/>
      <c r="C122" s="151"/>
      <c r="D122" s="151"/>
      <c r="E122" s="151"/>
      <c r="F122" s="151"/>
      <c r="G122" s="151"/>
      <c r="H122" s="151"/>
      <c r="I122" s="151"/>
    </row>
    <row r="123" spans="2:9">
      <c r="B123" s="151"/>
      <c r="C123" s="151"/>
      <c r="D123" s="151"/>
      <c r="E123" s="151"/>
      <c r="F123" s="151"/>
      <c r="G123" s="151"/>
      <c r="H123" s="151"/>
      <c r="I123" s="151"/>
    </row>
    <row r="124" spans="2:9">
      <c r="B124" s="151"/>
      <c r="C124" s="151"/>
      <c r="D124" s="151"/>
      <c r="E124" s="151"/>
      <c r="F124" s="151"/>
      <c r="G124" s="151"/>
      <c r="H124" s="151"/>
      <c r="I124" s="151"/>
    </row>
    <row r="125" spans="2:9">
      <c r="B125" s="151"/>
      <c r="C125" s="151"/>
      <c r="D125" s="151"/>
      <c r="E125" s="151"/>
      <c r="F125" s="151"/>
      <c r="G125" s="151"/>
      <c r="H125" s="151"/>
      <c r="I125" s="151"/>
    </row>
    <row r="126" spans="2:9">
      <c r="B126" s="151"/>
      <c r="C126" s="151"/>
      <c r="D126" s="151"/>
      <c r="E126" s="151"/>
      <c r="F126" s="151"/>
      <c r="G126" s="151"/>
      <c r="H126" s="151"/>
      <c r="I126" s="151"/>
    </row>
  </sheetData>
  <mergeCells count="13">
    <mergeCell ref="B12:M12"/>
    <mergeCell ref="N12:Y12"/>
    <mergeCell ref="B42:M42"/>
    <mergeCell ref="N42:Y42"/>
    <mergeCell ref="B44:M44"/>
    <mergeCell ref="N44:Y44"/>
    <mergeCell ref="K5:T5"/>
    <mergeCell ref="B6:M6"/>
    <mergeCell ref="N6:Y6"/>
    <mergeCell ref="B8:M8"/>
    <mergeCell ref="N8:Y8"/>
    <mergeCell ref="B10:M10"/>
    <mergeCell ref="N10:Y10"/>
  </mergeCells>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2010</oddHeader>
    <oddFooter>&amp;C&amp;"Helvetica,Standard" Eidg. Steuerverwaltung  -  Administration fédérale des contributions  -  Amministrazione federale delle contribuzioni&amp;R48 - 49</oddFooter>
  </headerFooter>
  <colBreaks count="1" manualBreakCount="1">
    <brk id="13" max="72"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5">
    <tabColor indexed="43"/>
  </sheetPr>
  <dimension ref="A1:K68"/>
  <sheetViews>
    <sheetView zoomScale="75" workbookViewId="0">
      <selection sqref="A1:B1"/>
    </sheetView>
  </sheetViews>
  <sheetFormatPr baseColWidth="10" defaultColWidth="11.44140625" defaultRowHeight="15"/>
  <cols>
    <col min="1" max="1" width="27.88671875" style="627" customWidth="1"/>
    <col min="2" max="2" width="26.6640625" style="627" customWidth="1"/>
    <col min="3" max="3" width="23.88671875" style="627" customWidth="1"/>
    <col min="4" max="4" width="26.5546875" style="627" customWidth="1"/>
    <col min="5" max="5" width="26.6640625" style="627" customWidth="1"/>
    <col min="6" max="6" width="17.5546875" style="627" customWidth="1"/>
    <col min="7" max="16384" width="11.44140625" style="627"/>
  </cols>
  <sheetData>
    <row r="1" spans="1:11" ht="34.5" customHeight="1">
      <c r="A1" s="951" t="s">
        <v>319</v>
      </c>
      <c r="B1" s="951"/>
      <c r="C1" s="758"/>
      <c r="D1" s="951"/>
      <c r="E1" s="951"/>
      <c r="F1" s="759"/>
    </row>
    <row r="4" spans="1:11">
      <c r="A4" s="507" t="s">
        <v>362</v>
      </c>
    </row>
    <row r="6" spans="1:11" ht="15.6">
      <c r="A6" s="760" t="s">
        <v>299</v>
      </c>
      <c r="D6" s="760"/>
    </row>
    <row r="7" spans="1:11" ht="15.6">
      <c r="A7" s="760"/>
      <c r="B7" s="760"/>
      <c r="D7" s="760"/>
    </row>
    <row r="9" spans="1:11">
      <c r="A9" s="627" t="s">
        <v>150</v>
      </c>
    </row>
    <row r="11" spans="1:11" ht="15.6">
      <c r="A11" s="627" t="s">
        <v>300</v>
      </c>
    </row>
    <row r="12" spans="1:11" ht="27" customHeight="1">
      <c r="A12" s="784" t="s">
        <v>320</v>
      </c>
      <c r="B12" s="623"/>
      <c r="D12" s="950"/>
      <c r="E12" s="950"/>
    </row>
    <row r="13" spans="1:11">
      <c r="A13" s="623"/>
      <c r="B13" s="623"/>
      <c r="D13" s="623"/>
    </row>
    <row r="14" spans="1:11">
      <c r="A14" s="627" t="s">
        <v>386</v>
      </c>
    </row>
    <row r="15" spans="1:11">
      <c r="J15" s="507"/>
      <c r="K15" s="507"/>
    </row>
    <row r="16" spans="1:11">
      <c r="A16" s="507" t="s">
        <v>240</v>
      </c>
      <c r="J16" s="507"/>
      <c r="K16" s="507"/>
    </row>
    <row r="17" spans="1:11">
      <c r="J17" s="507"/>
      <c r="K17" s="507"/>
    </row>
    <row r="18" spans="1:11">
      <c r="A18" s="627" t="s">
        <v>299</v>
      </c>
      <c r="C18" s="761" t="s">
        <v>250</v>
      </c>
      <c r="J18" s="730"/>
      <c r="K18" s="730"/>
    </row>
    <row r="19" spans="1:11">
      <c r="C19" s="761"/>
      <c r="J19" s="507"/>
      <c r="K19" s="507"/>
    </row>
    <row r="20" spans="1:11">
      <c r="A20" s="627" t="s">
        <v>301</v>
      </c>
      <c r="C20" s="761" t="s">
        <v>250</v>
      </c>
      <c r="J20" s="507"/>
      <c r="K20" s="507"/>
    </row>
    <row r="21" spans="1:11">
      <c r="C21" s="761"/>
      <c r="J21" s="721"/>
      <c r="K21" s="507"/>
    </row>
    <row r="22" spans="1:11" ht="15.6">
      <c r="A22" s="532" t="s">
        <v>302</v>
      </c>
      <c r="C22" s="761" t="s">
        <v>349</v>
      </c>
      <c r="D22" s="762"/>
      <c r="J22" s="520"/>
      <c r="K22" s="507"/>
    </row>
    <row r="23" spans="1:11">
      <c r="C23" s="761"/>
      <c r="J23" s="721"/>
      <c r="K23" s="508"/>
    </row>
    <row r="24" spans="1:11">
      <c r="A24" s="520" t="s">
        <v>246</v>
      </c>
      <c r="B24" s="663">
        <v>1</v>
      </c>
      <c r="C24" s="761" t="s">
        <v>350</v>
      </c>
      <c r="E24" s="663"/>
      <c r="J24" s="721"/>
      <c r="K24" s="507"/>
    </row>
    <row r="25" spans="1:11">
      <c r="A25" s="520" t="s">
        <v>225</v>
      </c>
      <c r="B25" s="663">
        <v>1.19</v>
      </c>
      <c r="C25" s="761" t="s">
        <v>351</v>
      </c>
      <c r="E25" s="663"/>
      <c r="J25" s="721"/>
      <c r="K25" s="507"/>
    </row>
    <row r="26" spans="1:11">
      <c r="A26" s="520" t="s">
        <v>226</v>
      </c>
      <c r="B26" s="663">
        <v>0.1</v>
      </c>
      <c r="C26" s="761" t="s">
        <v>358</v>
      </c>
      <c r="E26" s="663"/>
      <c r="J26" s="520"/>
      <c r="K26" s="507"/>
    </row>
    <row r="27" spans="1:11" ht="5.25" customHeight="1">
      <c r="B27" s="663"/>
      <c r="C27" s="763"/>
      <c r="F27" s="663"/>
      <c r="J27" s="520"/>
      <c r="K27" s="507"/>
    </row>
    <row r="28" spans="1:11">
      <c r="B28" s="663"/>
      <c r="C28" s="764"/>
      <c r="F28" s="663"/>
      <c r="J28" s="520"/>
      <c r="K28" s="507"/>
    </row>
    <row r="29" spans="1:11" ht="15.6">
      <c r="A29" s="758" t="s">
        <v>294</v>
      </c>
      <c r="B29" s="758"/>
      <c r="C29" s="765" t="s">
        <v>359</v>
      </c>
      <c r="J29" s="532"/>
      <c r="K29" s="533"/>
    </row>
    <row r="30" spans="1:11" ht="6.75" customHeight="1">
      <c r="C30" s="766"/>
      <c r="J30" s="520"/>
      <c r="K30" s="507"/>
    </row>
    <row r="31" spans="1:11">
      <c r="J31" s="520"/>
      <c r="K31" s="507"/>
    </row>
    <row r="32" spans="1:11">
      <c r="J32" s="520"/>
      <c r="K32" s="507"/>
    </row>
    <row r="33" spans="1:11" ht="15.6">
      <c r="A33" s="544" t="s">
        <v>230</v>
      </c>
      <c r="J33" s="520"/>
      <c r="K33" s="507"/>
    </row>
    <row r="34" spans="1:11" ht="24.75" customHeight="1">
      <c r="A34" s="784" t="s">
        <v>321</v>
      </c>
      <c r="D34" s="950"/>
      <c r="E34" s="950"/>
      <c r="F34" s="950"/>
      <c r="J34" s="520"/>
      <c r="K34" s="507"/>
    </row>
    <row r="35" spans="1:11">
      <c r="J35" s="520"/>
      <c r="K35" s="507"/>
    </row>
    <row r="37" spans="1:11" ht="17.399999999999999">
      <c r="A37" s="628">
        <v>25</v>
      </c>
      <c r="B37" s="947" t="s">
        <v>306</v>
      </c>
      <c r="C37" s="948"/>
      <c r="D37" s="948"/>
      <c r="E37" s="767" t="s">
        <v>307</v>
      </c>
    </row>
    <row r="38" spans="1:11">
      <c r="A38" s="627" t="s">
        <v>72</v>
      </c>
      <c r="B38" s="768" t="s">
        <v>69</v>
      </c>
      <c r="C38" s="947" t="s">
        <v>303</v>
      </c>
      <c r="D38" s="949"/>
      <c r="E38" s="769"/>
    </row>
    <row r="39" spans="1:11">
      <c r="B39" s="770"/>
      <c r="C39" s="768" t="s">
        <v>304</v>
      </c>
      <c r="D39" s="771" t="s">
        <v>308</v>
      </c>
      <c r="E39" s="769"/>
    </row>
    <row r="40" spans="1:11">
      <c r="B40" s="770"/>
      <c r="C40" s="770" t="s">
        <v>279</v>
      </c>
      <c r="D40" s="772" t="s">
        <v>279</v>
      </c>
      <c r="E40" s="769"/>
    </row>
    <row r="41" spans="1:11">
      <c r="A41" s="627" t="s">
        <v>66</v>
      </c>
      <c r="B41" s="773">
        <v>78000</v>
      </c>
      <c r="C41" s="773">
        <v>155000</v>
      </c>
      <c r="D41" s="773">
        <v>155000</v>
      </c>
      <c r="E41" s="773">
        <v>155000</v>
      </c>
    </row>
    <row r="42" spans="1:11">
      <c r="A42" s="627" t="s">
        <v>67</v>
      </c>
      <c r="B42" s="774">
        <v>97000</v>
      </c>
      <c r="C42" s="774">
        <v>115000</v>
      </c>
      <c r="D42" s="774">
        <v>151000</v>
      </c>
      <c r="E42" s="774">
        <v>115000</v>
      </c>
    </row>
    <row r="43" spans="1:11">
      <c r="A43" s="627" t="s">
        <v>68</v>
      </c>
      <c r="B43" s="774">
        <v>51000</v>
      </c>
      <c r="C43" s="774">
        <v>101000</v>
      </c>
      <c r="D43" s="774">
        <v>121000</v>
      </c>
      <c r="E43" s="774">
        <v>101000</v>
      </c>
    </row>
    <row r="44" spans="1:11">
      <c r="A44" s="627" t="s">
        <v>10</v>
      </c>
      <c r="B44" s="774">
        <v>101600</v>
      </c>
      <c r="C44" s="774">
        <v>202100</v>
      </c>
      <c r="D44" s="774">
        <v>262500</v>
      </c>
      <c r="E44" s="774">
        <v>202100</v>
      </c>
    </row>
    <row r="45" spans="1:11">
      <c r="A45" s="627" t="s">
        <v>13</v>
      </c>
      <c r="B45" s="774">
        <v>126000</v>
      </c>
      <c r="C45" s="774">
        <v>251000</v>
      </c>
      <c r="D45" s="774">
        <v>311000</v>
      </c>
      <c r="E45" s="774">
        <v>251000</v>
      </c>
    </row>
    <row r="46" spans="1:11">
      <c r="A46" s="627" t="s">
        <v>16</v>
      </c>
      <c r="B46" s="774">
        <v>26000</v>
      </c>
      <c r="C46" s="774">
        <v>51000</v>
      </c>
      <c r="D46" s="774">
        <v>71000</v>
      </c>
      <c r="E46" s="774">
        <v>51000</v>
      </c>
    </row>
    <row r="47" spans="1:11">
      <c r="A47" s="627" t="s">
        <v>19</v>
      </c>
      <c r="B47" s="774">
        <v>36000</v>
      </c>
      <c r="C47" s="774">
        <v>71000</v>
      </c>
      <c r="D47" s="774">
        <v>101000</v>
      </c>
      <c r="E47" s="774">
        <v>71000</v>
      </c>
    </row>
    <row r="48" spans="1:11">
      <c r="A48" s="627" t="s">
        <v>21</v>
      </c>
      <c r="B48" s="774">
        <v>76000</v>
      </c>
      <c r="C48" s="774">
        <v>151000</v>
      </c>
      <c r="D48" s="774">
        <v>201000</v>
      </c>
      <c r="E48" s="774">
        <v>151000</v>
      </c>
    </row>
    <row r="49" spans="1:5">
      <c r="A49" s="627" t="s">
        <v>23</v>
      </c>
      <c r="B49" s="774">
        <v>102000</v>
      </c>
      <c r="C49" s="774">
        <v>203000</v>
      </c>
      <c r="D49" s="774">
        <v>203000</v>
      </c>
      <c r="E49" s="774">
        <v>203000</v>
      </c>
    </row>
    <row r="50" spans="1:5">
      <c r="A50" s="627" t="s">
        <v>3</v>
      </c>
      <c r="B50" s="774">
        <v>55100</v>
      </c>
      <c r="C50" s="774">
        <v>105100</v>
      </c>
      <c r="D50" s="774">
        <v>105100</v>
      </c>
      <c r="E50" s="774">
        <v>105100</v>
      </c>
    </row>
    <row r="51" spans="1:5">
      <c r="A51" s="627" t="s">
        <v>6</v>
      </c>
      <c r="B51" s="774">
        <v>60500</v>
      </c>
      <c r="C51" s="774">
        <v>100500</v>
      </c>
      <c r="D51" s="774">
        <v>140500</v>
      </c>
      <c r="E51" s="774">
        <v>100500</v>
      </c>
    </row>
    <row r="52" spans="1:5">
      <c r="A52" s="627" t="s">
        <v>8</v>
      </c>
      <c r="B52" s="774">
        <v>76000</v>
      </c>
      <c r="C52" s="774">
        <v>151000</v>
      </c>
      <c r="D52" s="774">
        <v>181000</v>
      </c>
      <c r="E52" s="774">
        <v>151000</v>
      </c>
    </row>
    <row r="53" spans="1:5">
      <c r="A53" s="627" t="s">
        <v>11</v>
      </c>
      <c r="B53" s="774">
        <v>86000</v>
      </c>
      <c r="C53" s="774">
        <v>161000</v>
      </c>
      <c r="D53" s="774">
        <v>161000</v>
      </c>
      <c r="E53" s="774">
        <v>161000</v>
      </c>
    </row>
    <row r="54" spans="1:5">
      <c r="A54" s="627" t="s">
        <v>14</v>
      </c>
      <c r="B54" s="774">
        <v>51000</v>
      </c>
      <c r="C54" s="774">
        <v>101000</v>
      </c>
      <c r="D54" s="774">
        <v>161000</v>
      </c>
      <c r="E54" s="774">
        <v>101000</v>
      </c>
    </row>
    <row r="55" spans="1:5">
      <c r="A55" s="627" t="s">
        <v>17</v>
      </c>
      <c r="B55" s="774">
        <v>76000</v>
      </c>
      <c r="C55" s="774">
        <v>151000</v>
      </c>
      <c r="D55" s="774">
        <v>201000</v>
      </c>
      <c r="E55" s="774">
        <v>151000</v>
      </c>
    </row>
    <row r="56" spans="1:5">
      <c r="A56" s="627" t="s">
        <v>20</v>
      </c>
      <c r="B56" s="774">
        <v>51000</v>
      </c>
      <c r="C56" s="774">
        <v>101000</v>
      </c>
      <c r="D56" s="774">
        <v>141000</v>
      </c>
      <c r="E56" s="774">
        <v>101000</v>
      </c>
    </row>
    <row r="57" spans="1:5">
      <c r="A57" s="627" t="s">
        <v>73</v>
      </c>
      <c r="B57" s="774">
        <v>76000</v>
      </c>
      <c r="C57" s="774">
        <v>151000</v>
      </c>
      <c r="D57" s="774">
        <v>191000</v>
      </c>
      <c r="E57" s="774">
        <v>151000</v>
      </c>
    </row>
    <row r="58" spans="1:5">
      <c r="A58" s="627" t="s">
        <v>24</v>
      </c>
      <c r="B58" s="774">
        <v>66000</v>
      </c>
      <c r="C58" s="774">
        <v>131000</v>
      </c>
      <c r="D58" s="774">
        <v>183000</v>
      </c>
      <c r="E58" s="774">
        <v>131000</v>
      </c>
    </row>
    <row r="59" spans="1:5">
      <c r="A59" s="627" t="s">
        <v>5</v>
      </c>
      <c r="B59" s="774">
        <v>101000</v>
      </c>
      <c r="C59" s="774">
        <v>201000</v>
      </c>
      <c r="D59" s="774">
        <v>225000</v>
      </c>
      <c r="E59" s="774">
        <v>201000</v>
      </c>
    </row>
    <row r="60" spans="1:5">
      <c r="A60" s="627" t="s">
        <v>7</v>
      </c>
      <c r="B60" s="774">
        <v>127259.72727272726</v>
      </c>
      <c r="C60" s="774">
        <v>227259.72727272726</v>
      </c>
      <c r="D60" s="774">
        <v>427259.72727272729</v>
      </c>
      <c r="E60" s="774">
        <v>227259.72727272726</v>
      </c>
    </row>
    <row r="61" spans="1:5">
      <c r="A61" s="627" t="s">
        <v>9</v>
      </c>
      <c r="B61" s="774">
        <v>201000</v>
      </c>
      <c r="C61" s="774">
        <v>261000</v>
      </c>
      <c r="D61" s="774">
        <v>321000</v>
      </c>
      <c r="E61" s="774">
        <v>261000</v>
      </c>
    </row>
    <row r="62" spans="1:5">
      <c r="A62" s="627" t="s">
        <v>12</v>
      </c>
      <c r="B62" s="774">
        <v>57000</v>
      </c>
      <c r="C62" s="774">
        <v>113000</v>
      </c>
      <c r="D62" s="774">
        <v>113000</v>
      </c>
      <c r="E62" s="774">
        <v>113000</v>
      </c>
    </row>
    <row r="63" spans="1:5">
      <c r="A63" s="627" t="s">
        <v>15</v>
      </c>
      <c r="B63" s="774">
        <v>31000</v>
      </c>
      <c r="C63" s="774">
        <v>61000</v>
      </c>
      <c r="D63" s="774">
        <v>61000</v>
      </c>
      <c r="E63" s="774">
        <v>61000</v>
      </c>
    </row>
    <row r="64" spans="1:5">
      <c r="A64" s="627" t="s">
        <v>18</v>
      </c>
      <c r="B64" s="774">
        <v>51000</v>
      </c>
      <c r="C64" s="774">
        <v>93000.090909090912</v>
      </c>
      <c r="D64" s="774">
        <v>93000.090909090912</v>
      </c>
      <c r="E64" s="774">
        <v>93000.090909090912</v>
      </c>
    </row>
    <row r="65" spans="1:5">
      <c r="A65" s="627" t="s">
        <v>74</v>
      </c>
      <c r="B65" s="774">
        <v>82854</v>
      </c>
      <c r="C65" s="774">
        <v>165693</v>
      </c>
      <c r="D65" s="774">
        <v>248533</v>
      </c>
      <c r="E65" s="774">
        <v>165693</v>
      </c>
    </row>
    <row r="66" spans="1:5">
      <c r="A66" s="627" t="s">
        <v>22</v>
      </c>
      <c r="B66" s="774">
        <v>80500</v>
      </c>
      <c r="C66" s="774">
        <v>107000</v>
      </c>
      <c r="D66" s="774">
        <v>160000</v>
      </c>
      <c r="E66" s="774">
        <v>161000</v>
      </c>
    </row>
    <row r="68" spans="1:5">
      <c r="A68" s="627" t="s">
        <v>305</v>
      </c>
    </row>
  </sheetData>
  <mergeCells count="6">
    <mergeCell ref="B37:D37"/>
    <mergeCell ref="C38:D38"/>
    <mergeCell ref="D12:E12"/>
    <mergeCell ref="D1:E1"/>
    <mergeCell ref="D34:F34"/>
    <mergeCell ref="A1:B1"/>
  </mergeCells>
  <phoneticPr fontId="44" type="noConversion"/>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2010</oddHeader>
    <oddFooter>&amp;L50&amp;C&amp;"Helvetica,Standard" Eidg. Steuerverwaltung  -  Administration fédérale des contributions  -  Amministrazione federale delle contribuzioni</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O55"/>
  <sheetViews>
    <sheetView zoomScale="60" zoomScaleNormal="60" workbookViewId="0"/>
  </sheetViews>
  <sheetFormatPr baseColWidth="10" defaultColWidth="10.33203125" defaultRowHeight="13.2"/>
  <cols>
    <col min="1" max="1" width="31" style="177" customWidth="1"/>
    <col min="2" max="7" width="10.109375" style="177" customWidth="1"/>
    <col min="8" max="8" width="13.33203125" style="177" bestFit="1" customWidth="1"/>
    <col min="9" max="14" width="10.109375" style="177" customWidth="1"/>
    <col min="15" max="21" width="12.6640625" style="177" customWidth="1"/>
    <col min="22" max="16384" width="10.33203125" style="177"/>
  </cols>
  <sheetData>
    <row r="1" spans="1:15" ht="18.899999999999999" customHeight="1">
      <c r="A1" s="484" t="s">
        <v>116</v>
      </c>
      <c r="B1" s="484"/>
      <c r="C1" s="484"/>
      <c r="D1" s="484"/>
      <c r="E1" s="484"/>
      <c r="F1" s="484"/>
      <c r="G1" s="484"/>
      <c r="H1" s="484"/>
      <c r="I1" s="484"/>
      <c r="J1" s="484"/>
      <c r="K1" s="485"/>
      <c r="L1" s="485"/>
      <c r="M1" s="485"/>
      <c r="N1" s="485"/>
    </row>
    <row r="2" spans="1:15" ht="18.899999999999999" customHeight="1">
      <c r="A2" s="485"/>
      <c r="B2" s="484"/>
      <c r="C2" s="484"/>
      <c r="D2" s="484"/>
      <c r="E2" s="484"/>
      <c r="F2" s="484"/>
      <c r="G2" s="484"/>
      <c r="H2" s="484"/>
      <c r="I2" s="484"/>
      <c r="J2" s="484"/>
      <c r="K2" s="485"/>
      <c r="L2" s="485"/>
      <c r="M2" s="485"/>
      <c r="N2" s="485"/>
    </row>
    <row r="3" spans="1:15" ht="18.899999999999999" customHeight="1">
      <c r="A3" s="955" t="s">
        <v>202</v>
      </c>
      <c r="B3" s="955"/>
      <c r="C3" s="955"/>
      <c r="D3" s="955"/>
      <c r="E3" s="955"/>
      <c r="F3" s="955"/>
      <c r="G3" s="955"/>
      <c r="H3" s="955"/>
      <c r="I3" s="955"/>
      <c r="J3" s="955"/>
      <c r="K3" s="955"/>
      <c r="L3" s="955"/>
      <c r="M3" s="955"/>
      <c r="N3" s="955"/>
      <c r="O3" s="340"/>
    </row>
    <row r="4" spans="1:15" ht="18.899999999999999" customHeight="1">
      <c r="A4" s="955"/>
      <c r="B4" s="955"/>
      <c r="C4" s="955"/>
      <c r="D4" s="955"/>
      <c r="E4" s="955"/>
      <c r="F4" s="955"/>
      <c r="G4" s="955"/>
      <c r="H4" s="955"/>
      <c r="I4" s="955"/>
      <c r="J4" s="955"/>
      <c r="K4" s="955"/>
      <c r="L4" s="955"/>
      <c r="M4" s="955"/>
      <c r="N4" s="955"/>
      <c r="O4" s="340"/>
    </row>
    <row r="5" spans="1:15" ht="18.899999999999999" customHeight="1"/>
    <row r="6" spans="1:15" ht="18.899999999999999" customHeight="1">
      <c r="A6" s="178" t="str">
        <f>'Page 9'!$A$3</f>
        <v>Marginal tax burden in the cantonal capitals</v>
      </c>
    </row>
    <row r="7" spans="1:15" ht="18.899999999999999" customHeight="1">
      <c r="A7" s="178"/>
    </row>
    <row r="8" spans="1:15" ht="18.899999999999999" customHeight="1"/>
    <row r="9" spans="1:15" ht="18.899999999999999" customHeight="1" thickBot="1"/>
    <row r="10" spans="1:15" ht="18.899999999999999" customHeight="1" thickBot="1">
      <c r="A10" s="179">
        <v>26</v>
      </c>
      <c r="B10" s="952" t="s">
        <v>113</v>
      </c>
      <c r="C10" s="953"/>
      <c r="D10" s="953"/>
      <c r="E10" s="953"/>
      <c r="F10" s="953"/>
      <c r="G10" s="953"/>
      <c r="H10" s="953"/>
      <c r="I10" s="953"/>
      <c r="J10" s="953"/>
      <c r="K10" s="953"/>
      <c r="L10" s="953"/>
      <c r="M10" s="953"/>
      <c r="N10" s="954"/>
    </row>
    <row r="11" spans="1:15" ht="18.899999999999999" customHeight="1">
      <c r="A11" s="23" t="str">
        <f>'Pages 10-11'!$A$6</f>
        <v>Cantonal capitals</v>
      </c>
      <c r="B11" s="187">
        <v>50</v>
      </c>
      <c r="C11" s="187">
        <v>75</v>
      </c>
      <c r="D11" s="187">
        <v>100</v>
      </c>
      <c r="E11" s="187">
        <v>150</v>
      </c>
      <c r="F11" s="187">
        <v>200</v>
      </c>
      <c r="G11" s="187">
        <v>250</v>
      </c>
      <c r="H11" s="187">
        <v>300</v>
      </c>
      <c r="I11" s="187">
        <v>400</v>
      </c>
      <c r="J11" s="187">
        <v>500</v>
      </c>
      <c r="K11" s="187">
        <v>600</v>
      </c>
      <c r="L11" s="188">
        <v>800</v>
      </c>
      <c r="M11" s="188">
        <v>1000</v>
      </c>
      <c r="N11" s="188">
        <v>2000</v>
      </c>
    </row>
    <row r="12" spans="1:15" ht="18.899999999999999" customHeight="1">
      <c r="A12" s="19"/>
      <c r="B12" s="184" t="s">
        <v>71</v>
      </c>
      <c r="C12" s="184" t="s">
        <v>71</v>
      </c>
      <c r="D12" s="184" t="s">
        <v>71</v>
      </c>
      <c r="E12" s="184" t="s">
        <v>71</v>
      </c>
      <c r="F12" s="184" t="s">
        <v>71</v>
      </c>
      <c r="G12" s="184" t="s">
        <v>71</v>
      </c>
      <c r="H12" s="184" t="s">
        <v>71</v>
      </c>
      <c r="I12" s="184" t="s">
        <v>71</v>
      </c>
      <c r="J12" s="184" t="s">
        <v>71</v>
      </c>
      <c r="K12" s="184" t="s">
        <v>71</v>
      </c>
      <c r="L12" s="184" t="s">
        <v>71</v>
      </c>
      <c r="M12" s="184" t="s">
        <v>71</v>
      </c>
      <c r="N12" s="184" t="s">
        <v>71</v>
      </c>
    </row>
    <row r="13" spans="1:15" ht="18.899999999999999" customHeight="1">
      <c r="A13" s="23" t="str">
        <f>'Pages 10-11'!$A$7</f>
        <v>Confederation</v>
      </c>
      <c r="B13" s="185">
        <v>75</v>
      </c>
      <c r="C13" s="185">
        <v>100</v>
      </c>
      <c r="D13" s="185">
        <v>150</v>
      </c>
      <c r="E13" s="185">
        <v>200</v>
      </c>
      <c r="F13" s="185">
        <v>250</v>
      </c>
      <c r="G13" s="185">
        <v>300</v>
      </c>
      <c r="H13" s="185">
        <v>400</v>
      </c>
      <c r="I13" s="185">
        <v>500</v>
      </c>
      <c r="J13" s="185">
        <v>600</v>
      </c>
      <c r="K13" s="185">
        <v>800</v>
      </c>
      <c r="L13" s="186">
        <v>1000</v>
      </c>
      <c r="M13" s="186">
        <v>2000</v>
      </c>
      <c r="N13" s="186">
        <v>5000</v>
      </c>
    </row>
    <row r="14" spans="1:15" ht="18.899999999999999" customHeight="1">
      <c r="A14" s="178"/>
      <c r="B14" s="180"/>
      <c r="C14" s="180"/>
      <c r="D14" s="180"/>
      <c r="E14" s="180"/>
      <c r="F14" s="180"/>
      <c r="G14" s="180"/>
      <c r="H14" s="180"/>
      <c r="I14" s="180"/>
      <c r="J14" s="180"/>
      <c r="K14" s="180"/>
      <c r="L14" s="181"/>
      <c r="M14" s="181"/>
      <c r="N14" s="181"/>
    </row>
    <row r="15" spans="1:15" ht="18.899999999999999" customHeight="1">
      <c r="A15" s="178"/>
      <c r="B15" s="822" t="str">
        <f>'Page 9'!B15:$N$15</f>
        <v xml:space="preserve">Marginal tax burden in o/o </v>
      </c>
      <c r="C15" s="823"/>
      <c r="D15" s="823"/>
      <c r="E15" s="823"/>
      <c r="F15" s="823"/>
      <c r="G15" s="823"/>
      <c r="H15" s="823"/>
      <c r="I15" s="823"/>
      <c r="J15" s="823"/>
      <c r="K15" s="823"/>
      <c r="L15" s="823"/>
      <c r="M15" s="823"/>
      <c r="N15" s="824"/>
    </row>
    <row r="16" spans="1:15" ht="18.899999999999999" customHeight="1">
      <c r="A16" s="24" t="str">
        <f>'Page 9'!$A$16</f>
        <v>Zurich</v>
      </c>
      <c r="B16" s="25">
        <f>('Pages 56-57'!C10-'Pages 56-57'!B10)/(B$13-B$11)</f>
        <v>0</v>
      </c>
      <c r="C16" s="25">
        <f>('Pages 56-57'!D10-'Pages 56-57'!C10)/(C$13-C$11)</f>
        <v>0</v>
      </c>
      <c r="D16" s="25">
        <f>('Pages 56-57'!E10-'Pages 56-57'!D10)/(D$13-D$11)</f>
        <v>0</v>
      </c>
      <c r="E16" s="25">
        <f>('Pages 56-57'!F10-'Pages 56-57'!E10)/(E$13-E$11)</f>
        <v>1.0529999999999999</v>
      </c>
      <c r="F16" s="25">
        <f>('Pages 56-57'!G10-'Pages 56-57'!F10)/(F$13-F$11)</f>
        <v>1.1450000000000002</v>
      </c>
      <c r="G16" s="25">
        <f>('Pages 56-57'!H10-'Pages 56-57'!G10)/(G$13-G$11)</f>
        <v>1.145</v>
      </c>
      <c r="H16" s="25">
        <v>1.3054999999999999</v>
      </c>
      <c r="I16" s="25">
        <v>2.2900000000000005</v>
      </c>
      <c r="J16" s="25">
        <v>2.2899999999999987</v>
      </c>
      <c r="K16" s="25">
        <v>2.4617500000000012</v>
      </c>
      <c r="L16" s="25">
        <v>3.4349999999999987</v>
      </c>
      <c r="M16" s="25">
        <v>4.1357499999999998</v>
      </c>
      <c r="N16" s="25">
        <v>6.2799333333333331</v>
      </c>
    </row>
    <row r="17" spans="1:14" ht="18.899999999999999" customHeight="1">
      <c r="A17" s="24" t="str">
        <f>'Page 9'!$A$17</f>
        <v>Berne</v>
      </c>
      <c r="B17" s="25">
        <f>('Pages 56-57'!C11-'Pages 56-57'!B11)/(B$13-B$11)</f>
        <v>0</v>
      </c>
      <c r="C17" s="25">
        <f>('Pages 56-57'!D11-'Pages 56-57'!C11)/(C$13-C$11)</f>
        <v>0</v>
      </c>
      <c r="D17" s="25">
        <f>('Pages 56-57'!E11-'Pages 56-57'!D11)/(D$13-D$11)</f>
        <v>5.3490000000000011</v>
      </c>
      <c r="E17" s="25">
        <f>('Pages 56-57'!F11-'Pages 56-57'!E11)/(E$13-E$11)</f>
        <v>3.3489999999999998</v>
      </c>
      <c r="F17" s="25">
        <f>('Pages 56-57'!G11-'Pages 56-57'!F11)/(F$13-F$11)</f>
        <v>3.5579999999999985</v>
      </c>
      <c r="G17" s="25">
        <f>('Pages 56-57'!H11-'Pages 56-57'!G11)/(G$13-G$11)</f>
        <v>3.8280000000000016</v>
      </c>
      <c r="H17" s="25">
        <v>3.8270000000000004</v>
      </c>
      <c r="I17" s="25">
        <v>4.3725000000000023</v>
      </c>
      <c r="J17" s="25">
        <v>4.7839999999999989</v>
      </c>
      <c r="K17" s="25">
        <v>4.7840000000000007</v>
      </c>
      <c r="L17" s="25">
        <v>5.7265000000000006</v>
      </c>
      <c r="M17" s="25">
        <v>6.057500000000001</v>
      </c>
      <c r="N17" s="25">
        <v>6.3278166666666653</v>
      </c>
    </row>
    <row r="18" spans="1:14" ht="18.899999999999999" customHeight="1">
      <c r="A18" s="24" t="str">
        <f>'Page 9'!$A$18</f>
        <v>Lucerne</v>
      </c>
      <c r="B18" s="25">
        <f>('Pages 56-57'!C12-'Pages 56-57'!B12)/(B$13-B$11)</f>
        <v>0</v>
      </c>
      <c r="C18" s="25">
        <f>('Pages 56-57'!D12-'Pages 56-57'!C12)/(C$13-C$11)</f>
        <v>0</v>
      </c>
      <c r="D18" s="25">
        <f>('Pages 56-57'!E12-'Pages 56-57'!D12)/(D$13-D$11)</f>
        <v>2.7760000000000002</v>
      </c>
      <c r="E18" s="25">
        <f>('Pages 56-57'!F12-'Pages 56-57'!E12)/(E$13-E$11)</f>
        <v>2.7739999999999996</v>
      </c>
      <c r="F18" s="25">
        <f>('Pages 56-57'!G12-'Pages 56-57'!F12)/(F$13-F$11)</f>
        <v>2.7760000000000002</v>
      </c>
      <c r="G18" s="25">
        <f>('Pages 56-57'!H12-'Pages 56-57'!G12)/(G$13-G$11)</f>
        <v>2.7739999999999996</v>
      </c>
      <c r="H18" s="25">
        <v>2.7749999999999999</v>
      </c>
      <c r="I18" s="25">
        <v>2.7749999999999999</v>
      </c>
      <c r="J18" s="25">
        <v>2.7749999999999999</v>
      </c>
      <c r="K18" s="25">
        <v>2.7749999999999999</v>
      </c>
      <c r="L18" s="25">
        <v>2.7749999999999999</v>
      </c>
      <c r="M18" s="25">
        <v>2.7749999999999999</v>
      </c>
      <c r="N18" s="25">
        <v>2.7749999999999999</v>
      </c>
    </row>
    <row r="19" spans="1:14" ht="18.899999999999999" customHeight="1">
      <c r="A19" s="24" t="str">
        <f>'Page 9'!$A$19</f>
        <v>Altdorf</v>
      </c>
      <c r="B19" s="25">
        <f>('Pages 56-57'!C13-'Pages 56-57'!B13)/(B$13-B$11)</f>
        <v>0</v>
      </c>
      <c r="C19" s="25">
        <f>('Pages 56-57'!D13-'Pages 56-57'!C13)/(C$13-C$11)</f>
        <v>0</v>
      </c>
      <c r="D19" s="25">
        <f>('Pages 56-57'!E13-'Pages 56-57'!D13)/(D$13-D$11)</f>
        <v>0</v>
      </c>
      <c r="E19" s="25">
        <f>('Pages 56-57'!F13-'Pages 56-57'!E13)/(E$13-E$11)</f>
        <v>0</v>
      </c>
      <c r="F19" s="25">
        <f>('Pages 56-57'!G13-'Pages 56-57'!F13)/(F$13-F$11)</f>
        <v>4.532</v>
      </c>
      <c r="G19" s="25">
        <f>('Pages 56-57'!H13-'Pages 56-57'!G13)/(G$13-G$11)</f>
        <v>-0.05</v>
      </c>
      <c r="H19" s="25">
        <v>2.266</v>
      </c>
      <c r="I19" s="25">
        <v>2.2659999999999996</v>
      </c>
      <c r="J19" s="25">
        <v>2.266</v>
      </c>
      <c r="K19" s="25">
        <v>2.2659999999999996</v>
      </c>
      <c r="L19" s="25">
        <v>2.266</v>
      </c>
      <c r="M19" s="25">
        <v>2.266</v>
      </c>
      <c r="N19" s="25">
        <v>2.2659999999999996</v>
      </c>
    </row>
    <row r="20" spans="1:14" ht="18.899999999999999" customHeight="1">
      <c r="A20" s="24" t="str">
        <f>'Page 9'!$A$20</f>
        <v>Schwyz</v>
      </c>
      <c r="B20" s="25">
        <f>('Pages 56-57'!C14-'Pages 56-57'!B14)/(B$13-B$11)</f>
        <v>0</v>
      </c>
      <c r="C20" s="25">
        <f>('Pages 56-57'!D14-'Pages 56-57'!C14)/(C$13-C$11)</f>
        <v>0</v>
      </c>
      <c r="D20" s="25">
        <f>('Pages 56-57'!E14-'Pages 56-57'!D14)/(D$13-D$11)</f>
        <v>0</v>
      </c>
      <c r="E20" s="25">
        <f>('Pages 56-57'!F14-'Pages 56-57'!E14)/(E$13-E$11)</f>
        <v>0</v>
      </c>
      <c r="F20" s="25">
        <f>('Pages 56-57'!G14-'Pages 56-57'!F14)/(F$13-F$11)</f>
        <v>0</v>
      </c>
      <c r="G20" s="25">
        <f>('Pages 56-57'!H14-'Pages 56-57'!G14)/(G$13-G$11)</f>
        <v>2.38</v>
      </c>
      <c r="H20" s="25">
        <v>2.39</v>
      </c>
      <c r="I20" s="25">
        <v>2.39</v>
      </c>
      <c r="J20" s="25">
        <v>2.39</v>
      </c>
      <c r="K20" s="25">
        <v>2.3849999999999998</v>
      </c>
      <c r="L20" s="25">
        <v>2.39</v>
      </c>
      <c r="M20" s="25">
        <v>2.3879999999999999</v>
      </c>
      <c r="N20" s="25">
        <v>2.3879999999999999</v>
      </c>
    </row>
    <row r="21" spans="1:14" ht="18.899999999999999" customHeight="1">
      <c r="A21" s="24" t="str">
        <f>'Page 9'!$A$21</f>
        <v>Sarnen</v>
      </c>
      <c r="B21" s="25">
        <f>('Pages 56-57'!C15-'Pages 56-57'!B15)/(B$13-B$11)</f>
        <v>1.5519999999999998</v>
      </c>
      <c r="C21" s="25">
        <f>('Pages 56-57'!D15-'Pages 56-57'!C15)/(C$13-C$11)</f>
        <v>1.548</v>
      </c>
      <c r="D21" s="25">
        <f>('Pages 56-57'!E15-'Pages 56-57'!D15)/(D$13-D$11)</f>
        <v>1.55</v>
      </c>
      <c r="E21" s="25">
        <f>('Pages 56-57'!F15-'Pages 56-57'!E15)/(E$13-E$11)</f>
        <v>1.55</v>
      </c>
      <c r="F21" s="25">
        <f>('Pages 56-57'!G15-'Pages 56-57'!F15)/(F$13-F$11)</f>
        <v>1.55</v>
      </c>
      <c r="G21" s="25">
        <f>('Pages 56-57'!H15-'Pages 56-57'!G15)/(G$13-G$11)</f>
        <v>1.55</v>
      </c>
      <c r="H21" s="25">
        <v>1.55</v>
      </c>
      <c r="I21" s="25">
        <v>1.55</v>
      </c>
      <c r="J21" s="25">
        <v>1.55</v>
      </c>
      <c r="K21" s="25">
        <v>1.55</v>
      </c>
      <c r="L21" s="25">
        <v>1.55</v>
      </c>
      <c r="M21" s="25">
        <v>1.55</v>
      </c>
      <c r="N21" s="25">
        <v>1.55</v>
      </c>
    </row>
    <row r="22" spans="1:14" ht="18.899999999999999" customHeight="1">
      <c r="A22" s="24" t="str">
        <f>'Page 9'!$A$22</f>
        <v>Stans</v>
      </c>
      <c r="B22" s="25">
        <f>('Pages 56-57'!C16-'Pages 56-57'!B16)/(B$13-B$11)</f>
        <v>0.27400000000000002</v>
      </c>
      <c r="C22" s="25">
        <f>('Pages 56-57'!D16-'Pages 56-57'!C16)/(C$13-C$11)</f>
        <v>1.3660000000000003</v>
      </c>
      <c r="D22" s="25">
        <f>('Pages 56-57'!E16-'Pages 56-57'!D16)/(D$13-D$11)</f>
        <v>1.3639999999999999</v>
      </c>
      <c r="E22" s="25">
        <f>('Pages 56-57'!F16-'Pages 56-57'!E16)/(E$13-E$11)</f>
        <v>1.3659999999999999</v>
      </c>
      <c r="F22" s="25">
        <f>('Pages 56-57'!G16-'Pages 56-57'!F16)/(F$13-F$11)</f>
        <v>1.3639999999999999</v>
      </c>
      <c r="G22" s="25">
        <f>('Pages 56-57'!H16-'Pages 56-57'!G16)/(G$13-G$11)</f>
        <v>1.3660000000000003</v>
      </c>
      <c r="H22" s="25">
        <v>1.365</v>
      </c>
      <c r="I22" s="25">
        <v>1.3649999999999989</v>
      </c>
      <c r="J22" s="25">
        <v>1.3650000000000011</v>
      </c>
      <c r="K22" s="25">
        <v>1.3650000000000007</v>
      </c>
      <c r="L22" s="25">
        <v>1.3650000000000007</v>
      </c>
      <c r="M22" s="25">
        <v>1.3650000000000002</v>
      </c>
      <c r="N22" s="25">
        <v>1.3649999999999998</v>
      </c>
    </row>
    <row r="23" spans="1:14" ht="18.899999999999999" customHeight="1">
      <c r="A23" s="24" t="str">
        <f>'Page 9'!$A$23</f>
        <v>Glarus</v>
      </c>
      <c r="B23" s="25">
        <f>('Pages 56-57'!C17-'Pages 56-57'!B17)/(B$13-B$11)</f>
        <v>0</v>
      </c>
      <c r="C23" s="25">
        <f>('Pages 56-57'!D17-'Pages 56-57'!C17)/(C$13-C$11)</f>
        <v>0</v>
      </c>
      <c r="D23" s="25">
        <f>('Pages 56-57'!E17-'Pages 56-57'!D17)/(D$13-D$11)</f>
        <v>0</v>
      </c>
      <c r="E23" s="25">
        <f>('Pages 56-57'!F17-'Pages 56-57'!E17)/(E$13-E$11)</f>
        <v>3.8220000000000001</v>
      </c>
      <c r="F23" s="25">
        <f>('Pages 56-57'!G17-'Pages 56-57'!F17)/(F$13-F$11)</f>
        <v>3.8200000000000007</v>
      </c>
      <c r="G23" s="25">
        <f>('Pages 56-57'!H17-'Pages 56-57'!G17)/(G$13-G$11)</f>
        <v>3.8220000000000005</v>
      </c>
      <c r="H23" s="25">
        <v>3.8219999999999992</v>
      </c>
      <c r="I23" s="25">
        <v>3.8210000000000002</v>
      </c>
      <c r="J23" s="25">
        <v>3.8209999999999993</v>
      </c>
      <c r="K23" s="25">
        <v>3.8215000000000008</v>
      </c>
      <c r="L23" s="25">
        <v>3.8214999999999986</v>
      </c>
      <c r="M23" s="25">
        <v>3.8214000000000006</v>
      </c>
      <c r="N23" s="25">
        <v>3.8214333333333337</v>
      </c>
    </row>
    <row r="24" spans="1:14" ht="18.899999999999999" customHeight="1">
      <c r="A24" s="24" t="str">
        <f>'Page 9'!$A$24</f>
        <v>Zug</v>
      </c>
      <c r="B24" s="25">
        <f>('Pages 56-57'!C18-'Pages 56-57'!B18)/(B$13-B$11)</f>
        <v>0</v>
      </c>
      <c r="C24" s="25">
        <f>('Pages 56-57'!D18-'Pages 56-57'!C18)/(C$13-C$11)</f>
        <v>0</v>
      </c>
      <c r="D24" s="25">
        <f>('Pages 56-57'!E18-'Pages 56-57'!D18)/(D$13-D$11)</f>
        <v>0</v>
      </c>
      <c r="E24" s="25">
        <f>('Pages 56-57'!F18-'Pages 56-57'!E18)/(E$13-E$11)</f>
        <v>0</v>
      </c>
      <c r="F24" s="25">
        <f>('Pages 56-57'!G18-'Pages 56-57'!F18)/(F$13-F$11)</f>
        <v>0.71599999999999997</v>
      </c>
      <c r="G24" s="25">
        <f>('Pages 56-57'!H18-'Pages 56-57'!G18)/(G$13-G$11)</f>
        <v>0.74400000000000011</v>
      </c>
      <c r="H24" s="25">
        <v>0.99800000000000011</v>
      </c>
      <c r="I24" s="25">
        <v>1.49</v>
      </c>
      <c r="J24" s="25">
        <v>2.012</v>
      </c>
      <c r="K24" s="25">
        <v>2.63</v>
      </c>
      <c r="L24" s="25">
        <v>2.98</v>
      </c>
      <c r="M24" s="25">
        <v>2.98</v>
      </c>
      <c r="N24" s="25">
        <v>2.98</v>
      </c>
    </row>
    <row r="25" spans="1:14" ht="18.899999999999999" customHeight="1">
      <c r="A25" s="24" t="str">
        <f>'Page 9'!$A$25</f>
        <v>Fribourg</v>
      </c>
      <c r="B25" s="25">
        <f>('Pages 56-57'!C19-'Pages 56-57'!B19)/(B$13-B$11)</f>
        <v>0</v>
      </c>
      <c r="C25" s="25">
        <f>('Pages 56-57'!D19-'Pages 56-57'!C19)/(C$13-C$11)</f>
        <v>0</v>
      </c>
      <c r="D25" s="25">
        <f>('Pages 56-57'!E19-'Pages 56-57'!D19)/(D$13-D$11)</f>
        <v>7.5</v>
      </c>
      <c r="E25" s="25">
        <f>('Pages 56-57'!F19-'Pages 56-57'!E19)/(E$13-E$11)</f>
        <v>10.119999999999997</v>
      </c>
      <c r="F25" s="25">
        <f>('Pages 56-57'!G19-'Pages 56-57'!F19)/(F$13-F$11)</f>
        <v>6.5720000000000001</v>
      </c>
      <c r="G25" s="25">
        <f>('Pages 56-57'!H19-'Pages 56-57'!G19)/(G$13-G$11)</f>
        <v>4.8380000000000019</v>
      </c>
      <c r="H25" s="25">
        <v>5.6449999999999996</v>
      </c>
      <c r="I25" s="25">
        <v>6.0480000000000018</v>
      </c>
      <c r="J25" s="25">
        <v>7.6609999999999987</v>
      </c>
      <c r="K25" s="25">
        <v>7.2574999999999976</v>
      </c>
      <c r="L25" s="25">
        <v>8.0640000000000001</v>
      </c>
      <c r="M25" s="25">
        <v>6.8543999999999992</v>
      </c>
      <c r="N25" s="25">
        <v>6.6528</v>
      </c>
    </row>
    <row r="26" spans="1:14" ht="18.899999999999999" customHeight="1">
      <c r="A26" s="24" t="str">
        <f>'Page 9'!$A$26</f>
        <v>Solothurn</v>
      </c>
      <c r="B26" s="25">
        <f>('Pages 56-57'!C20-'Pages 56-57'!B20)/(B$13-B$11)</f>
        <v>0</v>
      </c>
      <c r="C26" s="25">
        <f>('Pages 56-57'!D20-'Pages 56-57'!C20)/(C$13-C$11)</f>
        <v>0</v>
      </c>
      <c r="D26" s="25">
        <f>('Pages 56-57'!E20-'Pages 56-57'!D20)/(D$13-D$11)</f>
        <v>1.8010000000000002</v>
      </c>
      <c r="E26" s="25">
        <f>('Pages 56-57'!F20-'Pages 56-57'!E20)/(E$13-E$11)</f>
        <v>2.3999999999999995</v>
      </c>
      <c r="F26" s="25">
        <f>('Pages 56-57'!G20-'Pages 56-57'!F20)/(F$13-F$11)</f>
        <v>2.9990000000000006</v>
      </c>
      <c r="G26" s="25">
        <f>('Pages 56-57'!H20-'Pages 56-57'!G20)/(G$13-G$11)</f>
        <v>2.4</v>
      </c>
      <c r="H26" s="25">
        <v>2.4</v>
      </c>
      <c r="I26" s="25">
        <v>2.4</v>
      </c>
      <c r="J26" s="25">
        <v>2.4</v>
      </c>
      <c r="K26" s="25">
        <v>2.4</v>
      </c>
      <c r="L26" s="25">
        <v>2.4</v>
      </c>
      <c r="M26" s="25">
        <v>2.4</v>
      </c>
      <c r="N26" s="25">
        <v>2.4</v>
      </c>
    </row>
    <row r="27" spans="1:14" ht="18.899999999999999" customHeight="1">
      <c r="A27" s="24" t="str">
        <f>'Page 9'!$A$27</f>
        <v>Basel</v>
      </c>
      <c r="B27" s="25">
        <f>('Pages 56-57'!C21-'Pages 56-57'!B21)/(B$13-B$11)</f>
        <v>0</v>
      </c>
      <c r="C27" s="25">
        <f>('Pages 56-57'!D21-'Pages 56-57'!C21)/(C$13-C$11)</f>
        <v>0</v>
      </c>
      <c r="D27" s="25">
        <f>('Pages 56-57'!E21-'Pages 56-57'!D21)/(D$13-D$11)</f>
        <v>0</v>
      </c>
      <c r="E27" s="25">
        <f>('Pages 56-57'!F21-'Pages 56-57'!E21)/(E$13-E$11)</f>
        <v>4.5</v>
      </c>
      <c r="F27" s="25">
        <f>('Pages 56-57'!G21-'Pages 56-57'!F21)/(F$13-F$11)</f>
        <v>4.5</v>
      </c>
      <c r="G27" s="25">
        <f>('Pages 56-57'!H21-'Pages 56-57'!G21)/(G$13-G$11)</f>
        <v>4.5</v>
      </c>
      <c r="H27" s="25">
        <v>4.5</v>
      </c>
      <c r="I27" s="25">
        <v>4.5</v>
      </c>
      <c r="J27" s="25">
        <v>5.6</v>
      </c>
      <c r="K27" s="25">
        <v>6.7</v>
      </c>
      <c r="L27" s="25">
        <v>6.7</v>
      </c>
      <c r="M27" s="25">
        <v>8.1950000000000003</v>
      </c>
      <c r="N27" s="25">
        <v>8.7166666666666668</v>
      </c>
    </row>
    <row r="28" spans="1:14" ht="18.899999999999999" customHeight="1">
      <c r="A28" s="24" t="str">
        <f>'Page 9'!$A$28</f>
        <v>Liestal</v>
      </c>
      <c r="B28" s="25">
        <f>('Pages 56-57'!C22-'Pages 56-57'!B22)/(B$13-B$11)</f>
        <v>0</v>
      </c>
      <c r="C28" s="25">
        <f>('Pages 56-57'!D22-'Pages 56-57'!C22)/(C$13-C$11)</f>
        <v>0</v>
      </c>
      <c r="D28" s="25">
        <f>('Pages 56-57'!E22-'Pages 56-57'!D22)/(D$13-D$11)</f>
        <v>0</v>
      </c>
      <c r="E28" s="25">
        <f>('Pages 56-57'!F22-'Pages 56-57'!E22)/(E$13-E$11)</f>
        <v>2.7274999999999996</v>
      </c>
      <c r="F28" s="25">
        <f>('Pages 56-57'!G22-'Pages 56-57'!F22)/(F$13-F$11)</f>
        <v>3.5525000000000007</v>
      </c>
      <c r="G28" s="25">
        <f>('Pages 56-57'!H22-'Pages 56-57'!G22)/(G$13-G$11)</f>
        <v>4.3775000000000004</v>
      </c>
      <c r="H28" s="25">
        <v>5.6149999999999975</v>
      </c>
      <c r="I28" s="25">
        <v>7.2650000000000023</v>
      </c>
      <c r="J28" s="25">
        <v>8.9149999999999991</v>
      </c>
      <c r="K28" s="25">
        <v>8.9768749999999997</v>
      </c>
      <c r="L28" s="25">
        <v>9.74</v>
      </c>
      <c r="M28" s="25">
        <v>8.5107499999999998</v>
      </c>
      <c r="N28" s="25">
        <v>8.09</v>
      </c>
    </row>
    <row r="29" spans="1:14" ht="18.899999999999999" customHeight="1">
      <c r="A29" s="24" t="str">
        <f>'Page 9'!$A$29</f>
        <v>Schaffhausen</v>
      </c>
      <c r="B29" s="25">
        <f>('Pages 56-57'!C23-'Pages 56-57'!B23)/(B$13-B$11)</f>
        <v>0</v>
      </c>
      <c r="C29" s="25">
        <f>('Pages 56-57'!D23-'Pages 56-57'!C23)/(C$13-C$11)</f>
        <v>0</v>
      </c>
      <c r="D29" s="25">
        <f>('Pages 56-57'!E23-'Pages 56-57'!D23)/(D$13-D$11)</f>
        <v>2.23</v>
      </c>
      <c r="E29" s="25">
        <f>('Pages 56-57'!F23-'Pages 56-57'!E23)/(E$13-E$11)</f>
        <v>2.23</v>
      </c>
      <c r="F29" s="25">
        <f>('Pages 56-57'!G23-'Pages 56-57'!F23)/(F$13-F$11)</f>
        <v>2.23</v>
      </c>
      <c r="G29" s="25">
        <f>('Pages 56-57'!H23-'Pages 56-57'!G23)/(G$13-G$11)</f>
        <v>2.23</v>
      </c>
      <c r="H29" s="25">
        <v>4.46</v>
      </c>
      <c r="I29" s="25">
        <v>4.46</v>
      </c>
      <c r="J29" s="25">
        <v>4.46</v>
      </c>
      <c r="K29" s="25">
        <v>6.69</v>
      </c>
      <c r="L29" s="25">
        <v>6.69</v>
      </c>
      <c r="M29" s="25">
        <v>5.2851000000000008</v>
      </c>
      <c r="N29" s="25">
        <v>5.1289999999999996</v>
      </c>
    </row>
    <row r="30" spans="1:14" ht="18.899999999999999" customHeight="1">
      <c r="A30" s="24" t="str">
        <f>'Page 9'!$A$30</f>
        <v>Herisau</v>
      </c>
      <c r="B30" s="25">
        <f>('Pages 56-57'!C24-'Pages 56-57'!B24)/(B$13-B$11)</f>
        <v>0</v>
      </c>
      <c r="C30" s="25">
        <f>('Pages 56-57'!D24-'Pages 56-57'!C24)/(C$13-C$11)</f>
        <v>0</v>
      </c>
      <c r="D30" s="25">
        <f>('Pages 56-57'!E24-'Pages 56-57'!D24)/(D$13-D$11)</f>
        <v>0</v>
      </c>
      <c r="E30" s="25">
        <f>('Pages 56-57'!F24-'Pages 56-57'!E24)/(E$13-E$11)</f>
        <v>3.8760000000000003</v>
      </c>
      <c r="F30" s="25">
        <f>('Pages 56-57'!G24-'Pages 56-57'!F24)/(F$13-F$11)</f>
        <v>3.8739999999999997</v>
      </c>
      <c r="G30" s="25">
        <f>('Pages 56-57'!H24-'Pages 56-57'!G24)/(G$13-G$11)</f>
        <v>3.875999999999999</v>
      </c>
      <c r="H30" s="25">
        <v>3.875</v>
      </c>
      <c r="I30" s="25">
        <v>4.2620000000000005</v>
      </c>
      <c r="J30" s="25">
        <v>4.2629999999999999</v>
      </c>
      <c r="K30" s="25">
        <v>4.2625000000000011</v>
      </c>
      <c r="L30" s="25">
        <v>4.2625000000000002</v>
      </c>
      <c r="M30" s="25">
        <v>4.2625000000000002</v>
      </c>
      <c r="N30" s="25">
        <v>4.2625000000000002</v>
      </c>
    </row>
    <row r="31" spans="1:14" ht="18.899999999999999" customHeight="1">
      <c r="A31" s="24" t="str">
        <f>'Page 9'!$A$31</f>
        <v>Appenzell</v>
      </c>
      <c r="B31" s="25">
        <f>('Pages 56-57'!C25-'Pages 56-57'!B25)/(B$13-B$11)</f>
        <v>0</v>
      </c>
      <c r="C31" s="25">
        <f>('Pages 56-57'!D25-'Pages 56-57'!C25)/(C$13-C$11)</f>
        <v>0</v>
      </c>
      <c r="D31" s="25">
        <f>('Pages 56-57'!E25-'Pages 56-57'!D25)/(D$13-D$11)</f>
        <v>2.7460000000000004</v>
      </c>
      <c r="E31" s="25">
        <f>('Pages 56-57'!F25-'Pages 56-57'!E25)/(E$13-E$11)</f>
        <v>2.7439999999999998</v>
      </c>
      <c r="F31" s="25">
        <f>('Pages 56-57'!G25-'Pages 56-57'!F25)/(F$13-F$11)</f>
        <v>2.7460000000000004</v>
      </c>
      <c r="G31" s="25">
        <f>('Pages 56-57'!H25-'Pages 56-57'!G25)/(G$13-G$11)</f>
        <v>2.7439999999999998</v>
      </c>
      <c r="H31" s="25">
        <v>2.7450000000000001</v>
      </c>
      <c r="I31" s="25">
        <v>2.7450000000000001</v>
      </c>
      <c r="J31" s="25">
        <v>2.7450000000000001</v>
      </c>
      <c r="K31" s="25">
        <v>2.7450000000000001</v>
      </c>
      <c r="L31" s="25">
        <v>2.7450000000000001</v>
      </c>
      <c r="M31" s="25">
        <v>2.7450000000000001</v>
      </c>
      <c r="N31" s="25">
        <v>2.7450000000000001</v>
      </c>
    </row>
    <row r="32" spans="1:14" ht="18.899999999999999" customHeight="1">
      <c r="A32" s="24" t="str">
        <f>'Page 9'!$A$32</f>
        <v>St. Gall</v>
      </c>
      <c r="B32" s="25">
        <f>('Pages 56-57'!C26-'Pages 56-57'!B26)/(B$13-B$11)</f>
        <v>0</v>
      </c>
      <c r="C32" s="25">
        <f>('Pages 56-57'!D26-'Pages 56-57'!C26)/(C$13-C$11)</f>
        <v>0</v>
      </c>
      <c r="D32" s="25">
        <f>('Pages 56-57'!E26-'Pages 56-57'!D26)/(D$13-D$11)</f>
        <v>0</v>
      </c>
      <c r="E32" s="25">
        <f>('Pages 56-57'!F26-'Pages 56-57'!E26)/(E$13-E$11)</f>
        <v>4.8449999999999998</v>
      </c>
      <c r="F32" s="25">
        <f>('Pages 56-57'!G26-'Pages 56-57'!F26)/(F$13-F$11)</f>
        <v>4.8449999999999998</v>
      </c>
      <c r="G32" s="25">
        <f>('Pages 56-57'!H26-'Pages 56-57'!G26)/(G$13-G$11)</f>
        <v>4.8449999999999998</v>
      </c>
      <c r="H32" s="25">
        <v>4.8449999999999998</v>
      </c>
      <c r="I32" s="25">
        <v>4.8450000000000024</v>
      </c>
      <c r="J32" s="25">
        <v>4.844999999999998</v>
      </c>
      <c r="K32" s="25">
        <v>4.8449999999999998</v>
      </c>
      <c r="L32" s="25">
        <v>4.8449999999999998</v>
      </c>
      <c r="M32" s="25">
        <v>4.8449999999999998</v>
      </c>
      <c r="N32" s="25">
        <v>4.8449999999999998</v>
      </c>
    </row>
    <row r="33" spans="1:14" ht="18.899999999999999" customHeight="1">
      <c r="A33" s="24" t="str">
        <f>'Page 9'!$A$33</f>
        <v>Chur</v>
      </c>
      <c r="B33" s="25">
        <f>('Pages 56-57'!C27-'Pages 56-57'!B27)/(B$13-B$11)</f>
        <v>0</v>
      </c>
      <c r="C33" s="25">
        <f>('Pages 56-57'!D27-'Pages 56-57'!C27)/(C$13-C$11)</f>
        <v>0</v>
      </c>
      <c r="D33" s="25">
        <f>('Pages 56-57'!E27-'Pages 56-57'!D27)/(D$13-D$11)</f>
        <v>0.72</v>
      </c>
      <c r="E33" s="25">
        <f>('Pages 56-57'!F27-'Pages 56-57'!E27)/(E$13-E$11)</f>
        <v>1.82</v>
      </c>
      <c r="F33" s="25">
        <f>('Pages 56-57'!G27-'Pages 56-57'!F27)/(F$13-F$11)</f>
        <v>2.2400000000000002</v>
      </c>
      <c r="G33" s="25">
        <f>('Pages 56-57'!H27-'Pages 56-57'!G27)/(G$13-G$11)</f>
        <v>2.86</v>
      </c>
      <c r="H33" s="25">
        <v>3.12</v>
      </c>
      <c r="I33" s="25">
        <v>3.63</v>
      </c>
      <c r="J33" s="25">
        <v>3.94</v>
      </c>
      <c r="K33" s="25">
        <v>4.1900000000000004</v>
      </c>
      <c r="L33" s="25">
        <v>3.42</v>
      </c>
      <c r="M33" s="25">
        <v>3.4169999999999998</v>
      </c>
      <c r="N33" s="25">
        <v>3.4169999999999998</v>
      </c>
    </row>
    <row r="34" spans="1:14" ht="18.899999999999999" customHeight="1">
      <c r="A34" s="24" t="str">
        <f>'Page 9'!$A$34</f>
        <v>Aarau</v>
      </c>
      <c r="B34" s="25">
        <f>('Pages 56-57'!C28-'Pages 56-57'!B28)/(B$13-B$11)</f>
        <v>0</v>
      </c>
      <c r="C34" s="25">
        <f>('Pages 56-57'!D28-'Pages 56-57'!C28)/(C$13-C$11)</f>
        <v>0</v>
      </c>
      <c r="D34" s="25">
        <f>('Pages 56-57'!E28-'Pages 56-57'!D28)/(D$13-D$11)</f>
        <v>0</v>
      </c>
      <c r="E34" s="25">
        <f>('Pages 56-57'!F28-'Pages 56-57'!E28)/(E$13-E$11)</f>
        <v>0</v>
      </c>
      <c r="F34" s="25">
        <f>('Pages 56-57'!G28-'Pages 56-57'!F28)/(F$13-F$11)</f>
        <v>2.4319999999999999</v>
      </c>
      <c r="G34" s="25">
        <f>('Pages 56-57'!H28-'Pages 56-57'!G28)/(G$13-G$11)</f>
        <v>2.4300000000000002</v>
      </c>
      <c r="H34" s="25">
        <v>2.8729999999999993</v>
      </c>
      <c r="I34" s="25">
        <v>3.0939999999999999</v>
      </c>
      <c r="J34" s="25">
        <v>3.3149999999999999</v>
      </c>
      <c r="K34" s="25">
        <v>3.6464999999999996</v>
      </c>
      <c r="L34" s="25">
        <v>3.9779999999999998</v>
      </c>
      <c r="M34" s="25">
        <v>4.5084000000000009</v>
      </c>
      <c r="N34" s="25">
        <v>4.6409999999999991</v>
      </c>
    </row>
    <row r="35" spans="1:14" ht="18.899999999999999" customHeight="1">
      <c r="A35" s="24" t="str">
        <f>'Page 9'!$A$35</f>
        <v>Frauenfeld</v>
      </c>
      <c r="B35" s="25">
        <f>('Pages 56-57'!C29-'Pages 56-57'!B29)/(B$13-B$11)</f>
        <v>0</v>
      </c>
      <c r="C35" s="25">
        <f>('Pages 56-57'!D29-'Pages 56-57'!C29)/(C$13-C$11)</f>
        <v>0</v>
      </c>
      <c r="D35" s="25">
        <f>('Pages 56-57'!E29-'Pages 56-57'!D29)/(D$13-D$11)</f>
        <v>0</v>
      </c>
      <c r="E35" s="25">
        <f>('Pages 56-57'!F29-'Pages 56-57'!E29)/(E$13-E$11)</f>
        <v>0</v>
      </c>
      <c r="F35" s="25">
        <f>('Pages 56-57'!G29-'Pages 56-57'!F29)/(F$13-F$11)</f>
        <v>3.0690000000000004</v>
      </c>
      <c r="G35" s="25">
        <f>('Pages 56-57'!H29-'Pages 56-57'!G29)/(G$13-G$11)</f>
        <v>3.0690000000000004</v>
      </c>
      <c r="H35" s="25">
        <v>3.0690000000000004</v>
      </c>
      <c r="I35" s="25">
        <v>3.069</v>
      </c>
      <c r="J35" s="25">
        <v>3.0690000000000008</v>
      </c>
      <c r="K35" s="25">
        <v>3.069</v>
      </c>
      <c r="L35" s="25">
        <v>3.0690000000000008</v>
      </c>
      <c r="M35" s="25">
        <v>3.0689999999999995</v>
      </c>
      <c r="N35" s="25">
        <v>3.069</v>
      </c>
    </row>
    <row r="36" spans="1:14" ht="18.899999999999999" customHeight="1">
      <c r="A36" s="24" t="str">
        <f>'Page 9'!$A$36</f>
        <v>Bellinzona</v>
      </c>
      <c r="B36" s="25">
        <f>('Pages 56-57'!C30-'Pages 56-57'!B30)/(B$13-B$11)</f>
        <v>0</v>
      </c>
      <c r="C36" s="25">
        <f>('Pages 56-57'!D30-'Pages 56-57'!C30)/(C$13-C$11)</f>
        <v>0</v>
      </c>
      <c r="D36" s="25">
        <f>('Pages 56-57'!E30-'Pages 56-57'!D30)/(D$13-D$11)</f>
        <v>0</v>
      </c>
      <c r="E36" s="25">
        <f>('Pages 56-57'!F30-'Pages 56-57'!E30)/(E$13-E$11)</f>
        <v>0</v>
      </c>
      <c r="F36" s="25">
        <f>('Pages 56-57'!G30-'Pages 56-57'!F30)/(F$13-F$11)</f>
        <v>0</v>
      </c>
      <c r="G36" s="25">
        <f>('Pages 56-57'!H30-'Pages 56-57'!G30)/(G$13-G$11)</f>
        <v>10.92</v>
      </c>
      <c r="H36" s="25">
        <v>4.4850000000000003</v>
      </c>
      <c r="I36" s="25">
        <v>4.875</v>
      </c>
      <c r="J36" s="25">
        <v>4.875</v>
      </c>
      <c r="K36" s="25">
        <v>5.07</v>
      </c>
      <c r="L36" s="25">
        <v>5.85</v>
      </c>
      <c r="M36" s="25">
        <v>6.1132499999999999</v>
      </c>
      <c r="N36" s="25">
        <v>6.6852499999999999</v>
      </c>
    </row>
    <row r="37" spans="1:14" ht="18.899999999999999" customHeight="1">
      <c r="A37" s="24" t="str">
        <f>'Page 9'!$A$37</f>
        <v>Lausanne</v>
      </c>
      <c r="B37" s="25">
        <f>('Pages 56-57'!C31-'Pages 56-57'!B31)/(B$13-B$11)</f>
        <v>0</v>
      </c>
      <c r="C37" s="25">
        <f>('Pages 56-57'!D31-'Pages 56-57'!C31)/(C$13-C$11)</f>
        <v>0</v>
      </c>
      <c r="D37" s="25">
        <f>('Pages 56-57'!E31-'Pages 56-57'!D31)/(D$13-D$11)</f>
        <v>7.718</v>
      </c>
      <c r="E37" s="25">
        <f>('Pages 56-57'!F31-'Pages 56-57'!E31)/(E$13-E$11)</f>
        <v>5.0710000000000015</v>
      </c>
      <c r="F37" s="25">
        <f>('Pages 56-57'!G31-'Pages 56-57'!F31)/(F$13-F$11)</f>
        <v>5.6509999999999989</v>
      </c>
      <c r="G37" s="25">
        <f>('Pages 56-57'!H31-'Pages 56-57'!G31)/(G$13-G$11)</f>
        <v>5.6509999999999989</v>
      </c>
      <c r="H37" s="25">
        <v>6.7585000000000015</v>
      </c>
      <c r="I37" s="25">
        <v>7.3550000000000004</v>
      </c>
      <c r="J37" s="25">
        <v>7.3555000000000019</v>
      </c>
      <c r="K37" s="25">
        <v>7.7195</v>
      </c>
      <c r="L37" s="25">
        <v>7.9155000000000015</v>
      </c>
      <c r="M37" s="25">
        <v>7.9156499999999976</v>
      </c>
      <c r="N37" s="25">
        <v>7.9156500000000012</v>
      </c>
    </row>
    <row r="38" spans="1:14" ht="18.899999999999999" customHeight="1">
      <c r="A38" s="24" t="str">
        <f>'Page 9'!$A$38</f>
        <v>Sion</v>
      </c>
      <c r="B38" s="25">
        <f>('Pages 56-57'!C32-'Pages 56-57'!B32)/(B$13-B$11)</f>
        <v>1.536</v>
      </c>
      <c r="C38" s="25">
        <f>('Pages 56-57'!D32-'Pages 56-57'!C32)/(C$13-C$11)</f>
        <v>3.5839999999999996</v>
      </c>
      <c r="D38" s="25">
        <f>('Pages 56-57'!E32-'Pages 56-57'!D32)/(D$13-D$11)</f>
        <v>3.9669999999999992</v>
      </c>
      <c r="E38" s="25">
        <f>('Pages 56-57'!F32-'Pages 56-57'!E32)/(E$13-E$11)</f>
        <v>4.8210000000000006</v>
      </c>
      <c r="F38" s="25">
        <f>('Pages 56-57'!G32-'Pages 56-57'!F32)/(F$13-F$11)</f>
        <v>4.0520000000000005</v>
      </c>
      <c r="G38" s="25">
        <f>('Pages 56-57'!H32-'Pages 56-57'!G32)/(G$13-G$11)</f>
        <v>5.0770000000000008</v>
      </c>
      <c r="H38" s="25">
        <v>4.9910000000000005</v>
      </c>
      <c r="I38" s="25">
        <v>5.4179999999999993</v>
      </c>
      <c r="J38" s="25">
        <v>5.3835000000000033</v>
      </c>
      <c r="K38" s="25">
        <v>5.7674999999999974</v>
      </c>
      <c r="L38" s="25">
        <v>6.2797500000000017</v>
      </c>
      <c r="M38" s="25">
        <v>7.4014999999999995</v>
      </c>
      <c r="N38" s="25">
        <v>6.399</v>
      </c>
    </row>
    <row r="39" spans="1:14" ht="18.899999999999999" customHeight="1">
      <c r="A39" s="24" t="str">
        <f>'Page 9'!$A$39</f>
        <v>Neuchâtel</v>
      </c>
      <c r="B39" s="25">
        <f>('Pages 56-57'!C33-'Pages 56-57'!B33)/(B$13-B$11)</f>
        <v>0</v>
      </c>
      <c r="C39" s="25">
        <f>('Pages 56-57'!D33-'Pages 56-57'!C33)/(C$13-C$11)</f>
        <v>1.9</v>
      </c>
      <c r="D39" s="25">
        <f>('Pages 56-57'!E33-'Pages 56-57'!D33)/(D$13-D$11)</f>
        <v>5.7</v>
      </c>
      <c r="E39" s="25">
        <f>('Pages 56-57'!F33-'Pages 56-57'!E33)/(E$13-E$11)</f>
        <v>5.7</v>
      </c>
      <c r="F39" s="25">
        <f>('Pages 56-57'!G33-'Pages 56-57'!F33)/(F$13-F$11)</f>
        <v>5.7</v>
      </c>
      <c r="G39" s="25">
        <f>('Pages 56-57'!H33-'Pages 56-57'!G33)/(G$13-G$11)</f>
        <v>5.7</v>
      </c>
      <c r="H39" s="25">
        <v>6.3650000000000002</v>
      </c>
      <c r="I39" s="25">
        <v>7.6</v>
      </c>
      <c r="J39" s="25">
        <v>7.6</v>
      </c>
      <c r="K39" s="25">
        <v>9.1675000000000004</v>
      </c>
      <c r="L39" s="25">
        <v>8.3125</v>
      </c>
      <c r="M39" s="25">
        <v>6.84</v>
      </c>
      <c r="N39" s="25">
        <v>6.84</v>
      </c>
    </row>
    <row r="40" spans="1:14" ht="18.899999999999999" customHeight="1">
      <c r="A40" s="24" t="str">
        <f>'Page 9'!$A$40</f>
        <v>Geneva</v>
      </c>
      <c r="B40" s="25">
        <f>('Pages 56-57'!C34-'Pages 56-57'!B34)/(B$13-B$11)</f>
        <v>0</v>
      </c>
      <c r="C40" s="25">
        <f>('Pages 56-57'!D34-'Pages 56-57'!C34)/(C$13-C$11)</f>
        <v>0</v>
      </c>
      <c r="D40" s="25">
        <f>('Pages 56-57'!E34-'Pages 56-57'!D34)/(D$13-D$11)</f>
        <v>0</v>
      </c>
      <c r="E40" s="25">
        <f>('Pages 56-57'!F34-'Pages 56-57'!E34)/(E$13-E$11)</f>
        <v>2.331</v>
      </c>
      <c r="F40" s="25">
        <f>('Pages 56-57'!G34-'Pages 56-57'!F34)/(F$13-F$11)</f>
        <v>3.3949999999999987</v>
      </c>
      <c r="G40" s="25">
        <f>('Pages 56-57'!H34-'Pages 56-57'!G34)/(G$13-G$11)</f>
        <v>3.8750000000000013</v>
      </c>
      <c r="H40" s="25">
        <v>4.5769999999999991</v>
      </c>
      <c r="I40" s="25">
        <v>5.4730000000000008</v>
      </c>
      <c r="J40" s="25">
        <v>6.1060000000000016</v>
      </c>
      <c r="K40" s="25">
        <v>6.594000000000003</v>
      </c>
      <c r="L40" s="25">
        <v>7.1829999999999972</v>
      </c>
      <c r="M40" s="25">
        <v>8.6969000000000012</v>
      </c>
      <c r="N40" s="25">
        <v>9.9652666666666665</v>
      </c>
    </row>
    <row r="41" spans="1:14" ht="18.899999999999999" customHeight="1">
      <c r="A41" s="24" t="str">
        <f>'Page 9'!$A$41</f>
        <v>Delémont</v>
      </c>
      <c r="B41" s="25">
        <f>('Pages 56-57'!C35-'Pages 56-57'!B35)/(B$13-B$11)</f>
        <v>0</v>
      </c>
      <c r="C41" s="25">
        <f>('Pages 56-57'!D35-'Pages 56-57'!C35)/(C$13-C$11)</f>
        <v>0</v>
      </c>
      <c r="D41" s="25">
        <f>('Pages 56-57'!E35-'Pages 56-57'!D35)/(D$13-D$11)</f>
        <v>4.8340000000000005</v>
      </c>
      <c r="E41" s="25">
        <f>('Pages 56-57'!F35-'Pages 56-57'!E35)/(E$13-E$11)</f>
        <v>3.5359999999999996</v>
      </c>
      <c r="F41" s="25">
        <f>('Pages 56-57'!G35-'Pages 56-57'!F35)/(F$13-F$11)</f>
        <v>3.7379999999999995</v>
      </c>
      <c r="G41" s="25">
        <f>('Pages 56-57'!H35-'Pages 56-57'!G35)/(G$13-G$11)</f>
        <v>3.7360000000000015</v>
      </c>
      <c r="H41" s="25">
        <v>3.7370000000000005</v>
      </c>
      <c r="I41" s="25">
        <v>4.0059999999999993</v>
      </c>
      <c r="J41" s="25">
        <v>4.7330000000000014</v>
      </c>
      <c r="K41" s="25">
        <v>4.7335000000000012</v>
      </c>
      <c r="L41" s="25">
        <v>5.3272499999999994</v>
      </c>
      <c r="M41" s="25">
        <v>5.6654999999999998</v>
      </c>
      <c r="N41" s="25">
        <v>5.9788833333333322</v>
      </c>
    </row>
    <row r="42" spans="1:14" ht="18.899999999999999" customHeight="1">
      <c r="A42" s="24"/>
      <c r="B42" s="182"/>
      <c r="C42" s="182"/>
      <c r="D42" s="183"/>
      <c r="E42" s="182"/>
      <c r="F42" s="182"/>
      <c r="G42" s="182"/>
      <c r="H42" s="182"/>
      <c r="I42" s="182"/>
      <c r="J42" s="182"/>
      <c r="K42" s="182"/>
      <c r="L42" s="182"/>
      <c r="M42" s="182"/>
      <c r="N42" s="182"/>
    </row>
    <row r="43" spans="1:14" ht="18.899999999999999" customHeight="1">
      <c r="A43" s="24"/>
    </row>
    <row r="44" spans="1:14" ht="18.899999999999999" customHeight="1"/>
    <row r="55" ht="14.25" customHeight="1"/>
  </sheetData>
  <mergeCells count="4">
    <mergeCell ref="B15:N15"/>
    <mergeCell ref="B10:N10"/>
    <mergeCell ref="A3:N3"/>
    <mergeCell ref="A4:N4"/>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&amp;C&amp;"Helvetica,Standard" Eidg. Steuerverwaltung  -  Administration fédérale des contributions  -  Amministrazione federale delle contribuzioni&amp;R51</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S115"/>
  <sheetViews>
    <sheetView zoomScale="60" zoomScaleNormal="60" workbookViewId="0"/>
  </sheetViews>
  <sheetFormatPr baseColWidth="10" defaultColWidth="12.6640625" defaultRowHeight="13.2"/>
  <cols>
    <col min="1" max="1" width="23.6640625" style="177" customWidth="1"/>
    <col min="2" max="8" width="17.88671875" style="177" customWidth="1"/>
    <col min="9" max="12" width="13.6640625" style="177" bestFit="1" customWidth="1"/>
    <col min="13" max="15" width="16.109375" style="177" bestFit="1" customWidth="1"/>
    <col min="16" max="16" width="34.44140625" style="177" bestFit="1" customWidth="1"/>
    <col min="17" max="19" width="13.6640625" style="177" bestFit="1" customWidth="1"/>
    <col min="20" max="16384" width="12.6640625" style="177"/>
  </cols>
  <sheetData>
    <row r="1" spans="1:19" ht="18.899999999999999" customHeight="1">
      <c r="A1" s="176" t="s">
        <v>116</v>
      </c>
      <c r="B1" s="176"/>
      <c r="C1" s="176"/>
      <c r="D1" s="176"/>
      <c r="E1" s="176"/>
      <c r="F1" s="176"/>
      <c r="I1" s="176" t="str">
        <f>A1</f>
        <v>Married person without children</v>
      </c>
    </row>
    <row r="2" spans="1:19" ht="18.899999999999999" customHeight="1">
      <c r="A2" s="176"/>
      <c r="B2" s="176"/>
      <c r="C2" s="176"/>
      <c r="D2" s="176"/>
      <c r="E2" s="176"/>
      <c r="F2" s="176"/>
      <c r="I2" s="176"/>
    </row>
    <row r="3" spans="1:19" ht="18.899999999999999" customHeight="1">
      <c r="A3" s="178" t="str">
        <f>'Page 55'!$A$3:$N$3</f>
        <v>Cantonal, municipal and church tax burden on net wealth</v>
      </c>
      <c r="C3" s="176"/>
      <c r="D3" s="176"/>
      <c r="E3" s="176"/>
      <c r="F3" s="176"/>
      <c r="I3" s="178" t="str">
        <f>A3</f>
        <v>Cantonal, municipal and church tax burden on net wealth</v>
      </c>
    </row>
    <row r="4" spans="1:19" ht="18.899999999999999" customHeight="1">
      <c r="A4" s="178"/>
      <c r="I4" s="178"/>
    </row>
    <row r="5" spans="1:19" ht="18.899999999999999" customHeight="1" thickBot="1">
      <c r="A5" s="408">
        <f>P5</f>
        <v>27</v>
      </c>
      <c r="P5" s="190">
        <v>27</v>
      </c>
    </row>
    <row r="6" spans="1:19" ht="18.899999999999999" customHeight="1" thickBot="1">
      <c r="A6" s="23" t="str">
        <f>'Pages 10-11'!$A$6</f>
        <v>Cantonal capitals</v>
      </c>
      <c r="B6" s="952" t="s">
        <v>115</v>
      </c>
      <c r="C6" s="953"/>
      <c r="D6" s="953"/>
      <c r="E6" s="953"/>
      <c r="F6" s="953"/>
      <c r="G6" s="953"/>
      <c r="H6" s="954"/>
      <c r="I6" s="952" t="str">
        <f>B6</f>
        <v>Net wealth in Swiss francs</v>
      </c>
      <c r="J6" s="953"/>
      <c r="K6" s="953"/>
      <c r="L6" s="953"/>
      <c r="M6" s="953"/>
      <c r="N6" s="953"/>
      <c r="O6" s="954"/>
      <c r="P6" s="475" t="str">
        <f>A6</f>
        <v>Cantonal capitals</v>
      </c>
    </row>
    <row r="7" spans="1:19" s="191" customFormat="1" ht="18.899999999999999" customHeight="1">
      <c r="A7" s="19"/>
      <c r="B7" s="195">
        <v>50000</v>
      </c>
      <c r="C7" s="195">
        <v>75000</v>
      </c>
      <c r="D7" s="195">
        <v>100000</v>
      </c>
      <c r="E7" s="195">
        <v>150000</v>
      </c>
      <c r="F7" s="195">
        <v>200000</v>
      </c>
      <c r="G7" s="195">
        <v>250000</v>
      </c>
      <c r="H7" s="195">
        <v>300000</v>
      </c>
      <c r="I7" s="195">
        <v>2004</v>
      </c>
      <c r="J7" s="195">
        <v>2005</v>
      </c>
      <c r="K7" s="195">
        <v>2006</v>
      </c>
      <c r="L7" s="195">
        <v>2007</v>
      </c>
      <c r="M7" s="195">
        <v>2008</v>
      </c>
      <c r="N7" s="195">
        <v>2009</v>
      </c>
      <c r="O7" s="195">
        <v>2010</v>
      </c>
      <c r="P7" s="190"/>
      <c r="Q7" s="190"/>
      <c r="R7" s="190"/>
      <c r="S7" s="190"/>
    </row>
    <row r="8" spans="1:19" s="191" customFormat="1" ht="18.899999999999999" customHeight="1">
      <c r="A8" s="23"/>
      <c r="B8" s="190"/>
      <c r="C8" s="190"/>
      <c r="D8" s="190"/>
      <c r="E8" s="190"/>
      <c r="F8" s="190"/>
      <c r="G8" s="190"/>
      <c r="H8" s="190"/>
      <c r="P8" s="190"/>
    </row>
    <row r="9" spans="1:19" s="191" customFormat="1" ht="18.899999999999999" customHeight="1">
      <c r="A9" s="189"/>
      <c r="B9" s="956" t="str">
        <f>'Pages 10-11'!$B$9:$M$9</f>
        <v xml:space="preserve">Tax burden in Swiss francs </v>
      </c>
      <c r="C9" s="957"/>
      <c r="D9" s="957"/>
      <c r="E9" s="957"/>
      <c r="F9" s="957"/>
      <c r="G9" s="957"/>
      <c r="H9" s="957"/>
      <c r="I9" s="961" t="str">
        <f>B9</f>
        <v xml:space="preserve">Tax burden in Swiss francs </v>
      </c>
      <c r="J9" s="962"/>
      <c r="K9" s="962"/>
      <c r="L9" s="962"/>
      <c r="M9" s="962"/>
      <c r="N9" s="962"/>
      <c r="O9" s="963"/>
      <c r="P9" s="190"/>
    </row>
    <row r="10" spans="1:19" ht="18.899999999999999" customHeight="1">
      <c r="A10" s="24" t="str">
        <f>'Page 9'!$A$16</f>
        <v>Zurich</v>
      </c>
      <c r="B10" s="193">
        <v>0</v>
      </c>
      <c r="C10" s="193">
        <v>0</v>
      </c>
      <c r="D10" s="193">
        <v>0</v>
      </c>
      <c r="E10" s="193">
        <v>0</v>
      </c>
      <c r="F10" s="193">
        <v>52.65</v>
      </c>
      <c r="G10" s="193">
        <v>109.9</v>
      </c>
      <c r="H10" s="193">
        <v>167.15</v>
      </c>
      <c r="I10" s="193">
        <v>297.7</v>
      </c>
      <c r="J10" s="193">
        <v>526.70000000000005</v>
      </c>
      <c r="K10" s="193">
        <v>755.69999999999993</v>
      </c>
      <c r="L10" s="193">
        <v>1248.0500000000002</v>
      </c>
      <c r="M10" s="193">
        <v>1935.05</v>
      </c>
      <c r="N10" s="193">
        <v>6070.8</v>
      </c>
      <c r="O10" s="193">
        <v>24910.6</v>
      </c>
      <c r="P10" s="190" t="str">
        <f>A10</f>
        <v>Zurich</v>
      </c>
    </row>
    <row r="11" spans="1:19" ht="18.899999999999999" customHeight="1">
      <c r="A11" s="24" t="str">
        <f>'Page 9'!$A$17</f>
        <v>Berne</v>
      </c>
      <c r="B11" s="193">
        <v>0</v>
      </c>
      <c r="C11" s="193">
        <v>0</v>
      </c>
      <c r="D11" s="193">
        <v>0</v>
      </c>
      <c r="E11" s="193">
        <v>267.45000000000005</v>
      </c>
      <c r="F11" s="193">
        <v>434.90000000000003</v>
      </c>
      <c r="G11" s="193">
        <v>612.79999999999995</v>
      </c>
      <c r="H11" s="193">
        <v>804.2</v>
      </c>
      <c r="I11" s="193">
        <v>1186.9000000000001</v>
      </c>
      <c r="J11" s="193">
        <v>1624.1500000000003</v>
      </c>
      <c r="K11" s="193">
        <v>2102.5500000000002</v>
      </c>
      <c r="L11" s="193">
        <v>3059.3500000000004</v>
      </c>
      <c r="M11" s="193">
        <v>4204.6500000000005</v>
      </c>
      <c r="N11" s="193">
        <v>10262.150000000001</v>
      </c>
      <c r="O11" s="193">
        <v>29245.599999999999</v>
      </c>
      <c r="P11" s="190" t="str">
        <f t="shared" ref="P11:P63" si="0">A11</f>
        <v>Berne</v>
      </c>
    </row>
    <row r="12" spans="1:19" ht="18.899999999999999" customHeight="1">
      <c r="A12" s="24" t="str">
        <f>'Page 9'!$A$18</f>
        <v>Lucerne</v>
      </c>
      <c r="B12" s="193">
        <v>0</v>
      </c>
      <c r="C12" s="193">
        <v>0</v>
      </c>
      <c r="D12" s="193">
        <v>0</v>
      </c>
      <c r="E12" s="193">
        <v>138.80000000000001</v>
      </c>
      <c r="F12" s="193">
        <v>277.5</v>
      </c>
      <c r="G12" s="193">
        <v>416.3</v>
      </c>
      <c r="H12" s="193">
        <v>555</v>
      </c>
      <c r="I12" s="193">
        <v>832.5</v>
      </c>
      <c r="J12" s="193">
        <v>1110</v>
      </c>
      <c r="K12" s="193">
        <v>1387.5</v>
      </c>
      <c r="L12" s="193">
        <v>1942.5</v>
      </c>
      <c r="M12" s="193">
        <v>2497.5</v>
      </c>
      <c r="N12" s="193">
        <v>5272.5</v>
      </c>
      <c r="O12" s="193">
        <v>13597.5</v>
      </c>
      <c r="P12" s="190" t="str">
        <f t="shared" si="0"/>
        <v>Lucerne</v>
      </c>
    </row>
    <row r="13" spans="1:19" ht="18.899999999999999" customHeight="1">
      <c r="A13" s="24" t="str">
        <f>'Page 9'!$A$19</f>
        <v>Altdorf</v>
      </c>
      <c r="B13" s="193">
        <v>0</v>
      </c>
      <c r="C13" s="193">
        <v>0</v>
      </c>
      <c r="D13" s="193">
        <v>0</v>
      </c>
      <c r="E13" s="193">
        <v>0</v>
      </c>
      <c r="F13" s="193">
        <v>0</v>
      </c>
      <c r="G13" s="193">
        <v>226.6</v>
      </c>
      <c r="H13" s="193">
        <v>224.1</v>
      </c>
      <c r="I13" s="193">
        <v>450.7</v>
      </c>
      <c r="J13" s="193">
        <v>677.3</v>
      </c>
      <c r="K13" s="193">
        <v>903.9</v>
      </c>
      <c r="L13" s="193">
        <v>1357.1</v>
      </c>
      <c r="M13" s="193">
        <v>1810.3</v>
      </c>
      <c r="N13" s="193">
        <v>4076.3</v>
      </c>
      <c r="O13" s="193">
        <v>10874.3</v>
      </c>
      <c r="P13" s="190" t="str">
        <f t="shared" si="0"/>
        <v>Altdorf</v>
      </c>
    </row>
    <row r="14" spans="1:19" ht="18.899999999999999" customHeight="1">
      <c r="A14" s="24" t="str">
        <f>'Page 9'!$A$20</f>
        <v>Schwyz</v>
      </c>
      <c r="B14" s="193">
        <v>0</v>
      </c>
      <c r="C14" s="193">
        <v>0</v>
      </c>
      <c r="D14" s="193">
        <v>0</v>
      </c>
      <c r="E14" s="193">
        <v>0</v>
      </c>
      <c r="F14" s="193">
        <v>0</v>
      </c>
      <c r="G14" s="193">
        <v>0</v>
      </c>
      <c r="H14" s="193">
        <v>119</v>
      </c>
      <c r="I14" s="193">
        <v>358</v>
      </c>
      <c r="J14" s="193">
        <v>597</v>
      </c>
      <c r="K14" s="193">
        <v>836</v>
      </c>
      <c r="L14" s="193">
        <v>1313</v>
      </c>
      <c r="M14" s="193">
        <v>1791</v>
      </c>
      <c r="N14" s="193">
        <v>4179</v>
      </c>
      <c r="O14" s="193">
        <v>11343</v>
      </c>
      <c r="P14" s="190" t="str">
        <f t="shared" si="0"/>
        <v>Schwyz</v>
      </c>
    </row>
    <row r="15" spans="1:19" ht="18.899999999999999" customHeight="1">
      <c r="A15" s="24" t="str">
        <f>'Page 9'!$A$21</f>
        <v>Sarnen</v>
      </c>
      <c r="B15" s="193">
        <v>0</v>
      </c>
      <c r="C15" s="193">
        <v>38.799999999999997</v>
      </c>
      <c r="D15" s="193">
        <v>77.5</v>
      </c>
      <c r="E15" s="193">
        <v>155</v>
      </c>
      <c r="F15" s="193">
        <v>232.5</v>
      </c>
      <c r="G15" s="193">
        <v>310</v>
      </c>
      <c r="H15" s="193">
        <v>387.5</v>
      </c>
      <c r="I15" s="193">
        <v>542.5</v>
      </c>
      <c r="J15" s="193">
        <v>697.5</v>
      </c>
      <c r="K15" s="193">
        <v>852.5</v>
      </c>
      <c r="L15" s="193">
        <v>1162.5</v>
      </c>
      <c r="M15" s="193">
        <v>1472.5</v>
      </c>
      <c r="N15" s="193">
        <v>3022.5</v>
      </c>
      <c r="O15" s="193">
        <v>7672.5</v>
      </c>
      <c r="P15" s="190" t="str">
        <f t="shared" si="0"/>
        <v>Sarnen</v>
      </c>
    </row>
    <row r="16" spans="1:19" ht="18.899999999999999" customHeight="1">
      <c r="A16" s="24" t="str">
        <f>'Page 9'!$A$22</f>
        <v>Stans</v>
      </c>
      <c r="B16" s="193">
        <v>0</v>
      </c>
      <c r="C16" s="193">
        <v>6.8500000000000005</v>
      </c>
      <c r="D16" s="193">
        <v>41.000000000000007</v>
      </c>
      <c r="E16" s="193">
        <v>109.2</v>
      </c>
      <c r="F16" s="193">
        <v>177.5</v>
      </c>
      <c r="G16" s="193">
        <v>245.7</v>
      </c>
      <c r="H16" s="193">
        <v>314</v>
      </c>
      <c r="I16" s="193">
        <v>450.5</v>
      </c>
      <c r="J16" s="193">
        <v>586.99999999999989</v>
      </c>
      <c r="K16" s="193">
        <v>723.5</v>
      </c>
      <c r="L16" s="193">
        <v>996.50000000000011</v>
      </c>
      <c r="M16" s="193">
        <v>1269.5000000000002</v>
      </c>
      <c r="N16" s="193">
        <v>2634.5000000000005</v>
      </c>
      <c r="O16" s="193">
        <v>6729.5</v>
      </c>
      <c r="P16" s="190" t="str">
        <f t="shared" si="0"/>
        <v>Stans</v>
      </c>
    </row>
    <row r="17" spans="1:16" ht="18.899999999999999" customHeight="1">
      <c r="A17" s="24" t="str">
        <f>'Page 9'!$A$23</f>
        <v>Glarus</v>
      </c>
      <c r="B17" s="193">
        <v>0</v>
      </c>
      <c r="C17" s="193">
        <v>0</v>
      </c>
      <c r="D17" s="193">
        <v>0</v>
      </c>
      <c r="E17" s="193">
        <v>0</v>
      </c>
      <c r="F17" s="193">
        <v>191.1</v>
      </c>
      <c r="G17" s="193">
        <v>382.1</v>
      </c>
      <c r="H17" s="193">
        <v>573.20000000000005</v>
      </c>
      <c r="I17" s="193">
        <v>955.4</v>
      </c>
      <c r="J17" s="193">
        <v>1337.5</v>
      </c>
      <c r="K17" s="193">
        <v>1719.6</v>
      </c>
      <c r="L17" s="193">
        <v>2483.9</v>
      </c>
      <c r="M17" s="193">
        <v>3248.2</v>
      </c>
      <c r="N17" s="193">
        <v>7069.6</v>
      </c>
      <c r="O17" s="193">
        <v>18533.900000000001</v>
      </c>
      <c r="P17" s="190" t="str">
        <f t="shared" si="0"/>
        <v>Glarus</v>
      </c>
    </row>
    <row r="18" spans="1:16" ht="18.899999999999999" customHeight="1">
      <c r="A18" s="24" t="str">
        <f>'Page 9'!$A$24</f>
        <v>Zug</v>
      </c>
      <c r="B18" s="193">
        <v>0</v>
      </c>
      <c r="C18" s="193">
        <v>0</v>
      </c>
      <c r="D18" s="193">
        <v>0</v>
      </c>
      <c r="E18" s="193">
        <v>0</v>
      </c>
      <c r="F18" s="193">
        <v>0</v>
      </c>
      <c r="G18" s="193">
        <v>35.799999999999997</v>
      </c>
      <c r="H18" s="193">
        <v>73</v>
      </c>
      <c r="I18" s="193">
        <v>172.8</v>
      </c>
      <c r="J18" s="193">
        <v>321.8</v>
      </c>
      <c r="K18" s="193">
        <v>523</v>
      </c>
      <c r="L18" s="193">
        <v>1049</v>
      </c>
      <c r="M18" s="193">
        <v>1645</v>
      </c>
      <c r="N18" s="193">
        <v>4625</v>
      </c>
      <c r="O18" s="193">
        <v>13565</v>
      </c>
      <c r="P18" s="190" t="str">
        <f t="shared" si="0"/>
        <v>Zug</v>
      </c>
    </row>
    <row r="19" spans="1:16" ht="18.899999999999999" customHeight="1">
      <c r="A19" s="24" t="str">
        <f>'Page 9'!$A$25</f>
        <v>Fribourg</v>
      </c>
      <c r="B19" s="193">
        <v>0</v>
      </c>
      <c r="C19" s="193">
        <v>0</v>
      </c>
      <c r="D19" s="193">
        <v>0</v>
      </c>
      <c r="E19" s="193">
        <v>375</v>
      </c>
      <c r="F19" s="193">
        <v>880.99999999999989</v>
      </c>
      <c r="G19" s="193">
        <v>1209.5999999999999</v>
      </c>
      <c r="H19" s="193">
        <v>1451.5</v>
      </c>
      <c r="I19" s="193">
        <v>2016</v>
      </c>
      <c r="J19" s="193">
        <v>2620.8000000000002</v>
      </c>
      <c r="K19" s="193">
        <v>3386.9</v>
      </c>
      <c r="L19" s="193">
        <v>4838.3999999999996</v>
      </c>
      <c r="M19" s="193">
        <v>6451.2</v>
      </c>
      <c r="N19" s="193">
        <v>13305.599999999999</v>
      </c>
      <c r="O19" s="193">
        <v>33264</v>
      </c>
      <c r="P19" s="190" t="str">
        <f t="shared" si="0"/>
        <v>Fribourg</v>
      </c>
    </row>
    <row r="20" spans="1:16" ht="18.899999999999999" customHeight="1">
      <c r="A20" s="24" t="str">
        <f>'Page 9'!$A$26</f>
        <v>Solothurn</v>
      </c>
      <c r="B20" s="193">
        <v>0</v>
      </c>
      <c r="C20" s="193">
        <v>0</v>
      </c>
      <c r="D20" s="193">
        <v>0</v>
      </c>
      <c r="E20" s="193">
        <v>90.050000000000011</v>
      </c>
      <c r="F20" s="193">
        <v>210.04999999999998</v>
      </c>
      <c r="G20" s="193">
        <v>360</v>
      </c>
      <c r="H20" s="193">
        <v>480</v>
      </c>
      <c r="I20" s="193">
        <v>720</v>
      </c>
      <c r="J20" s="193">
        <v>960</v>
      </c>
      <c r="K20" s="193">
        <v>1200</v>
      </c>
      <c r="L20" s="193">
        <v>1680</v>
      </c>
      <c r="M20" s="193">
        <v>2160</v>
      </c>
      <c r="N20" s="193">
        <v>4560</v>
      </c>
      <c r="O20" s="193">
        <v>11760</v>
      </c>
      <c r="P20" s="190" t="str">
        <f t="shared" si="0"/>
        <v>Solothurn</v>
      </c>
    </row>
    <row r="21" spans="1:16" ht="18.899999999999999" customHeight="1">
      <c r="A21" s="24" t="str">
        <f>'Page 9'!$A$27</f>
        <v>Basel</v>
      </c>
      <c r="B21" s="193">
        <v>0</v>
      </c>
      <c r="C21" s="193">
        <v>0</v>
      </c>
      <c r="D21" s="193">
        <v>0</v>
      </c>
      <c r="E21" s="193">
        <v>0</v>
      </c>
      <c r="F21" s="193">
        <v>225</v>
      </c>
      <c r="G21" s="193">
        <v>450</v>
      </c>
      <c r="H21" s="193">
        <v>675</v>
      </c>
      <c r="I21" s="193">
        <v>1125</v>
      </c>
      <c r="J21" s="193">
        <v>1575</v>
      </c>
      <c r="K21" s="193">
        <v>2135</v>
      </c>
      <c r="L21" s="193">
        <v>3475</v>
      </c>
      <c r="M21" s="193">
        <v>4815</v>
      </c>
      <c r="N21" s="193">
        <v>13010</v>
      </c>
      <c r="O21" s="193">
        <v>39160</v>
      </c>
      <c r="P21" s="190" t="str">
        <f t="shared" si="0"/>
        <v>Basel</v>
      </c>
    </row>
    <row r="22" spans="1:16" ht="18.899999999999999" customHeight="1">
      <c r="A22" s="24" t="str">
        <f>'Page 9'!$A$28</f>
        <v>Liestal</v>
      </c>
      <c r="B22" s="193">
        <v>0</v>
      </c>
      <c r="C22" s="193">
        <v>0</v>
      </c>
      <c r="D22" s="193">
        <v>0</v>
      </c>
      <c r="E22" s="193">
        <v>0</v>
      </c>
      <c r="F22" s="193">
        <v>136.37499999999997</v>
      </c>
      <c r="G22" s="193">
        <v>314</v>
      </c>
      <c r="H22" s="193">
        <v>532.875</v>
      </c>
      <c r="I22" s="193">
        <v>1094.3749999999998</v>
      </c>
      <c r="J22" s="193">
        <v>1820.875</v>
      </c>
      <c r="K22" s="193">
        <v>2712.375</v>
      </c>
      <c r="L22" s="193">
        <v>4507.75</v>
      </c>
      <c r="M22" s="193">
        <v>6455.75</v>
      </c>
      <c r="N22" s="193">
        <v>14966.5</v>
      </c>
      <c r="O22" s="193">
        <v>39236.5</v>
      </c>
      <c r="P22" s="190" t="str">
        <f t="shared" si="0"/>
        <v>Liestal</v>
      </c>
    </row>
    <row r="23" spans="1:16" ht="18.899999999999999" customHeight="1">
      <c r="A23" s="24" t="str">
        <f>'Page 9'!$A$29</f>
        <v>Schaffhausen</v>
      </c>
      <c r="B23" s="193">
        <v>0</v>
      </c>
      <c r="C23" s="193">
        <v>0</v>
      </c>
      <c r="D23" s="193">
        <v>0</v>
      </c>
      <c r="E23" s="193">
        <v>111.5</v>
      </c>
      <c r="F23" s="193">
        <v>223</v>
      </c>
      <c r="G23" s="193">
        <v>334.5</v>
      </c>
      <c r="H23" s="193">
        <v>446</v>
      </c>
      <c r="I23" s="193">
        <v>892</v>
      </c>
      <c r="J23" s="193">
        <v>1338</v>
      </c>
      <c r="K23" s="193">
        <v>1784</v>
      </c>
      <c r="L23" s="193">
        <v>3122</v>
      </c>
      <c r="M23" s="193">
        <v>4460</v>
      </c>
      <c r="N23" s="193">
        <v>9745.1</v>
      </c>
      <c r="O23" s="193">
        <v>25132.1</v>
      </c>
      <c r="P23" s="190" t="str">
        <f t="shared" si="0"/>
        <v>Schaffhausen</v>
      </c>
    </row>
    <row r="24" spans="1:16" ht="18.899999999999999" customHeight="1">
      <c r="A24" s="24" t="str">
        <f>'Page 9'!$A$30</f>
        <v>Herisau</v>
      </c>
      <c r="B24" s="193">
        <v>0</v>
      </c>
      <c r="C24" s="193">
        <v>0</v>
      </c>
      <c r="D24" s="193">
        <v>0</v>
      </c>
      <c r="E24" s="193">
        <v>0</v>
      </c>
      <c r="F24" s="193">
        <v>193.8</v>
      </c>
      <c r="G24" s="193">
        <v>387.5</v>
      </c>
      <c r="H24" s="193">
        <v>581.29999999999995</v>
      </c>
      <c r="I24" s="193">
        <v>968.8</v>
      </c>
      <c r="J24" s="193">
        <v>1395</v>
      </c>
      <c r="K24" s="193">
        <v>1821.3</v>
      </c>
      <c r="L24" s="193">
        <v>2673.8</v>
      </c>
      <c r="M24" s="193">
        <v>3526.3</v>
      </c>
      <c r="N24" s="193">
        <v>7788.8</v>
      </c>
      <c r="O24" s="193">
        <v>20576.3</v>
      </c>
      <c r="P24" s="190" t="str">
        <f t="shared" si="0"/>
        <v>Herisau</v>
      </c>
    </row>
    <row r="25" spans="1:16" ht="18.899999999999999" customHeight="1">
      <c r="A25" s="24" t="str">
        <f>'Page 9'!$A$31</f>
        <v>Appenzell</v>
      </c>
      <c r="B25" s="193">
        <v>0</v>
      </c>
      <c r="C25" s="193">
        <v>0</v>
      </c>
      <c r="D25" s="193">
        <v>0</v>
      </c>
      <c r="E25" s="193">
        <v>137.30000000000001</v>
      </c>
      <c r="F25" s="193">
        <v>274.5</v>
      </c>
      <c r="G25" s="193">
        <v>411.8</v>
      </c>
      <c r="H25" s="193">
        <v>549</v>
      </c>
      <c r="I25" s="193">
        <v>823.5</v>
      </c>
      <c r="J25" s="193">
        <v>1098</v>
      </c>
      <c r="K25" s="193">
        <v>1372.5</v>
      </c>
      <c r="L25" s="193">
        <v>1921.5</v>
      </c>
      <c r="M25" s="193">
        <v>2470.5</v>
      </c>
      <c r="N25" s="193">
        <v>5215.5</v>
      </c>
      <c r="O25" s="193">
        <v>13450.5</v>
      </c>
      <c r="P25" s="190" t="str">
        <f t="shared" si="0"/>
        <v>Appenzell</v>
      </c>
    </row>
    <row r="26" spans="1:16" ht="18.899999999999999" customHeight="1">
      <c r="A26" s="24" t="str">
        <f>'Page 9'!$A$32</f>
        <v>St. Gall</v>
      </c>
      <c r="B26" s="193">
        <v>0</v>
      </c>
      <c r="C26" s="193">
        <v>0</v>
      </c>
      <c r="D26" s="193">
        <v>0</v>
      </c>
      <c r="E26" s="193">
        <v>0</v>
      </c>
      <c r="F26" s="193">
        <v>242.25</v>
      </c>
      <c r="G26" s="193">
        <v>484.5</v>
      </c>
      <c r="H26" s="193">
        <v>726.75</v>
      </c>
      <c r="I26" s="193">
        <v>1211.25</v>
      </c>
      <c r="J26" s="193">
        <v>1695.7500000000002</v>
      </c>
      <c r="K26" s="193">
        <v>2180.25</v>
      </c>
      <c r="L26" s="193">
        <v>3149.25</v>
      </c>
      <c r="M26" s="193">
        <v>4118.25</v>
      </c>
      <c r="N26" s="193">
        <v>8963.25</v>
      </c>
      <c r="O26" s="193">
        <v>23498.25</v>
      </c>
      <c r="P26" s="190" t="str">
        <f t="shared" si="0"/>
        <v>St. Gall</v>
      </c>
    </row>
    <row r="27" spans="1:16" ht="18.899999999999999" customHeight="1">
      <c r="A27" s="24" t="str">
        <f>'Page 9'!$A$33</f>
        <v>Chur</v>
      </c>
      <c r="B27" s="193">
        <v>0</v>
      </c>
      <c r="C27" s="193">
        <v>0</v>
      </c>
      <c r="D27" s="193">
        <v>0</v>
      </c>
      <c r="E27" s="193">
        <v>36</v>
      </c>
      <c r="F27" s="193">
        <v>127</v>
      </c>
      <c r="G27" s="193">
        <v>239</v>
      </c>
      <c r="H27" s="193">
        <v>382</v>
      </c>
      <c r="I27" s="193">
        <v>694</v>
      </c>
      <c r="J27" s="193">
        <v>1057</v>
      </c>
      <c r="K27" s="193">
        <v>1451</v>
      </c>
      <c r="L27" s="193">
        <v>2289</v>
      </c>
      <c r="M27" s="193">
        <v>2973</v>
      </c>
      <c r="N27" s="193">
        <v>6390</v>
      </c>
      <c r="O27" s="193">
        <v>16641</v>
      </c>
      <c r="P27" s="190" t="str">
        <f t="shared" si="0"/>
        <v>Chur</v>
      </c>
    </row>
    <row r="28" spans="1:16" ht="18.899999999999999" customHeight="1">
      <c r="A28" s="24" t="str">
        <f>'Page 9'!$A$34</f>
        <v>Aarau</v>
      </c>
      <c r="B28" s="193">
        <v>0</v>
      </c>
      <c r="C28" s="193">
        <v>0</v>
      </c>
      <c r="D28" s="193">
        <v>0</v>
      </c>
      <c r="E28" s="193">
        <v>0</v>
      </c>
      <c r="F28" s="193">
        <v>0</v>
      </c>
      <c r="G28" s="193">
        <v>121.6</v>
      </c>
      <c r="H28" s="193">
        <v>243.1</v>
      </c>
      <c r="I28" s="193">
        <v>530.4</v>
      </c>
      <c r="J28" s="193">
        <v>839.8</v>
      </c>
      <c r="K28" s="193">
        <v>1171.3</v>
      </c>
      <c r="L28" s="193">
        <v>1900.6</v>
      </c>
      <c r="M28" s="193">
        <v>2696.2</v>
      </c>
      <c r="N28" s="193">
        <v>7204.6</v>
      </c>
      <c r="O28" s="193">
        <v>21127.599999999999</v>
      </c>
      <c r="P28" s="190" t="str">
        <f t="shared" si="0"/>
        <v>Aarau</v>
      </c>
    </row>
    <row r="29" spans="1:16" ht="18.899999999999999" customHeight="1">
      <c r="A29" s="24" t="str">
        <f>'Page 9'!$A$35</f>
        <v>Frauenfeld</v>
      </c>
      <c r="B29" s="193">
        <v>0</v>
      </c>
      <c r="C29" s="193">
        <v>0</v>
      </c>
      <c r="D29" s="193">
        <v>0</v>
      </c>
      <c r="E29" s="193">
        <v>0</v>
      </c>
      <c r="F29" s="193">
        <v>0</v>
      </c>
      <c r="G29" s="193">
        <v>153.45000000000002</v>
      </c>
      <c r="H29" s="193">
        <v>306.90000000000003</v>
      </c>
      <c r="I29" s="193">
        <v>613.80000000000007</v>
      </c>
      <c r="J29" s="193">
        <v>920.7</v>
      </c>
      <c r="K29" s="193">
        <v>1227.6000000000001</v>
      </c>
      <c r="L29" s="193">
        <v>1841.4</v>
      </c>
      <c r="M29" s="193">
        <v>2455.2000000000003</v>
      </c>
      <c r="N29" s="193">
        <v>5524.2</v>
      </c>
      <c r="O29" s="193">
        <v>14731.2</v>
      </c>
      <c r="P29" s="190" t="str">
        <f t="shared" si="0"/>
        <v>Frauenfeld</v>
      </c>
    </row>
    <row r="30" spans="1:16" ht="18.899999999999999" customHeight="1">
      <c r="A30" s="24" t="str">
        <f>'Page 9'!$A$36</f>
        <v>Bellinzona</v>
      </c>
      <c r="B30" s="193">
        <v>0</v>
      </c>
      <c r="C30" s="193">
        <v>0</v>
      </c>
      <c r="D30" s="193">
        <v>0</v>
      </c>
      <c r="E30" s="193">
        <v>0</v>
      </c>
      <c r="F30" s="193">
        <v>0</v>
      </c>
      <c r="G30" s="193">
        <v>0</v>
      </c>
      <c r="H30" s="193">
        <v>546</v>
      </c>
      <c r="I30" s="193">
        <v>994.5</v>
      </c>
      <c r="J30" s="193">
        <v>1482</v>
      </c>
      <c r="K30" s="193">
        <v>1969.5</v>
      </c>
      <c r="L30" s="193">
        <v>2983.5</v>
      </c>
      <c r="M30" s="193">
        <v>4153.5</v>
      </c>
      <c r="N30" s="193">
        <v>10266.75</v>
      </c>
      <c r="O30" s="193">
        <v>30322.5</v>
      </c>
      <c r="P30" s="190" t="str">
        <f t="shared" si="0"/>
        <v>Bellinzona</v>
      </c>
    </row>
    <row r="31" spans="1:16" ht="18.899999999999999" customHeight="1">
      <c r="A31" s="24" t="str">
        <f>'Page 9'!$A$37</f>
        <v>Lausanne</v>
      </c>
      <c r="B31" s="193">
        <v>0</v>
      </c>
      <c r="C31" s="193">
        <v>0</v>
      </c>
      <c r="D31" s="193">
        <v>0</v>
      </c>
      <c r="E31" s="193">
        <v>385.9</v>
      </c>
      <c r="F31" s="193">
        <v>639.45000000000005</v>
      </c>
      <c r="G31" s="193">
        <v>922</v>
      </c>
      <c r="H31" s="193">
        <v>1204.55</v>
      </c>
      <c r="I31" s="193">
        <v>1880.4</v>
      </c>
      <c r="J31" s="193">
        <v>2615.9</v>
      </c>
      <c r="K31" s="193">
        <v>3351.4500000000003</v>
      </c>
      <c r="L31" s="193">
        <v>4895.3500000000004</v>
      </c>
      <c r="M31" s="193">
        <v>6478.4500000000007</v>
      </c>
      <c r="N31" s="193">
        <v>14394.099999999999</v>
      </c>
      <c r="O31" s="193">
        <v>38141.050000000003</v>
      </c>
      <c r="P31" s="190" t="str">
        <f t="shared" si="0"/>
        <v>Lausanne</v>
      </c>
    </row>
    <row r="32" spans="1:16" ht="18.899999999999999" customHeight="1">
      <c r="A32" s="24" t="str">
        <f>'Page 9'!$A$38</f>
        <v>Sion</v>
      </c>
      <c r="B32" s="14">
        <v>0</v>
      </c>
      <c r="C32" s="14">
        <v>38.4</v>
      </c>
      <c r="D32" s="14">
        <v>128</v>
      </c>
      <c r="E32" s="14">
        <v>326.34999999999997</v>
      </c>
      <c r="F32" s="14">
        <v>567.4</v>
      </c>
      <c r="G32" s="14">
        <v>770</v>
      </c>
      <c r="H32" s="14">
        <v>1023.85</v>
      </c>
      <c r="I32" s="193">
        <v>1522.95</v>
      </c>
      <c r="J32" s="193">
        <v>2064.75</v>
      </c>
      <c r="K32" s="193">
        <v>2603.1000000000004</v>
      </c>
      <c r="L32" s="193">
        <v>3756.6</v>
      </c>
      <c r="M32" s="193">
        <v>5012.55</v>
      </c>
      <c r="N32" s="193">
        <v>12414.05</v>
      </c>
      <c r="O32" s="193">
        <v>31611.05</v>
      </c>
      <c r="P32" s="190" t="str">
        <f t="shared" si="0"/>
        <v>Sion</v>
      </c>
    </row>
    <row r="33" spans="1:16" ht="18.899999999999999" customHeight="1">
      <c r="A33" s="24" t="str">
        <f>'Page 9'!$A$39</f>
        <v>Neuchâtel</v>
      </c>
      <c r="B33" s="193">
        <v>0</v>
      </c>
      <c r="C33" s="193">
        <v>0</v>
      </c>
      <c r="D33" s="193">
        <v>47.5</v>
      </c>
      <c r="E33" s="193">
        <v>332.5</v>
      </c>
      <c r="F33" s="193">
        <v>617.5</v>
      </c>
      <c r="G33" s="193">
        <v>902.5</v>
      </c>
      <c r="H33" s="193">
        <v>1187.5</v>
      </c>
      <c r="I33" s="193">
        <v>1824</v>
      </c>
      <c r="J33" s="193">
        <v>2584</v>
      </c>
      <c r="K33" s="193">
        <v>3344</v>
      </c>
      <c r="L33" s="193">
        <v>5177.5</v>
      </c>
      <c r="M33" s="193">
        <v>6840</v>
      </c>
      <c r="N33" s="193">
        <v>13680</v>
      </c>
      <c r="O33" s="193">
        <v>34200</v>
      </c>
      <c r="P33" s="190" t="str">
        <f t="shared" si="0"/>
        <v>Neuchâtel</v>
      </c>
    </row>
    <row r="34" spans="1:16" ht="18.899999999999999" customHeight="1">
      <c r="A34" s="24" t="str">
        <f>'Page 9'!$A$40</f>
        <v>Geneva</v>
      </c>
      <c r="B34" s="193">
        <v>0</v>
      </c>
      <c r="C34" s="193">
        <v>0</v>
      </c>
      <c r="D34" s="193">
        <v>0</v>
      </c>
      <c r="E34" s="193">
        <v>0</v>
      </c>
      <c r="F34" s="193">
        <v>116.55</v>
      </c>
      <c r="G34" s="193">
        <v>286.29999999999995</v>
      </c>
      <c r="H34" s="193">
        <v>480.05</v>
      </c>
      <c r="I34" s="193">
        <v>937.74999999999989</v>
      </c>
      <c r="J34" s="193">
        <v>1485.05</v>
      </c>
      <c r="K34" s="193">
        <v>2095.65</v>
      </c>
      <c r="L34" s="193">
        <v>3414.4500000000007</v>
      </c>
      <c r="M34" s="193">
        <v>4851.05</v>
      </c>
      <c r="N34" s="193">
        <v>13547.95</v>
      </c>
      <c r="O34" s="193">
        <v>43443.75</v>
      </c>
      <c r="P34" s="190" t="str">
        <f t="shared" si="0"/>
        <v>Geneva</v>
      </c>
    </row>
    <row r="35" spans="1:16" ht="18.899999999999999" customHeight="1">
      <c r="A35" s="24" t="str">
        <f>'Page 9'!$A$41</f>
        <v>Delémont</v>
      </c>
      <c r="B35" s="193">
        <v>0</v>
      </c>
      <c r="C35" s="193">
        <v>0</v>
      </c>
      <c r="D35" s="193">
        <v>0</v>
      </c>
      <c r="E35" s="193">
        <v>241.70000000000002</v>
      </c>
      <c r="F35" s="193">
        <v>418.5</v>
      </c>
      <c r="G35" s="193">
        <v>605.4</v>
      </c>
      <c r="H35" s="193">
        <v>792.2</v>
      </c>
      <c r="I35" s="193">
        <v>1165.9000000000001</v>
      </c>
      <c r="J35" s="193">
        <v>1566.5</v>
      </c>
      <c r="K35" s="193">
        <v>2039.8000000000002</v>
      </c>
      <c r="L35" s="193">
        <v>2986.5000000000005</v>
      </c>
      <c r="M35" s="193">
        <v>4051.9500000000003</v>
      </c>
      <c r="N35" s="193">
        <v>9717.4500000000007</v>
      </c>
      <c r="O35" s="193">
        <v>27654.1</v>
      </c>
      <c r="P35" s="190" t="str">
        <f t="shared" si="0"/>
        <v>Delémont</v>
      </c>
    </row>
    <row r="36" spans="1:16" ht="18.899999999999999" customHeight="1">
      <c r="A36" s="192"/>
      <c r="B36" s="193"/>
      <c r="C36" s="14"/>
      <c r="D36" s="14"/>
      <c r="E36" s="14"/>
      <c r="F36" s="14"/>
      <c r="G36" s="14"/>
      <c r="H36" s="14"/>
      <c r="I36" s="193"/>
      <c r="J36" s="193"/>
      <c r="K36" s="193"/>
      <c r="L36" s="193"/>
      <c r="M36" s="193"/>
      <c r="N36" s="193"/>
      <c r="O36" s="193"/>
      <c r="P36" s="190"/>
    </row>
    <row r="37" spans="1:16" s="191" customFormat="1" ht="18.899999999999999" customHeight="1">
      <c r="A37" s="189"/>
      <c r="B37" s="958" t="s">
        <v>114</v>
      </c>
      <c r="C37" s="959"/>
      <c r="D37" s="959"/>
      <c r="E37" s="959"/>
      <c r="F37" s="959"/>
      <c r="G37" s="959"/>
      <c r="H37" s="960"/>
      <c r="I37" s="958" t="str">
        <f>B37</f>
        <v>Tax burden in per mill of the net wealth</v>
      </c>
      <c r="J37" s="959"/>
      <c r="K37" s="959"/>
      <c r="L37" s="959"/>
      <c r="M37" s="959"/>
      <c r="N37" s="959"/>
      <c r="O37" s="960"/>
      <c r="P37" s="190"/>
    </row>
    <row r="38" spans="1:16" ht="18.899999999999999" customHeight="1">
      <c r="A38" s="24" t="str">
        <f>'Page 9'!$A$16</f>
        <v>Zurich</v>
      </c>
      <c r="B38" s="215">
        <v>0</v>
      </c>
      <c r="C38" s="215">
        <v>0</v>
      </c>
      <c r="D38" s="215">
        <v>0</v>
      </c>
      <c r="E38" s="215">
        <v>0</v>
      </c>
      <c r="F38" s="215">
        <v>0.26324999999999998</v>
      </c>
      <c r="G38" s="215">
        <v>0.43959999999999999</v>
      </c>
      <c r="H38" s="215">
        <v>0.55716666666666659</v>
      </c>
      <c r="I38" s="215">
        <v>0.74424999999999997</v>
      </c>
      <c r="J38" s="215">
        <v>1.0534000000000001</v>
      </c>
      <c r="K38" s="215">
        <v>1.2595000000000001</v>
      </c>
      <c r="L38" s="215">
        <v>1.5600625000000004</v>
      </c>
      <c r="M38" s="215">
        <v>1.9350499999999999</v>
      </c>
      <c r="N38" s="215">
        <v>3.0354000000000001</v>
      </c>
      <c r="O38" s="215">
        <v>4.9821199999999992</v>
      </c>
      <c r="P38" s="190" t="str">
        <f t="shared" si="0"/>
        <v>Zurich</v>
      </c>
    </row>
    <row r="39" spans="1:16" ht="18.899999999999999" customHeight="1">
      <c r="A39" s="24" t="str">
        <f>'Page 9'!$A$17</f>
        <v>Berne</v>
      </c>
      <c r="B39" s="215">
        <v>0</v>
      </c>
      <c r="C39" s="215">
        <v>0</v>
      </c>
      <c r="D39" s="215">
        <v>0</v>
      </c>
      <c r="E39" s="215">
        <v>1.7830000000000004</v>
      </c>
      <c r="F39" s="215">
        <v>2.1745000000000001</v>
      </c>
      <c r="G39" s="215">
        <v>2.4511999999999996</v>
      </c>
      <c r="H39" s="215">
        <v>2.6806666666666668</v>
      </c>
      <c r="I39" s="215">
        <v>2.9672500000000004</v>
      </c>
      <c r="J39" s="215">
        <v>3.2483000000000009</v>
      </c>
      <c r="K39" s="215">
        <v>3.5042500000000003</v>
      </c>
      <c r="L39" s="215">
        <v>3.8241875000000003</v>
      </c>
      <c r="M39" s="215">
        <v>4.2046500000000009</v>
      </c>
      <c r="N39" s="215">
        <v>5.1310750000000009</v>
      </c>
      <c r="O39" s="215">
        <v>5.8491199999999992</v>
      </c>
      <c r="P39" s="190" t="str">
        <f t="shared" si="0"/>
        <v>Berne</v>
      </c>
    </row>
    <row r="40" spans="1:16" ht="18.899999999999999" customHeight="1">
      <c r="A40" s="24" t="str">
        <f>'Page 9'!$A$18</f>
        <v>Lucerne</v>
      </c>
      <c r="B40" s="215">
        <v>0</v>
      </c>
      <c r="C40" s="215">
        <v>0</v>
      </c>
      <c r="D40" s="215">
        <v>0</v>
      </c>
      <c r="E40" s="215">
        <v>0.92533333333333345</v>
      </c>
      <c r="F40" s="215">
        <v>1.3875</v>
      </c>
      <c r="G40" s="215">
        <v>1.6652000000000002</v>
      </c>
      <c r="H40" s="215">
        <v>1.85</v>
      </c>
      <c r="I40" s="215">
        <v>2.0812500000000003</v>
      </c>
      <c r="J40" s="215">
        <v>2.2200000000000002</v>
      </c>
      <c r="K40" s="215">
        <v>2.3125</v>
      </c>
      <c r="L40" s="215">
        <v>2.4281250000000001</v>
      </c>
      <c r="M40" s="215">
        <v>2.4975000000000001</v>
      </c>
      <c r="N40" s="215">
        <v>2.63625</v>
      </c>
      <c r="O40" s="215">
        <v>2.7195</v>
      </c>
      <c r="P40" s="190" t="str">
        <f t="shared" si="0"/>
        <v>Lucerne</v>
      </c>
    </row>
    <row r="41" spans="1:16" ht="18.899999999999999" customHeight="1">
      <c r="A41" s="24" t="str">
        <f>'Page 9'!$A$19</f>
        <v>Altdorf</v>
      </c>
      <c r="B41" s="215">
        <v>0</v>
      </c>
      <c r="C41" s="215">
        <v>0</v>
      </c>
      <c r="D41" s="215">
        <v>0</v>
      </c>
      <c r="E41" s="215">
        <v>0</v>
      </c>
      <c r="F41" s="215">
        <v>0</v>
      </c>
      <c r="G41" s="215">
        <v>0.90639999999999998</v>
      </c>
      <c r="H41" s="215">
        <v>0.747</v>
      </c>
      <c r="I41" s="215">
        <v>1.1267499999999999</v>
      </c>
      <c r="J41" s="215">
        <v>1.3545999999999998</v>
      </c>
      <c r="K41" s="215">
        <v>1.5065</v>
      </c>
      <c r="L41" s="215">
        <v>1.696375</v>
      </c>
      <c r="M41" s="215">
        <v>1.8103</v>
      </c>
      <c r="N41" s="215">
        <v>2.0381500000000004</v>
      </c>
      <c r="O41" s="215">
        <v>2.1748599999999998</v>
      </c>
      <c r="P41" s="190" t="str">
        <f t="shared" si="0"/>
        <v>Altdorf</v>
      </c>
    </row>
    <row r="42" spans="1:16" ht="18.899999999999999" customHeight="1">
      <c r="A42" s="24" t="str">
        <f>'Page 9'!$A$20</f>
        <v>Schwyz</v>
      </c>
      <c r="B42" s="215">
        <v>0</v>
      </c>
      <c r="C42" s="215">
        <v>0</v>
      </c>
      <c r="D42" s="215">
        <v>0</v>
      </c>
      <c r="E42" s="215">
        <v>0</v>
      </c>
      <c r="F42" s="215">
        <v>0</v>
      </c>
      <c r="G42" s="215">
        <v>0</v>
      </c>
      <c r="H42" s="215">
        <v>0.39666666666666667</v>
      </c>
      <c r="I42" s="215">
        <v>0.89500000000000002</v>
      </c>
      <c r="J42" s="215">
        <v>1.194</v>
      </c>
      <c r="K42" s="215">
        <v>1.3933333333333333</v>
      </c>
      <c r="L42" s="215">
        <v>1.6412499999999999</v>
      </c>
      <c r="M42" s="215">
        <v>1.7910000000000001</v>
      </c>
      <c r="N42" s="215">
        <v>2.0895000000000001</v>
      </c>
      <c r="O42" s="215">
        <v>2.2686000000000002</v>
      </c>
      <c r="P42" s="190" t="str">
        <f t="shared" si="0"/>
        <v>Schwyz</v>
      </c>
    </row>
    <row r="43" spans="1:16" ht="18.899999999999999" customHeight="1">
      <c r="A43" s="24" t="str">
        <f>'Page 9'!$A$21</f>
        <v>Sarnen</v>
      </c>
      <c r="B43" s="215">
        <v>0</v>
      </c>
      <c r="C43" s="215">
        <v>0.51733333333333331</v>
      </c>
      <c r="D43" s="215">
        <v>0.77500000000000002</v>
      </c>
      <c r="E43" s="215">
        <v>1.0333333333333334</v>
      </c>
      <c r="F43" s="215">
        <v>1.1624999999999999</v>
      </c>
      <c r="G43" s="215">
        <v>1.24</v>
      </c>
      <c r="H43" s="215">
        <v>1.2916666666666667</v>
      </c>
      <c r="I43" s="215">
        <v>1.35625</v>
      </c>
      <c r="J43" s="215">
        <v>1.395</v>
      </c>
      <c r="K43" s="215">
        <v>1.4208333333333334</v>
      </c>
      <c r="L43" s="215">
        <v>1.453125</v>
      </c>
      <c r="M43" s="215">
        <v>1.4725000000000001</v>
      </c>
      <c r="N43" s="215">
        <v>1.51125</v>
      </c>
      <c r="O43" s="215">
        <v>1.5345</v>
      </c>
      <c r="P43" s="190" t="str">
        <f t="shared" si="0"/>
        <v>Sarnen</v>
      </c>
    </row>
    <row r="44" spans="1:16" ht="18.899999999999999" customHeight="1">
      <c r="A44" s="24" t="str">
        <f>'Page 9'!$A$22</f>
        <v>Stans</v>
      </c>
      <c r="B44" s="215">
        <v>0</v>
      </c>
      <c r="C44" s="215">
        <v>9.1333333333333336E-2</v>
      </c>
      <c r="D44" s="215">
        <v>0.41000000000000003</v>
      </c>
      <c r="E44" s="215">
        <v>0.72799999999999998</v>
      </c>
      <c r="F44" s="215">
        <v>0.88750000000000007</v>
      </c>
      <c r="G44" s="215">
        <v>0.98280000000000001</v>
      </c>
      <c r="H44" s="215">
        <v>1.0466666666666666</v>
      </c>
      <c r="I44" s="215">
        <v>1.12625</v>
      </c>
      <c r="J44" s="215">
        <v>1.1739999999999997</v>
      </c>
      <c r="K44" s="215">
        <v>1.2058333333333333</v>
      </c>
      <c r="L44" s="215">
        <v>1.2456250000000002</v>
      </c>
      <c r="M44" s="215">
        <v>1.2695000000000003</v>
      </c>
      <c r="N44" s="215">
        <v>1.3172500000000003</v>
      </c>
      <c r="O44" s="215">
        <v>1.3458999999999999</v>
      </c>
      <c r="P44" s="190" t="str">
        <f t="shared" si="0"/>
        <v>Stans</v>
      </c>
    </row>
    <row r="45" spans="1:16" ht="18.899999999999999" customHeight="1">
      <c r="A45" s="24" t="str">
        <f>'Page 9'!$A$23</f>
        <v>Glarus</v>
      </c>
      <c r="B45" s="215">
        <v>0</v>
      </c>
      <c r="C45" s="215">
        <v>0</v>
      </c>
      <c r="D45" s="215">
        <v>0</v>
      </c>
      <c r="E45" s="215">
        <v>0</v>
      </c>
      <c r="F45" s="215">
        <v>0.95550000000000002</v>
      </c>
      <c r="G45" s="215">
        <v>1.5284</v>
      </c>
      <c r="H45" s="215">
        <v>1.910666666666667</v>
      </c>
      <c r="I45" s="215">
        <v>2.3885000000000001</v>
      </c>
      <c r="J45" s="215">
        <v>2.6749999999999998</v>
      </c>
      <c r="K45" s="215">
        <v>2.8660000000000001</v>
      </c>
      <c r="L45" s="215">
        <v>3.1048749999999998</v>
      </c>
      <c r="M45" s="215">
        <v>3.2481999999999998</v>
      </c>
      <c r="N45" s="215">
        <v>3.5348000000000002</v>
      </c>
      <c r="O45" s="215">
        <v>3.7067800000000002</v>
      </c>
      <c r="P45" s="190" t="str">
        <f t="shared" si="0"/>
        <v>Glarus</v>
      </c>
    </row>
    <row r="46" spans="1:16" ht="18.899999999999999" customHeight="1">
      <c r="A46" s="24" t="str">
        <f>'Page 9'!$A$24</f>
        <v>Zug</v>
      </c>
      <c r="B46" s="215">
        <v>0</v>
      </c>
      <c r="C46" s="215">
        <v>0</v>
      </c>
      <c r="D46" s="215">
        <v>0</v>
      </c>
      <c r="E46" s="215">
        <v>0</v>
      </c>
      <c r="F46" s="215">
        <v>0</v>
      </c>
      <c r="G46" s="215">
        <v>0.14319999999999999</v>
      </c>
      <c r="H46" s="215">
        <v>0.24333333333333332</v>
      </c>
      <c r="I46" s="215">
        <v>0.43200000000000005</v>
      </c>
      <c r="J46" s="215">
        <v>0.64360000000000006</v>
      </c>
      <c r="K46" s="215">
        <v>0.87166666666666659</v>
      </c>
      <c r="L46" s="215">
        <v>1.3112499999999998</v>
      </c>
      <c r="M46" s="215">
        <v>1.64</v>
      </c>
      <c r="N46" s="215">
        <v>2.3125</v>
      </c>
      <c r="O46" s="215">
        <v>2.7130000000000001</v>
      </c>
      <c r="P46" s="190" t="str">
        <f t="shared" si="0"/>
        <v>Zug</v>
      </c>
    </row>
    <row r="47" spans="1:16" ht="18.899999999999999" customHeight="1">
      <c r="A47" s="24" t="str">
        <f>'Page 9'!$A$25</f>
        <v>Fribourg</v>
      </c>
      <c r="B47" s="215">
        <v>0</v>
      </c>
      <c r="C47" s="215">
        <v>0</v>
      </c>
      <c r="D47" s="215">
        <v>0</v>
      </c>
      <c r="E47" s="215">
        <v>2.5</v>
      </c>
      <c r="F47" s="215">
        <v>4.4049999999999994</v>
      </c>
      <c r="G47" s="215">
        <v>4.8384</v>
      </c>
      <c r="H47" s="215">
        <v>4.8383333333333329</v>
      </c>
      <c r="I47" s="215">
        <v>5.04</v>
      </c>
      <c r="J47" s="215">
        <v>5.2416000000000009</v>
      </c>
      <c r="K47" s="215">
        <v>5.6448333333333336</v>
      </c>
      <c r="L47" s="215">
        <v>6.0479999999999992</v>
      </c>
      <c r="M47" s="215">
        <v>6.4512</v>
      </c>
      <c r="N47" s="215">
        <v>6.6527999999999992</v>
      </c>
      <c r="O47" s="215">
        <v>6.6528</v>
      </c>
      <c r="P47" s="190" t="str">
        <f t="shared" si="0"/>
        <v>Fribourg</v>
      </c>
    </row>
    <row r="48" spans="1:16" ht="18.899999999999999" customHeight="1">
      <c r="A48" s="24" t="str">
        <f>'Page 9'!$A$26</f>
        <v>Solothurn</v>
      </c>
      <c r="B48" s="215">
        <v>0</v>
      </c>
      <c r="C48" s="215">
        <v>0</v>
      </c>
      <c r="D48" s="215">
        <v>0</v>
      </c>
      <c r="E48" s="215">
        <v>0.60033333333333339</v>
      </c>
      <c r="F48" s="215">
        <v>1.0502499999999999</v>
      </c>
      <c r="G48" s="215">
        <v>1.4400000000000002</v>
      </c>
      <c r="H48" s="215">
        <v>1.6</v>
      </c>
      <c r="I48" s="215">
        <v>1.8</v>
      </c>
      <c r="J48" s="215">
        <v>1.9200000000000002</v>
      </c>
      <c r="K48" s="215">
        <v>2</v>
      </c>
      <c r="L48" s="215">
        <v>2.1</v>
      </c>
      <c r="M48" s="215">
        <v>2.16</v>
      </c>
      <c r="N48" s="215">
        <v>2.2799999999999998</v>
      </c>
      <c r="O48" s="215">
        <v>2.3519999999999999</v>
      </c>
      <c r="P48" s="190" t="str">
        <f t="shared" si="0"/>
        <v>Solothurn</v>
      </c>
    </row>
    <row r="49" spans="1:16" ht="18.899999999999999" customHeight="1">
      <c r="A49" s="24" t="str">
        <f>'Page 9'!$A$27</f>
        <v>Basel</v>
      </c>
      <c r="B49" s="215">
        <v>0</v>
      </c>
      <c r="C49" s="215">
        <v>0</v>
      </c>
      <c r="D49" s="215">
        <v>0</v>
      </c>
      <c r="E49" s="215">
        <v>0</v>
      </c>
      <c r="F49" s="215">
        <v>1.125</v>
      </c>
      <c r="G49" s="215">
        <v>1.8</v>
      </c>
      <c r="H49" s="215">
        <v>2.25</v>
      </c>
      <c r="I49" s="215">
        <v>2.8125</v>
      </c>
      <c r="J49" s="215">
        <v>3.15</v>
      </c>
      <c r="K49" s="215">
        <v>3.5583333333333336</v>
      </c>
      <c r="L49" s="215">
        <v>4.34375</v>
      </c>
      <c r="M49" s="215">
        <v>4.8149999999999995</v>
      </c>
      <c r="N49" s="215">
        <v>6.5050000000000008</v>
      </c>
      <c r="O49" s="215">
        <v>7.8320000000000007</v>
      </c>
      <c r="P49" s="190" t="str">
        <f t="shared" si="0"/>
        <v>Basel</v>
      </c>
    </row>
    <row r="50" spans="1:16" ht="18.899999999999999" customHeight="1">
      <c r="A50" s="24" t="str">
        <f>'Page 9'!$A$28</f>
        <v>Liestal</v>
      </c>
      <c r="B50" s="215">
        <v>0</v>
      </c>
      <c r="C50" s="215">
        <v>0</v>
      </c>
      <c r="D50" s="215">
        <v>0</v>
      </c>
      <c r="E50" s="215">
        <v>0</v>
      </c>
      <c r="F50" s="215">
        <v>0.6818749999999999</v>
      </c>
      <c r="G50" s="215">
        <v>1.256</v>
      </c>
      <c r="H50" s="215">
        <v>1.7762500000000001</v>
      </c>
      <c r="I50" s="215">
        <v>2.735937499999999</v>
      </c>
      <c r="J50" s="215">
        <v>3.64175</v>
      </c>
      <c r="K50" s="215">
        <v>4.5206250000000008</v>
      </c>
      <c r="L50" s="215">
        <v>5.6346875000000001</v>
      </c>
      <c r="M50" s="215">
        <v>6.4557500000000001</v>
      </c>
      <c r="N50" s="215">
        <v>7.48325</v>
      </c>
      <c r="O50" s="215">
        <v>7.8472999999999997</v>
      </c>
      <c r="P50" s="190" t="str">
        <f t="shared" si="0"/>
        <v>Liestal</v>
      </c>
    </row>
    <row r="51" spans="1:16" ht="18.899999999999999" customHeight="1">
      <c r="A51" s="24" t="str">
        <f>'Page 9'!$A$29</f>
        <v>Schaffhausen</v>
      </c>
      <c r="B51" s="215">
        <v>0</v>
      </c>
      <c r="C51" s="215">
        <v>0</v>
      </c>
      <c r="D51" s="215">
        <v>0</v>
      </c>
      <c r="E51" s="215">
        <v>0.7433333333333334</v>
      </c>
      <c r="F51" s="215">
        <v>1.1150000000000002</v>
      </c>
      <c r="G51" s="215">
        <v>1.3380000000000001</v>
      </c>
      <c r="H51" s="215">
        <v>1.4866666666666668</v>
      </c>
      <c r="I51" s="215">
        <v>2.2300000000000004</v>
      </c>
      <c r="J51" s="215">
        <v>2.6760000000000002</v>
      </c>
      <c r="K51" s="215">
        <v>2.9733333333333336</v>
      </c>
      <c r="L51" s="215">
        <v>3.9025000000000003</v>
      </c>
      <c r="M51" s="215">
        <v>4.4600000000000009</v>
      </c>
      <c r="N51" s="215">
        <v>4.8725499999999995</v>
      </c>
      <c r="O51" s="215">
        <v>5.026419999999999</v>
      </c>
      <c r="P51" s="190" t="str">
        <f t="shared" si="0"/>
        <v>Schaffhausen</v>
      </c>
    </row>
    <row r="52" spans="1:16" ht="18.899999999999999" customHeight="1">
      <c r="A52" s="24" t="str">
        <f>'Page 9'!$A$30</f>
        <v>Herisau</v>
      </c>
      <c r="B52" s="215">
        <v>0</v>
      </c>
      <c r="C52" s="215">
        <v>0</v>
      </c>
      <c r="D52" s="215">
        <v>0</v>
      </c>
      <c r="E52" s="215">
        <v>0</v>
      </c>
      <c r="F52" s="215">
        <v>0.96899999999999997</v>
      </c>
      <c r="G52" s="215">
        <v>1.55</v>
      </c>
      <c r="H52" s="215">
        <v>1.9376666666666664</v>
      </c>
      <c r="I52" s="215">
        <v>2.4219999999999997</v>
      </c>
      <c r="J52" s="215">
        <v>2.79</v>
      </c>
      <c r="K52" s="215">
        <v>3.0354999999999999</v>
      </c>
      <c r="L52" s="215">
        <v>3.3422500000000004</v>
      </c>
      <c r="M52" s="215">
        <v>3.5263</v>
      </c>
      <c r="N52" s="215">
        <v>3.8944000000000001</v>
      </c>
      <c r="O52" s="215">
        <v>4.1152600000000001</v>
      </c>
      <c r="P52" s="190" t="str">
        <f t="shared" si="0"/>
        <v>Herisau</v>
      </c>
    </row>
    <row r="53" spans="1:16" ht="18.899999999999999" customHeight="1">
      <c r="A53" s="24" t="str">
        <f>'Page 9'!$A$31</f>
        <v>Appenzell</v>
      </c>
      <c r="B53" s="215">
        <v>0</v>
      </c>
      <c r="C53" s="215">
        <v>0</v>
      </c>
      <c r="D53" s="215">
        <v>0</v>
      </c>
      <c r="E53" s="215">
        <v>0.91533333333333344</v>
      </c>
      <c r="F53" s="215">
        <v>1.3725000000000001</v>
      </c>
      <c r="G53" s="215">
        <v>1.6472000000000002</v>
      </c>
      <c r="H53" s="215">
        <v>1.83</v>
      </c>
      <c r="I53" s="215">
        <v>2.0587499999999999</v>
      </c>
      <c r="J53" s="215">
        <v>2.1960000000000002</v>
      </c>
      <c r="K53" s="215">
        <v>2.2875000000000001</v>
      </c>
      <c r="L53" s="215">
        <v>2.401875</v>
      </c>
      <c r="M53" s="215">
        <v>2.4704999999999999</v>
      </c>
      <c r="N53" s="215">
        <v>2.6077499999999998</v>
      </c>
      <c r="O53" s="215">
        <v>2.6901000000000002</v>
      </c>
      <c r="P53" s="190" t="str">
        <f t="shared" si="0"/>
        <v>Appenzell</v>
      </c>
    </row>
    <row r="54" spans="1:16" ht="18.899999999999999" customHeight="1">
      <c r="A54" s="24" t="str">
        <f>'Page 9'!$A$32</f>
        <v>St. Gall</v>
      </c>
      <c r="B54" s="215">
        <v>0</v>
      </c>
      <c r="C54" s="215">
        <v>0</v>
      </c>
      <c r="D54" s="215">
        <v>0</v>
      </c>
      <c r="E54" s="215">
        <v>0</v>
      </c>
      <c r="F54" s="215">
        <v>1.2112500000000002</v>
      </c>
      <c r="G54" s="215">
        <v>1.9379999999999999</v>
      </c>
      <c r="H54" s="215">
        <v>2.4225000000000003</v>
      </c>
      <c r="I54" s="215">
        <v>3.0281250000000002</v>
      </c>
      <c r="J54" s="215">
        <v>3.3915000000000006</v>
      </c>
      <c r="K54" s="215">
        <v>3.63375</v>
      </c>
      <c r="L54" s="215">
        <v>3.9365625</v>
      </c>
      <c r="M54" s="215">
        <v>4.1182500000000006</v>
      </c>
      <c r="N54" s="215">
        <v>4.4816250000000002</v>
      </c>
      <c r="O54" s="215">
        <v>4.6996500000000001</v>
      </c>
      <c r="P54" s="190" t="str">
        <f t="shared" si="0"/>
        <v>St. Gall</v>
      </c>
    </row>
    <row r="55" spans="1:16" ht="18.899999999999999" customHeight="1">
      <c r="A55" s="24" t="str">
        <f>'Page 9'!$A$33</f>
        <v>Chur</v>
      </c>
      <c r="B55" s="215">
        <v>0</v>
      </c>
      <c r="C55" s="215">
        <v>0</v>
      </c>
      <c r="D55" s="215">
        <v>0</v>
      </c>
      <c r="E55" s="215">
        <v>0.24000000000000002</v>
      </c>
      <c r="F55" s="215">
        <v>0.63500000000000001</v>
      </c>
      <c r="G55" s="215">
        <v>0.95600000000000007</v>
      </c>
      <c r="H55" s="215">
        <v>1.2733333333333334</v>
      </c>
      <c r="I55" s="215">
        <v>1.733625</v>
      </c>
      <c r="J55" s="215">
        <v>2.1145199999999997</v>
      </c>
      <c r="K55" s="215">
        <v>2.4186999999999999</v>
      </c>
      <c r="L55" s="215">
        <v>2.8617374999999998</v>
      </c>
      <c r="M55" s="215">
        <v>2.9727899999999994</v>
      </c>
      <c r="N55" s="215">
        <v>3.1948949999999998</v>
      </c>
      <c r="O55" s="215">
        <v>3.3281579999999993</v>
      </c>
      <c r="P55" s="190" t="str">
        <f t="shared" si="0"/>
        <v>Chur</v>
      </c>
    </row>
    <row r="56" spans="1:16" ht="18.899999999999999" customHeight="1">
      <c r="A56" s="24" t="str">
        <f>'Page 9'!$A$34</f>
        <v>Aarau</v>
      </c>
      <c r="B56" s="215">
        <v>0</v>
      </c>
      <c r="C56" s="215">
        <v>0</v>
      </c>
      <c r="D56" s="215">
        <v>0</v>
      </c>
      <c r="E56" s="215">
        <v>0</v>
      </c>
      <c r="F56" s="215">
        <v>0</v>
      </c>
      <c r="G56" s="215">
        <v>0.48639999999999994</v>
      </c>
      <c r="H56" s="215">
        <v>0.81033333333333324</v>
      </c>
      <c r="I56" s="215">
        <v>1.3259999999999998</v>
      </c>
      <c r="J56" s="215">
        <v>1.6795999999999998</v>
      </c>
      <c r="K56" s="215">
        <v>1.9521666666666666</v>
      </c>
      <c r="L56" s="215">
        <v>2.37575</v>
      </c>
      <c r="M56" s="215">
        <v>2.6961999999999997</v>
      </c>
      <c r="N56" s="215">
        <v>3.6023000000000001</v>
      </c>
      <c r="O56" s="215">
        <v>4.2255200000000004</v>
      </c>
      <c r="P56" s="190" t="str">
        <f t="shared" si="0"/>
        <v>Aarau</v>
      </c>
    </row>
    <row r="57" spans="1:16" ht="18.899999999999999" customHeight="1">
      <c r="A57" s="24" t="str">
        <f>'Page 9'!$A$35</f>
        <v>Frauenfeld</v>
      </c>
      <c r="B57" s="215">
        <v>0</v>
      </c>
      <c r="C57" s="215">
        <v>0</v>
      </c>
      <c r="D57" s="215">
        <v>0</v>
      </c>
      <c r="E57" s="215">
        <v>0</v>
      </c>
      <c r="F57" s="215">
        <v>0</v>
      </c>
      <c r="G57" s="215">
        <v>0.61380000000000001</v>
      </c>
      <c r="H57" s="215">
        <v>1.0230000000000001</v>
      </c>
      <c r="I57" s="215">
        <v>1.5345000000000002</v>
      </c>
      <c r="J57" s="215">
        <v>1.8414000000000001</v>
      </c>
      <c r="K57" s="215">
        <v>2.0460000000000003</v>
      </c>
      <c r="L57" s="215">
        <v>2.3017500000000002</v>
      </c>
      <c r="M57" s="215">
        <v>2.4552</v>
      </c>
      <c r="N57" s="215">
        <v>2.7620999999999998</v>
      </c>
      <c r="O57" s="215">
        <v>2.94624</v>
      </c>
      <c r="P57" s="190" t="str">
        <f t="shared" si="0"/>
        <v>Frauenfeld</v>
      </c>
    </row>
    <row r="58" spans="1:16" ht="18.899999999999999" customHeight="1">
      <c r="A58" s="24" t="str">
        <f>'Page 9'!$A$36</f>
        <v>Bellinzona</v>
      </c>
      <c r="B58" s="10">
        <v>0</v>
      </c>
      <c r="C58" s="10">
        <v>0</v>
      </c>
      <c r="D58" s="10">
        <v>0</v>
      </c>
      <c r="E58" s="10">
        <v>0</v>
      </c>
      <c r="F58" s="10">
        <v>0</v>
      </c>
      <c r="G58" s="10">
        <v>0</v>
      </c>
      <c r="H58" s="10">
        <v>1.82</v>
      </c>
      <c r="I58" s="215">
        <v>2.4862500000000001</v>
      </c>
      <c r="J58" s="215">
        <v>2.964</v>
      </c>
      <c r="K58" s="215">
        <v>3.2824999999999998</v>
      </c>
      <c r="L58" s="215">
        <v>3.7293750000000001</v>
      </c>
      <c r="M58" s="215">
        <v>4.1535000000000002</v>
      </c>
      <c r="N58" s="215">
        <v>5.133375</v>
      </c>
      <c r="O58" s="215">
        <v>6.0644999999999998</v>
      </c>
      <c r="P58" s="190" t="str">
        <f t="shared" si="0"/>
        <v>Bellinzona</v>
      </c>
    </row>
    <row r="59" spans="1:16" ht="18.899999999999999" customHeight="1">
      <c r="A59" s="24" t="str">
        <f>'Page 9'!$A$37</f>
        <v>Lausanne</v>
      </c>
      <c r="B59" s="215">
        <v>0</v>
      </c>
      <c r="C59" s="215">
        <v>0</v>
      </c>
      <c r="D59" s="215">
        <v>0</v>
      </c>
      <c r="E59" s="215">
        <v>2.5726666666666667</v>
      </c>
      <c r="F59" s="215">
        <v>3.1972500000000004</v>
      </c>
      <c r="G59" s="215">
        <v>3.6879999999999997</v>
      </c>
      <c r="H59" s="215">
        <v>4.0151666666666666</v>
      </c>
      <c r="I59" s="215">
        <v>4.7010000000000005</v>
      </c>
      <c r="J59" s="215">
        <v>5.2317999999999998</v>
      </c>
      <c r="K59" s="215">
        <v>5.5857500000000009</v>
      </c>
      <c r="L59" s="215">
        <v>6.1191875000000007</v>
      </c>
      <c r="M59" s="215">
        <v>6.4784500000000014</v>
      </c>
      <c r="N59" s="215">
        <v>7.1970499999999991</v>
      </c>
      <c r="O59" s="215">
        <v>7.628210000000001</v>
      </c>
      <c r="P59" s="190" t="str">
        <f t="shared" si="0"/>
        <v>Lausanne</v>
      </c>
    </row>
    <row r="60" spans="1:16" ht="18.899999999999999" customHeight="1">
      <c r="A60" s="24" t="str">
        <f>'Page 9'!$A$38</f>
        <v>Sion</v>
      </c>
      <c r="B60" s="10">
        <v>0</v>
      </c>
      <c r="C60" s="10">
        <v>0.51200000000000001</v>
      </c>
      <c r="D60" s="10">
        <v>1.28</v>
      </c>
      <c r="E60" s="10">
        <v>2.1756666666666664</v>
      </c>
      <c r="F60" s="10">
        <v>2.8369999999999997</v>
      </c>
      <c r="G60" s="10">
        <v>3.0799999999999996</v>
      </c>
      <c r="H60" s="10">
        <v>3.4128333333333334</v>
      </c>
      <c r="I60" s="215">
        <v>3.807375</v>
      </c>
      <c r="J60" s="215">
        <v>4.1295000000000002</v>
      </c>
      <c r="K60" s="215">
        <v>4.3385000000000007</v>
      </c>
      <c r="L60" s="215">
        <v>4.6957500000000003</v>
      </c>
      <c r="M60" s="215">
        <v>5.0125500000000001</v>
      </c>
      <c r="N60" s="215">
        <v>6.2070249999999998</v>
      </c>
      <c r="O60" s="215">
        <v>6.3222100000000001</v>
      </c>
      <c r="P60" s="190" t="str">
        <f t="shared" si="0"/>
        <v>Sion</v>
      </c>
    </row>
    <row r="61" spans="1:16" ht="18.899999999999999" customHeight="1">
      <c r="A61" s="24" t="str">
        <f>'Page 9'!$A$39</f>
        <v>Neuchâtel</v>
      </c>
      <c r="B61" s="215">
        <v>0</v>
      </c>
      <c r="C61" s="215">
        <v>0</v>
      </c>
      <c r="D61" s="215">
        <v>0.47499999999999998</v>
      </c>
      <c r="E61" s="215">
        <v>2.2166666666666668</v>
      </c>
      <c r="F61" s="215">
        <v>3.0874999999999999</v>
      </c>
      <c r="G61" s="215">
        <v>3.61</v>
      </c>
      <c r="H61" s="215">
        <v>3.9583333333333335</v>
      </c>
      <c r="I61" s="215">
        <v>4.5599999999999996</v>
      </c>
      <c r="J61" s="215">
        <v>5.1680000000000001</v>
      </c>
      <c r="K61" s="215">
        <v>5.5733333333333333</v>
      </c>
      <c r="L61" s="215">
        <v>6.4718749999999998</v>
      </c>
      <c r="M61" s="215">
        <v>6.84</v>
      </c>
      <c r="N61" s="215">
        <v>6.84</v>
      </c>
      <c r="O61" s="215">
        <v>6.84</v>
      </c>
      <c r="P61" s="190" t="str">
        <f t="shared" si="0"/>
        <v>Neuchâtel</v>
      </c>
    </row>
    <row r="62" spans="1:16" ht="18.899999999999999" customHeight="1">
      <c r="A62" s="24" t="str">
        <f>'Page 9'!$A$40</f>
        <v>Geneva</v>
      </c>
      <c r="B62" s="215">
        <v>0</v>
      </c>
      <c r="C62" s="215">
        <v>0</v>
      </c>
      <c r="D62" s="215">
        <v>0</v>
      </c>
      <c r="E62" s="215">
        <v>0</v>
      </c>
      <c r="F62" s="215">
        <v>0.58274999999999988</v>
      </c>
      <c r="G62" s="215">
        <v>1.1451999999999998</v>
      </c>
      <c r="H62" s="215">
        <v>1.6001666666666665</v>
      </c>
      <c r="I62" s="215">
        <v>2.3443749999999999</v>
      </c>
      <c r="J62" s="215">
        <v>2.9701</v>
      </c>
      <c r="K62" s="215">
        <v>3.49275</v>
      </c>
      <c r="L62" s="215">
        <v>4.268062500000001</v>
      </c>
      <c r="M62" s="215">
        <v>4.8510499999999999</v>
      </c>
      <c r="N62" s="215">
        <v>6.773975000000001</v>
      </c>
      <c r="O62" s="215">
        <v>8.6887500000000006</v>
      </c>
      <c r="P62" s="190" t="str">
        <f t="shared" si="0"/>
        <v>Geneva</v>
      </c>
    </row>
    <row r="63" spans="1:16" ht="18.899999999999999" customHeight="1">
      <c r="A63" s="24" t="str">
        <f>'Page 9'!$A$41</f>
        <v>Delémont</v>
      </c>
      <c r="B63" s="215">
        <v>0</v>
      </c>
      <c r="C63" s="215">
        <v>0</v>
      </c>
      <c r="D63" s="215">
        <v>0</v>
      </c>
      <c r="E63" s="215">
        <v>1.6113333333333335</v>
      </c>
      <c r="F63" s="215">
        <v>2.0925000000000002</v>
      </c>
      <c r="G63" s="215">
        <v>2.4215999999999998</v>
      </c>
      <c r="H63" s="215">
        <v>2.6406666666666672</v>
      </c>
      <c r="I63" s="215">
        <v>2.9147500000000002</v>
      </c>
      <c r="J63" s="215">
        <v>3.133</v>
      </c>
      <c r="K63" s="215">
        <v>3.3996666666666671</v>
      </c>
      <c r="L63" s="215">
        <v>3.7331250000000007</v>
      </c>
      <c r="M63" s="215">
        <v>4.0519500000000006</v>
      </c>
      <c r="N63" s="215">
        <v>4.8587250000000006</v>
      </c>
      <c r="O63" s="215">
        <v>5.5308199999999994</v>
      </c>
      <c r="P63" s="190" t="str">
        <f t="shared" si="0"/>
        <v>Delémont</v>
      </c>
    </row>
    <row r="64" spans="1:16" ht="18.899999999999999" customHeight="1">
      <c r="B64" s="194"/>
      <c r="C64" s="194"/>
      <c r="D64" s="194"/>
      <c r="E64" s="194"/>
      <c r="F64" s="194"/>
      <c r="G64" s="194"/>
      <c r="H64" s="194"/>
    </row>
    <row r="65" spans="2:8" ht="18.899999999999999" customHeight="1">
      <c r="B65" s="194"/>
      <c r="C65" s="194"/>
      <c r="D65" s="194"/>
      <c r="E65" s="194"/>
      <c r="F65" s="194"/>
      <c r="G65" s="194"/>
      <c r="H65" s="194"/>
    </row>
    <row r="66" spans="2:8" ht="18.899999999999999" customHeight="1">
      <c r="B66" s="194"/>
      <c r="C66" s="194"/>
      <c r="D66" s="194"/>
      <c r="E66" s="194"/>
      <c r="F66" s="194"/>
      <c r="G66" s="194"/>
      <c r="H66" s="194"/>
    </row>
    <row r="67" spans="2:8" ht="18.899999999999999" customHeight="1">
      <c r="B67" s="194"/>
      <c r="C67" s="194"/>
      <c r="D67" s="194"/>
      <c r="E67" s="194"/>
      <c r="F67" s="194"/>
      <c r="G67" s="194"/>
      <c r="H67" s="194"/>
    </row>
    <row r="68" spans="2:8" ht="18.899999999999999" customHeight="1">
      <c r="B68" s="194"/>
      <c r="C68" s="194"/>
      <c r="D68" s="194"/>
      <c r="E68" s="194"/>
      <c r="F68" s="194"/>
      <c r="G68" s="194"/>
      <c r="H68" s="194"/>
    </row>
    <row r="69" spans="2:8" ht="18.899999999999999" customHeight="1">
      <c r="B69" s="194"/>
      <c r="C69" s="194"/>
      <c r="D69" s="194"/>
      <c r="E69" s="194"/>
      <c r="F69" s="194"/>
      <c r="G69" s="194"/>
      <c r="H69" s="194"/>
    </row>
    <row r="70" spans="2:8">
      <c r="B70" s="194"/>
      <c r="C70" s="194"/>
      <c r="D70" s="194"/>
      <c r="E70" s="194"/>
      <c r="F70" s="194"/>
      <c r="G70" s="194"/>
      <c r="H70" s="194"/>
    </row>
    <row r="71" spans="2:8">
      <c r="B71" s="194"/>
      <c r="C71" s="194"/>
      <c r="D71" s="194"/>
      <c r="E71" s="194"/>
      <c r="F71" s="194"/>
      <c r="G71" s="194"/>
      <c r="H71" s="194"/>
    </row>
    <row r="72" spans="2:8">
      <c r="B72" s="194"/>
      <c r="C72" s="194"/>
      <c r="D72" s="194"/>
      <c r="E72" s="194"/>
      <c r="F72" s="194"/>
      <c r="G72" s="194"/>
      <c r="H72" s="194"/>
    </row>
    <row r="73" spans="2:8">
      <c r="B73" s="194"/>
      <c r="C73" s="194"/>
      <c r="D73" s="194"/>
      <c r="E73" s="194"/>
      <c r="F73" s="194"/>
      <c r="G73" s="194"/>
      <c r="H73" s="194"/>
    </row>
    <row r="74" spans="2:8">
      <c r="B74" s="194"/>
      <c r="C74" s="194"/>
      <c r="D74" s="194"/>
      <c r="E74" s="194"/>
      <c r="F74" s="194"/>
      <c r="G74" s="194"/>
      <c r="H74" s="194"/>
    </row>
    <row r="75" spans="2:8">
      <c r="B75" s="194"/>
      <c r="C75" s="194"/>
      <c r="D75" s="194"/>
      <c r="E75" s="194"/>
      <c r="F75" s="194"/>
      <c r="G75" s="194"/>
      <c r="H75" s="194"/>
    </row>
    <row r="76" spans="2:8">
      <c r="B76" s="194"/>
      <c r="C76" s="194"/>
      <c r="D76" s="194"/>
      <c r="E76" s="194"/>
      <c r="F76" s="194"/>
      <c r="G76" s="194"/>
      <c r="H76" s="194"/>
    </row>
    <row r="77" spans="2:8">
      <c r="B77" s="194"/>
      <c r="C77" s="194"/>
      <c r="D77" s="194"/>
      <c r="E77" s="194"/>
      <c r="F77" s="194"/>
      <c r="G77" s="194"/>
      <c r="H77" s="194"/>
    </row>
    <row r="78" spans="2:8">
      <c r="B78" s="194"/>
      <c r="C78" s="194"/>
      <c r="D78" s="194"/>
      <c r="E78" s="194"/>
      <c r="F78" s="194"/>
      <c r="G78" s="194"/>
      <c r="H78" s="194"/>
    </row>
    <row r="79" spans="2:8">
      <c r="B79" s="194"/>
      <c r="C79" s="194"/>
      <c r="D79" s="194"/>
      <c r="E79" s="194"/>
      <c r="F79" s="194"/>
      <c r="G79" s="194"/>
      <c r="H79" s="194"/>
    </row>
    <row r="80" spans="2:8">
      <c r="B80" s="194"/>
      <c r="C80" s="194"/>
      <c r="D80" s="194"/>
      <c r="E80" s="194"/>
      <c r="F80" s="194"/>
      <c r="G80" s="194"/>
      <c r="H80" s="194"/>
    </row>
    <row r="81" spans="2:8">
      <c r="B81" s="194"/>
      <c r="C81" s="194"/>
      <c r="D81" s="194"/>
      <c r="E81" s="194"/>
      <c r="F81" s="194"/>
      <c r="G81" s="194"/>
      <c r="H81" s="194"/>
    </row>
    <row r="82" spans="2:8">
      <c r="B82" s="194"/>
      <c r="C82" s="194"/>
      <c r="D82" s="194"/>
      <c r="E82" s="194"/>
      <c r="F82" s="194"/>
      <c r="G82" s="194"/>
      <c r="H82" s="194"/>
    </row>
    <row r="83" spans="2:8">
      <c r="B83" s="194"/>
      <c r="C83" s="194"/>
      <c r="D83" s="194"/>
      <c r="E83" s="194"/>
      <c r="F83" s="194"/>
      <c r="G83" s="194"/>
      <c r="H83" s="194"/>
    </row>
    <row r="84" spans="2:8">
      <c r="B84" s="194"/>
      <c r="C84" s="194"/>
      <c r="D84" s="194"/>
      <c r="E84" s="194"/>
      <c r="F84" s="194"/>
      <c r="G84" s="194"/>
      <c r="H84" s="194"/>
    </row>
    <row r="85" spans="2:8">
      <c r="B85" s="194"/>
      <c r="C85" s="194"/>
      <c r="D85" s="194"/>
      <c r="E85" s="194"/>
      <c r="F85" s="194"/>
      <c r="G85" s="194"/>
      <c r="H85" s="194"/>
    </row>
    <row r="86" spans="2:8">
      <c r="B86" s="194"/>
      <c r="C86" s="194"/>
      <c r="D86" s="194"/>
      <c r="E86" s="194"/>
      <c r="F86" s="194"/>
      <c r="G86" s="194"/>
      <c r="H86" s="194"/>
    </row>
    <row r="87" spans="2:8">
      <c r="B87" s="194"/>
      <c r="C87" s="194"/>
      <c r="D87" s="194"/>
      <c r="E87" s="194"/>
      <c r="F87" s="194"/>
      <c r="G87" s="194"/>
      <c r="H87" s="194"/>
    </row>
    <row r="88" spans="2:8">
      <c r="B88" s="194"/>
      <c r="C88" s="194"/>
      <c r="D88" s="194"/>
      <c r="E88" s="194"/>
      <c r="F88" s="194"/>
      <c r="G88" s="194"/>
      <c r="H88" s="194"/>
    </row>
    <row r="89" spans="2:8">
      <c r="B89" s="194"/>
      <c r="C89" s="194"/>
      <c r="D89" s="194"/>
      <c r="E89" s="194"/>
      <c r="F89" s="194"/>
      <c r="G89" s="194"/>
      <c r="H89" s="194"/>
    </row>
    <row r="90" spans="2:8">
      <c r="B90" s="194"/>
      <c r="C90" s="194"/>
      <c r="D90" s="194"/>
      <c r="E90" s="194"/>
      <c r="F90" s="194"/>
      <c r="G90" s="194"/>
      <c r="H90" s="194"/>
    </row>
    <row r="91" spans="2:8">
      <c r="B91" s="194"/>
      <c r="C91" s="194"/>
      <c r="D91" s="194"/>
      <c r="E91" s="194"/>
      <c r="F91" s="194"/>
      <c r="G91" s="194"/>
      <c r="H91" s="194"/>
    </row>
    <row r="92" spans="2:8">
      <c r="B92" s="194"/>
      <c r="C92" s="194"/>
      <c r="D92" s="194"/>
      <c r="E92" s="194"/>
      <c r="F92" s="194"/>
      <c r="G92" s="194"/>
      <c r="H92" s="194"/>
    </row>
    <row r="93" spans="2:8">
      <c r="B93" s="194"/>
      <c r="C93" s="194"/>
      <c r="D93" s="194"/>
      <c r="E93" s="194"/>
      <c r="F93" s="194"/>
      <c r="G93" s="194"/>
      <c r="H93" s="194"/>
    </row>
    <row r="94" spans="2:8">
      <c r="B94" s="194"/>
      <c r="C94" s="194"/>
      <c r="D94" s="194"/>
      <c r="E94" s="194"/>
      <c r="F94" s="194"/>
      <c r="G94" s="194"/>
      <c r="H94" s="194"/>
    </row>
    <row r="95" spans="2:8">
      <c r="B95" s="194"/>
      <c r="C95" s="194"/>
      <c r="D95" s="194"/>
      <c r="E95" s="194"/>
      <c r="F95" s="194"/>
      <c r="G95" s="194"/>
      <c r="H95" s="194"/>
    </row>
    <row r="96" spans="2:8">
      <c r="B96" s="194"/>
      <c r="C96" s="194"/>
      <c r="D96" s="194"/>
      <c r="E96" s="194"/>
      <c r="F96" s="194"/>
      <c r="G96" s="194"/>
      <c r="H96" s="194"/>
    </row>
    <row r="97" spans="2:8">
      <c r="B97" s="194"/>
      <c r="C97" s="194"/>
      <c r="D97" s="194"/>
      <c r="E97" s="194"/>
      <c r="F97" s="194"/>
      <c r="G97" s="194"/>
      <c r="H97" s="194"/>
    </row>
    <row r="98" spans="2:8">
      <c r="B98" s="194"/>
      <c r="C98" s="194"/>
      <c r="D98" s="194"/>
      <c r="E98" s="194"/>
      <c r="F98" s="194"/>
      <c r="G98" s="194"/>
      <c r="H98" s="194"/>
    </row>
    <row r="99" spans="2:8">
      <c r="B99" s="194"/>
      <c r="C99" s="194"/>
      <c r="D99" s="194"/>
      <c r="E99" s="194"/>
      <c r="F99" s="194"/>
      <c r="G99" s="194"/>
      <c r="H99" s="194"/>
    </row>
    <row r="100" spans="2:8">
      <c r="B100" s="194"/>
      <c r="C100" s="194"/>
      <c r="D100" s="194"/>
      <c r="E100" s="194"/>
      <c r="F100" s="194"/>
      <c r="G100" s="194"/>
      <c r="H100" s="194"/>
    </row>
    <row r="101" spans="2:8">
      <c r="B101" s="194"/>
      <c r="C101" s="194"/>
      <c r="D101" s="194"/>
      <c r="E101" s="194"/>
      <c r="F101" s="194"/>
      <c r="G101" s="194"/>
      <c r="H101" s="194"/>
    </row>
    <row r="102" spans="2:8">
      <c r="B102" s="194"/>
      <c r="C102" s="194"/>
      <c r="D102" s="194"/>
      <c r="E102" s="194"/>
      <c r="F102" s="194"/>
      <c r="G102" s="194"/>
      <c r="H102" s="194"/>
    </row>
    <row r="103" spans="2:8">
      <c r="B103" s="194"/>
      <c r="C103" s="194"/>
      <c r="D103" s="194"/>
      <c r="E103" s="194"/>
      <c r="F103" s="194"/>
      <c r="G103" s="194"/>
      <c r="H103" s="194"/>
    </row>
    <row r="104" spans="2:8">
      <c r="B104" s="194"/>
      <c r="C104" s="194"/>
      <c r="D104" s="194"/>
      <c r="E104" s="194"/>
      <c r="F104" s="194"/>
      <c r="G104" s="194"/>
      <c r="H104" s="194"/>
    </row>
    <row r="105" spans="2:8">
      <c r="B105" s="194"/>
      <c r="C105" s="194"/>
      <c r="D105" s="194"/>
      <c r="E105" s="194"/>
      <c r="F105" s="194"/>
      <c r="G105" s="194"/>
      <c r="H105" s="194"/>
    </row>
    <row r="106" spans="2:8">
      <c r="B106" s="194"/>
      <c r="C106" s="194"/>
      <c r="D106" s="194"/>
      <c r="E106" s="194"/>
      <c r="F106" s="194"/>
      <c r="G106" s="194"/>
      <c r="H106" s="194"/>
    </row>
    <row r="107" spans="2:8">
      <c r="B107" s="194"/>
      <c r="C107" s="194"/>
      <c r="D107" s="194"/>
      <c r="E107" s="194"/>
      <c r="F107" s="194"/>
      <c r="G107" s="194"/>
      <c r="H107" s="194"/>
    </row>
    <row r="108" spans="2:8">
      <c r="B108" s="194"/>
      <c r="C108" s="194"/>
      <c r="D108" s="194"/>
      <c r="E108" s="194"/>
      <c r="F108" s="194"/>
      <c r="G108" s="194"/>
      <c r="H108" s="194"/>
    </row>
    <row r="109" spans="2:8">
      <c r="B109" s="194"/>
      <c r="C109" s="194"/>
      <c r="D109" s="194"/>
      <c r="E109" s="194"/>
      <c r="F109" s="194"/>
      <c r="G109" s="194"/>
      <c r="H109" s="194"/>
    </row>
    <row r="110" spans="2:8">
      <c r="B110" s="194"/>
      <c r="C110" s="194"/>
      <c r="D110" s="194"/>
      <c r="E110" s="194"/>
      <c r="F110" s="194"/>
      <c r="G110" s="194"/>
      <c r="H110" s="194"/>
    </row>
    <row r="111" spans="2:8">
      <c r="B111" s="194"/>
      <c r="C111" s="194"/>
      <c r="D111" s="194"/>
      <c r="E111" s="194"/>
      <c r="F111" s="194"/>
      <c r="G111" s="194"/>
      <c r="H111" s="194"/>
    </row>
    <row r="112" spans="2:8">
      <c r="B112" s="194"/>
      <c r="C112" s="194"/>
      <c r="D112" s="194"/>
      <c r="E112" s="194"/>
      <c r="F112" s="194"/>
      <c r="G112" s="194"/>
      <c r="H112" s="194"/>
    </row>
    <row r="113" spans="2:8">
      <c r="B113" s="194"/>
      <c r="C113" s="194"/>
      <c r="D113" s="194"/>
      <c r="E113" s="194"/>
      <c r="F113" s="194"/>
      <c r="G113" s="194"/>
      <c r="H113" s="194"/>
    </row>
    <row r="114" spans="2:8">
      <c r="B114" s="194"/>
      <c r="C114" s="194"/>
      <c r="D114" s="194"/>
      <c r="E114" s="194"/>
      <c r="F114" s="194"/>
      <c r="G114" s="194"/>
      <c r="H114" s="194"/>
    </row>
    <row r="115" spans="2:8">
      <c r="B115" s="194"/>
      <c r="C115" s="194"/>
      <c r="D115" s="194"/>
      <c r="E115" s="194"/>
      <c r="F115" s="194"/>
      <c r="G115" s="194"/>
      <c r="H115" s="194"/>
    </row>
  </sheetData>
  <mergeCells count="6">
    <mergeCell ref="B6:H6"/>
    <mergeCell ref="B9:H9"/>
    <mergeCell ref="B37:H37"/>
    <mergeCell ref="I6:O6"/>
    <mergeCell ref="I9:O9"/>
    <mergeCell ref="I37:O37"/>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&amp;C&amp;"Helvetica,Standard" Eidg. Steuerverwaltung  -  Administration fédérale des contributions  -  Amministrazione federale delle contribuzioni&amp;R52 - 53</oddFooter>
  </headerFooter>
  <colBreaks count="1" manualBreakCount="1">
    <brk id="8" max="63"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pageSetUpPr fitToPage="1"/>
  </sheetPr>
  <dimension ref="A1:IF122"/>
  <sheetViews>
    <sheetView zoomScale="60" zoomScaleNormal="60" workbookViewId="0"/>
  </sheetViews>
  <sheetFormatPr baseColWidth="10" defaultColWidth="10.33203125" defaultRowHeight="13.2"/>
  <cols>
    <col min="1" max="1" width="29" style="218" customWidth="1"/>
    <col min="2" max="8" width="15.33203125" style="218" customWidth="1"/>
    <col min="9" max="9" width="17.5546875" style="218" customWidth="1"/>
    <col min="10" max="234" width="12.6640625" style="218" customWidth="1"/>
    <col min="235" max="16384" width="10.33203125" style="218"/>
  </cols>
  <sheetData>
    <row r="1" spans="1:9" ht="18.899999999999999" customHeight="1">
      <c r="A1" s="216" t="s">
        <v>117</v>
      </c>
      <c r="B1" s="216"/>
      <c r="C1" s="216"/>
      <c r="D1" s="216"/>
      <c r="E1" s="216"/>
      <c r="F1" s="216"/>
      <c r="G1" s="216"/>
      <c r="H1" s="216"/>
      <c r="I1" s="217"/>
    </row>
    <row r="2" spans="1:9" ht="18.899999999999999" customHeight="1">
      <c r="A2" s="216"/>
      <c r="B2" s="216"/>
      <c r="C2" s="216"/>
      <c r="D2" s="216"/>
      <c r="E2" s="216"/>
      <c r="F2" s="216"/>
      <c r="G2" s="216"/>
      <c r="H2" s="216"/>
      <c r="I2" s="217"/>
    </row>
    <row r="3" spans="1:9" ht="38.1" customHeight="1">
      <c r="A3" s="983" t="s">
        <v>205</v>
      </c>
      <c r="B3" s="984"/>
      <c r="C3" s="984"/>
      <c r="D3" s="984"/>
      <c r="E3" s="984"/>
      <c r="F3" s="984"/>
      <c r="G3" s="984"/>
      <c r="H3" s="984"/>
      <c r="I3" s="984"/>
    </row>
    <row r="4" spans="1:9" ht="38.1" customHeight="1">
      <c r="A4" s="985"/>
      <c r="B4" s="986"/>
      <c r="C4" s="986"/>
      <c r="D4" s="986"/>
      <c r="E4" s="986"/>
      <c r="F4" s="986"/>
      <c r="G4" s="986"/>
      <c r="H4" s="986"/>
      <c r="I4" s="986"/>
    </row>
    <row r="5" spans="1:9" ht="18.899999999999999" customHeight="1">
      <c r="A5" s="217"/>
      <c r="B5" s="217"/>
      <c r="C5" s="217"/>
      <c r="D5" s="217"/>
      <c r="E5" s="217"/>
      <c r="F5" s="217"/>
      <c r="G5" s="217"/>
      <c r="H5" s="217"/>
      <c r="I5" s="217"/>
    </row>
    <row r="6" spans="1:9" ht="18.899999999999999" customHeight="1" thickBot="1">
      <c r="A6" s="219">
        <v>28</v>
      </c>
      <c r="B6" s="217"/>
      <c r="C6" s="217"/>
      <c r="D6" s="217"/>
      <c r="E6" s="217"/>
      <c r="F6" s="217"/>
      <c r="G6" s="217"/>
      <c r="H6" s="217"/>
      <c r="I6" s="217"/>
    </row>
    <row r="7" spans="1:9" ht="18.899999999999999" customHeight="1" thickBot="1">
      <c r="A7" s="23" t="str">
        <f>'Pages 10-11'!$A$6</f>
        <v>Cantonal capitals</v>
      </c>
      <c r="B7" s="974" t="s">
        <v>118</v>
      </c>
      <c r="C7" s="975"/>
      <c r="D7" s="975"/>
      <c r="E7" s="975"/>
      <c r="F7" s="975"/>
      <c r="G7" s="975"/>
      <c r="H7" s="975"/>
      <c r="I7" s="976"/>
    </row>
    <row r="8" spans="1:9" ht="18.899999999999999" customHeight="1">
      <c r="A8" s="221"/>
      <c r="B8" s="232">
        <v>4</v>
      </c>
      <c r="C8" s="232">
        <v>8</v>
      </c>
      <c r="D8" s="232">
        <v>12</v>
      </c>
      <c r="E8" s="232">
        <v>16</v>
      </c>
      <c r="F8" s="232">
        <v>20</v>
      </c>
      <c r="G8" s="232">
        <v>30</v>
      </c>
      <c r="H8" s="232">
        <v>40</v>
      </c>
      <c r="I8" s="232">
        <v>50</v>
      </c>
    </row>
    <row r="9" spans="1:9" ht="18.899999999999999" customHeight="1">
      <c r="A9" s="221"/>
      <c r="B9" s="222"/>
      <c r="C9" s="222"/>
      <c r="D9" s="222"/>
      <c r="E9" s="222"/>
      <c r="F9" s="222"/>
      <c r="G9" s="222"/>
      <c r="H9" s="222"/>
      <c r="I9" s="222"/>
    </row>
    <row r="10" spans="1:9" ht="18.899999999999999" customHeight="1">
      <c r="A10" s="221"/>
      <c r="B10" s="977" t="s">
        <v>119</v>
      </c>
      <c r="C10" s="978"/>
      <c r="D10" s="978"/>
      <c r="E10" s="978"/>
      <c r="F10" s="978"/>
      <c r="G10" s="978"/>
      <c r="H10" s="978"/>
      <c r="I10" s="979"/>
    </row>
    <row r="11" spans="1:9" ht="18.899999999999999" customHeight="1">
      <c r="A11" s="24" t="str">
        <f>'Page 9'!$A$16</f>
        <v>Zurich</v>
      </c>
      <c r="B11" s="349">
        <v>24.425000000000001</v>
      </c>
      <c r="C11" s="349">
        <v>22.9375</v>
      </c>
      <c r="D11" s="349">
        <v>22.216666666666665</v>
      </c>
      <c r="E11" s="349">
        <v>22.024999999999999</v>
      </c>
      <c r="F11" s="349">
        <v>21.78</v>
      </c>
      <c r="G11" s="349">
        <v>21.58</v>
      </c>
      <c r="H11" s="349">
        <v>21.484999999999999</v>
      </c>
      <c r="I11" s="349">
        <v>21.423999999999999</v>
      </c>
    </row>
    <row r="12" spans="1:9" ht="18.899999999999999" customHeight="1">
      <c r="A12" s="24" t="str">
        <f>'Page 9'!$A$17</f>
        <v>Berne</v>
      </c>
      <c r="B12" s="349">
        <v>13.538749999999999</v>
      </c>
      <c r="C12" s="349">
        <v>13.737500000000001</v>
      </c>
      <c r="D12" s="349">
        <v>13.856666666666667</v>
      </c>
      <c r="E12" s="349">
        <v>15.063437500000001</v>
      </c>
      <c r="F12" s="349">
        <v>15.904499999999999</v>
      </c>
      <c r="G12" s="349">
        <v>16.908666666666669</v>
      </c>
      <c r="H12" s="349">
        <v>17.410875000000001</v>
      </c>
      <c r="I12" s="349">
        <v>17.712199999999999</v>
      </c>
    </row>
    <row r="13" spans="1:9" ht="18.899999999999999" customHeight="1">
      <c r="A13" s="24" t="str">
        <f>'Page 9'!$A$18</f>
        <v>Lucerne</v>
      </c>
      <c r="B13" s="349">
        <v>16.216249999999999</v>
      </c>
      <c r="C13" s="349">
        <v>14.255000000000001</v>
      </c>
      <c r="D13" s="349">
        <v>13.718333333333334</v>
      </c>
      <c r="E13" s="349">
        <v>13.362187499999999</v>
      </c>
      <c r="F13" s="349">
        <v>13.148499999999999</v>
      </c>
      <c r="G13" s="349">
        <v>12.840166666666667</v>
      </c>
      <c r="H13" s="349">
        <v>12.721124999999999</v>
      </c>
      <c r="I13" s="349">
        <v>12.649700000000001</v>
      </c>
    </row>
    <row r="14" spans="1:9" ht="18.899999999999999" customHeight="1">
      <c r="A14" s="24" t="str">
        <f>'Page 9'!$A$19</f>
        <v>Altdorf</v>
      </c>
      <c r="B14" s="349">
        <v>15.153186</v>
      </c>
      <c r="C14" s="349">
        <v>15.140810999999999</v>
      </c>
      <c r="D14" s="349">
        <v>15.136686000000001</v>
      </c>
      <c r="E14" s="349">
        <v>15.134623499999998</v>
      </c>
      <c r="F14" s="349">
        <v>15.133386</v>
      </c>
      <c r="G14" s="349">
        <v>15.131736</v>
      </c>
      <c r="H14" s="349">
        <v>15.0864156</v>
      </c>
      <c r="I14" s="349">
        <v>15.130415999999999</v>
      </c>
    </row>
    <row r="15" spans="1:9" ht="18.899999999999999" customHeight="1">
      <c r="A15" s="24" t="str">
        <f>'Page 9'!$A$20</f>
        <v>Schwyz</v>
      </c>
      <c r="B15" s="349">
        <v>16.966249999999999</v>
      </c>
      <c r="C15" s="349">
        <v>14.839375</v>
      </c>
      <c r="D15" s="349">
        <v>14.839583333333334</v>
      </c>
      <c r="E15" s="349">
        <v>14.839375</v>
      </c>
      <c r="F15" s="349">
        <v>14.839499999999997</v>
      </c>
      <c r="G15" s="349">
        <v>14.839500000000001</v>
      </c>
      <c r="H15" s="349">
        <v>14.839375</v>
      </c>
      <c r="I15" s="349">
        <v>14.8743</v>
      </c>
    </row>
    <row r="16" spans="1:9" ht="18.899999999999999" customHeight="1">
      <c r="A16" s="24" t="str">
        <f>'Page 9'!$A$21</f>
        <v>Sarnen</v>
      </c>
      <c r="B16" s="349">
        <v>19.350000000000001</v>
      </c>
      <c r="C16" s="349">
        <v>14.91</v>
      </c>
      <c r="D16" s="349">
        <v>14.202499999999999</v>
      </c>
      <c r="E16" s="349">
        <v>13.842500000000001</v>
      </c>
      <c r="F16" s="349">
        <v>13.631500000000001</v>
      </c>
      <c r="G16" s="349">
        <v>13.32</v>
      </c>
      <c r="H16" s="349">
        <v>13.1775</v>
      </c>
      <c r="I16" s="349">
        <v>13.09</v>
      </c>
    </row>
    <row r="17" spans="1:9" ht="18.899999999999999" customHeight="1">
      <c r="A17" s="24" t="str">
        <f>'Page 9'!$A$22</f>
        <v>Stans</v>
      </c>
      <c r="B17" s="349">
        <v>19.350000000000001</v>
      </c>
      <c r="C17" s="349">
        <v>13.6</v>
      </c>
      <c r="D17" s="349">
        <v>12.733333333333333</v>
      </c>
      <c r="E17" s="349">
        <v>12.71875</v>
      </c>
      <c r="F17" s="349">
        <v>12.705</v>
      </c>
      <c r="G17" s="349">
        <v>12.693333333333333</v>
      </c>
      <c r="H17" s="349">
        <v>12.6875</v>
      </c>
      <c r="I17" s="349">
        <v>12.682</v>
      </c>
    </row>
    <row r="18" spans="1:9" ht="18.899999999999999" customHeight="1">
      <c r="A18" s="24" t="str">
        <f>'Page 9'!$A$23</f>
        <v>Glarus</v>
      </c>
      <c r="B18" s="349">
        <v>21.024999999999999</v>
      </c>
      <c r="C18" s="349">
        <v>18.3</v>
      </c>
      <c r="D18" s="349">
        <v>17.483333333333334</v>
      </c>
      <c r="E18" s="349">
        <v>17.068750000000001</v>
      </c>
      <c r="F18" s="349">
        <v>16.824999999999999</v>
      </c>
      <c r="G18" s="349">
        <v>16.433333333333334</v>
      </c>
      <c r="H18" s="349">
        <v>16.239999999999998</v>
      </c>
      <c r="I18" s="349">
        <v>16.122</v>
      </c>
    </row>
    <row r="19" spans="1:9" ht="18.899999999999999" customHeight="1">
      <c r="A19" s="24" t="str">
        <f>'Page 9'!$A$24</f>
        <v>Zug</v>
      </c>
      <c r="B19" s="349">
        <v>17.387499999999999</v>
      </c>
      <c r="C19" s="349">
        <v>12.301874999999999</v>
      </c>
      <c r="D19" s="349">
        <v>11.989166666666668</v>
      </c>
      <c r="E19" s="349">
        <v>11.9140625</v>
      </c>
      <c r="F19" s="349">
        <v>11.804</v>
      </c>
      <c r="G19" s="349">
        <v>11.722333333333333</v>
      </c>
      <c r="H19" s="349">
        <v>11.649000000000001</v>
      </c>
      <c r="I19" s="349">
        <v>11.631</v>
      </c>
    </row>
    <row r="20" spans="1:9" ht="18.899999999999999" customHeight="1">
      <c r="A20" s="24" t="str">
        <f>'Page 9'!$A$25</f>
        <v>Fribourg</v>
      </c>
      <c r="B20" s="349">
        <v>20.901249999999997</v>
      </c>
      <c r="C20" s="349">
        <v>17.483124999999998</v>
      </c>
      <c r="D20" s="349">
        <v>16.34375</v>
      </c>
      <c r="E20" s="349">
        <v>15.877500000000003</v>
      </c>
      <c r="F20" s="349">
        <v>15.515250000000002</v>
      </c>
      <c r="G20" s="349">
        <v>15.2515</v>
      </c>
      <c r="H20" s="349">
        <v>17.630749999999999</v>
      </c>
      <c r="I20" s="349">
        <v>19.058299999999999</v>
      </c>
    </row>
    <row r="21" spans="1:9" ht="18.899999999999999" customHeight="1">
      <c r="A21" s="24" t="str">
        <f>'Page 9'!$A$26</f>
        <v>Solothurn</v>
      </c>
      <c r="B21" s="349">
        <v>18.475000000000001</v>
      </c>
      <c r="C21" s="349">
        <v>16.712499999999999</v>
      </c>
      <c r="D21" s="349">
        <v>16.625</v>
      </c>
      <c r="E21" s="349">
        <v>16.587499999999999</v>
      </c>
      <c r="F21" s="349">
        <v>16.66</v>
      </c>
      <c r="G21" s="349">
        <v>16.626666666666665</v>
      </c>
      <c r="H21" s="349">
        <v>16.658249999999999</v>
      </c>
      <c r="I21" s="349">
        <v>16.64</v>
      </c>
    </row>
    <row r="22" spans="1:9" ht="18.899999999999999" customHeight="1">
      <c r="A22" s="24" t="str">
        <f>'Page 9'!$A$27</f>
        <v>Basel</v>
      </c>
      <c r="B22" s="349">
        <v>28.712499999999999</v>
      </c>
      <c r="C22" s="349">
        <v>25.368749999999999</v>
      </c>
      <c r="D22" s="349">
        <v>25.512499999999999</v>
      </c>
      <c r="E22" s="349">
        <v>24.834375000000001</v>
      </c>
      <c r="F22" s="349">
        <v>24.285</v>
      </c>
      <c r="G22" s="349">
        <v>23.504999999999999</v>
      </c>
      <c r="H22" s="349">
        <v>23.186250000000001</v>
      </c>
      <c r="I22" s="349">
        <v>22.995000000000001</v>
      </c>
    </row>
    <row r="23" spans="1:9" ht="18.899999999999999" customHeight="1">
      <c r="A23" s="24" t="str">
        <f>'Page 9'!$A$28</f>
        <v>Liestal</v>
      </c>
      <c r="B23" s="349">
        <v>22.22</v>
      </c>
      <c r="C23" s="349">
        <v>19.2775</v>
      </c>
      <c r="D23" s="349">
        <v>18.461666666666666</v>
      </c>
      <c r="E23" s="349">
        <v>17.93</v>
      </c>
      <c r="F23" s="349">
        <v>17.71</v>
      </c>
      <c r="G23" s="349">
        <v>17.284666666666666</v>
      </c>
      <c r="H23" s="349">
        <v>17.121500000000001</v>
      </c>
      <c r="I23" s="349">
        <v>16.984000000000002</v>
      </c>
    </row>
    <row r="24" spans="1:9" ht="18.899999999999999" customHeight="1">
      <c r="A24" s="24" t="str">
        <f>'Page 9'!$A$29</f>
        <v>Schaffhausen</v>
      </c>
      <c r="B24" s="349">
        <v>20.45</v>
      </c>
      <c r="C24" s="349">
        <v>18.3</v>
      </c>
      <c r="D24" s="349">
        <v>17.433333333333334</v>
      </c>
      <c r="E24" s="349">
        <v>17.112500000000001</v>
      </c>
      <c r="F24" s="349">
        <v>16.82</v>
      </c>
      <c r="G24" s="349">
        <v>16.533333333333335</v>
      </c>
      <c r="H24" s="349">
        <v>16.39</v>
      </c>
      <c r="I24" s="349">
        <v>16.303999999999998</v>
      </c>
    </row>
    <row r="25" spans="1:9" ht="18.899999999999999" customHeight="1">
      <c r="A25" s="24" t="str">
        <f>'Page 9'!$A$30</f>
        <v>Herisau</v>
      </c>
      <c r="B25" s="349">
        <v>32.625</v>
      </c>
      <c r="C25" s="349">
        <v>22.875</v>
      </c>
      <c r="D25" s="349">
        <v>19.5</v>
      </c>
      <c r="E25" s="349">
        <v>17.90625</v>
      </c>
      <c r="F25" s="349">
        <v>16.95</v>
      </c>
      <c r="G25" s="349">
        <v>15.65</v>
      </c>
      <c r="H25" s="349">
        <v>15</v>
      </c>
      <c r="I25" s="349">
        <v>14.61</v>
      </c>
    </row>
    <row r="26" spans="1:9" ht="18.899999999999999" customHeight="1">
      <c r="A26" s="24" t="str">
        <f>'Page 9'!$A$31</f>
        <v>Appenzell</v>
      </c>
      <c r="B26" s="349">
        <v>19.3</v>
      </c>
      <c r="C26" s="349">
        <v>14.231249999999999</v>
      </c>
      <c r="D26" s="349">
        <v>14.1625</v>
      </c>
      <c r="E26" s="349">
        <v>14.128125000000001</v>
      </c>
      <c r="F26" s="349">
        <v>14.19</v>
      </c>
      <c r="G26" s="349">
        <v>14.19</v>
      </c>
      <c r="H26" s="349">
        <v>14.14875</v>
      </c>
      <c r="I26" s="349">
        <v>14.157</v>
      </c>
    </row>
    <row r="27" spans="1:9" ht="18.899999999999999" customHeight="1">
      <c r="A27" s="24" t="str">
        <f>'Page 9'!$A$32</f>
        <v>St. Gall</v>
      </c>
      <c r="B27" s="349">
        <v>17.387499999999999</v>
      </c>
      <c r="C27" s="349">
        <v>17.375</v>
      </c>
      <c r="D27" s="349">
        <v>17.379166666666666</v>
      </c>
      <c r="E27" s="349">
        <v>17.375</v>
      </c>
      <c r="F27" s="349">
        <v>17.377500000000001</v>
      </c>
      <c r="G27" s="349">
        <v>17.413333333333334</v>
      </c>
      <c r="H27" s="349">
        <v>17.377500000000001</v>
      </c>
      <c r="I27" s="349">
        <v>17.396999999999998</v>
      </c>
    </row>
    <row r="28" spans="1:9" ht="18.899999999999999" customHeight="1">
      <c r="A28" s="24" t="str">
        <f>'Page 9'!$A$33</f>
        <v>Chur</v>
      </c>
      <c r="B28" s="349">
        <v>26.6</v>
      </c>
      <c r="C28" s="349">
        <v>21.8125</v>
      </c>
      <c r="D28" s="349">
        <v>20.033333333333335</v>
      </c>
      <c r="E28" s="349">
        <v>19.168749999999999</v>
      </c>
      <c r="F28" s="349">
        <v>18.734999999999999</v>
      </c>
      <c r="G28" s="349">
        <v>18.023333333333333</v>
      </c>
      <c r="H28" s="349">
        <v>17.677499999999998</v>
      </c>
      <c r="I28" s="349">
        <v>17.462</v>
      </c>
    </row>
    <row r="29" spans="1:9" ht="18.899999999999999" customHeight="1">
      <c r="A29" s="24" t="str">
        <f>'Page 9'!$A$34</f>
        <v>Aarau</v>
      </c>
      <c r="B29" s="349">
        <v>26.6</v>
      </c>
      <c r="C29" s="349">
        <v>17.5625</v>
      </c>
      <c r="D29" s="349">
        <v>15.713333333333333</v>
      </c>
      <c r="E29" s="349">
        <v>15.709375</v>
      </c>
      <c r="F29" s="349">
        <v>15.712</v>
      </c>
      <c r="G29" s="349">
        <v>15.710333333333335</v>
      </c>
      <c r="H29" s="349">
        <v>15.71175</v>
      </c>
      <c r="I29" s="349">
        <v>15.711</v>
      </c>
    </row>
    <row r="30" spans="1:9" ht="18.899999999999999" customHeight="1">
      <c r="A30" s="24" t="str">
        <f>'Page 9'!$A$35</f>
        <v>Frauenfeld</v>
      </c>
      <c r="B30" s="349">
        <v>26.85</v>
      </c>
      <c r="C30" s="349">
        <v>16.43</v>
      </c>
      <c r="D30" s="349">
        <v>16.43</v>
      </c>
      <c r="E30" s="349">
        <v>16.43</v>
      </c>
      <c r="F30" s="349">
        <v>16.43</v>
      </c>
      <c r="G30" s="349">
        <v>16.43</v>
      </c>
      <c r="H30" s="349">
        <v>16.429874999999999</v>
      </c>
      <c r="I30" s="349">
        <v>16.4299</v>
      </c>
    </row>
    <row r="31" spans="1:9" ht="18.899999999999999" customHeight="1">
      <c r="A31" s="24" t="str">
        <f>'Page 9'!$A$36</f>
        <v>Bellinzona</v>
      </c>
      <c r="B31" s="349">
        <v>26.85</v>
      </c>
      <c r="C31" s="349">
        <v>23.519375000000004</v>
      </c>
      <c r="D31" s="349">
        <v>22.626250000000002</v>
      </c>
      <c r="E31" s="349">
        <v>22.1796875</v>
      </c>
      <c r="F31" s="349">
        <v>21.781499999999998</v>
      </c>
      <c r="G31" s="349">
        <v>21.467666666666666</v>
      </c>
      <c r="H31" s="349">
        <v>21.245625</v>
      </c>
      <c r="I31" s="349">
        <v>21.112400000000001</v>
      </c>
    </row>
    <row r="32" spans="1:9" ht="18.899999999999999" customHeight="1">
      <c r="A32" s="24" t="str">
        <f>'Page 9'!$A$37</f>
        <v>Lausanne</v>
      </c>
      <c r="B32" s="349">
        <v>22.874124999999999</v>
      </c>
      <c r="C32" s="349">
        <v>22.874124999999999</v>
      </c>
      <c r="D32" s="349">
        <v>22.874124999999999</v>
      </c>
      <c r="E32" s="349">
        <v>22.874124999999999</v>
      </c>
      <c r="F32" s="349">
        <v>22.874124999999999</v>
      </c>
      <c r="G32" s="349">
        <v>22.82493333333333</v>
      </c>
      <c r="H32" s="349">
        <v>22.800337500000001</v>
      </c>
      <c r="I32" s="349">
        <v>22.785580000000003</v>
      </c>
    </row>
    <row r="33" spans="1:9" ht="18.899999999999999" customHeight="1">
      <c r="A33" s="24" t="str">
        <f>'Page 9'!$A$38</f>
        <v>Sion</v>
      </c>
      <c r="B33" s="349">
        <v>19.364250000000002</v>
      </c>
      <c r="C33" s="349">
        <v>16.006875000000001</v>
      </c>
      <c r="D33" s="349">
        <v>14.926666666666666</v>
      </c>
      <c r="E33" s="349">
        <v>14.3865625</v>
      </c>
      <c r="F33" s="349">
        <v>14.0625</v>
      </c>
      <c r="G33" s="349">
        <v>13.606</v>
      </c>
      <c r="H33" s="349">
        <v>13.377875</v>
      </c>
      <c r="I33" s="349">
        <v>13.270100000000001</v>
      </c>
    </row>
    <row r="34" spans="1:9" ht="18.899999999999999" customHeight="1">
      <c r="A34" s="24" t="str">
        <f>'Page 9'!$A$39</f>
        <v>Neuchâtel</v>
      </c>
      <c r="B34" s="349">
        <v>19.3</v>
      </c>
      <c r="C34" s="349">
        <v>16.912500000000001</v>
      </c>
      <c r="D34" s="349">
        <v>17.083333333333332</v>
      </c>
      <c r="E34" s="349">
        <v>17.037500000000001</v>
      </c>
      <c r="F34" s="349">
        <v>17.015000000000001</v>
      </c>
      <c r="G34" s="349">
        <v>17.013333333333332</v>
      </c>
      <c r="H34" s="349">
        <v>17.015000000000001</v>
      </c>
      <c r="I34" s="349">
        <v>17.013999999999999</v>
      </c>
    </row>
    <row r="35" spans="1:9" ht="18.899999999999999" customHeight="1">
      <c r="A35" s="24" t="str">
        <f>'Page 9'!$A$40</f>
        <v>Geneva</v>
      </c>
      <c r="B35" s="349">
        <v>25.923750000000002</v>
      </c>
      <c r="C35" s="349">
        <v>24.909375000000001</v>
      </c>
      <c r="D35" s="349">
        <v>24.836666666666666</v>
      </c>
      <c r="E35" s="349">
        <v>24.60125</v>
      </c>
      <c r="F35" s="349">
        <v>24.46</v>
      </c>
      <c r="G35" s="349">
        <v>24.378</v>
      </c>
      <c r="H35" s="349">
        <v>24.336749999999999</v>
      </c>
      <c r="I35" s="349">
        <v>24.312200000000001</v>
      </c>
    </row>
    <row r="36" spans="1:9" ht="18.899999999999999" customHeight="1">
      <c r="A36" s="24" t="str">
        <f>'Page 9'!$A$41</f>
        <v>Delémont</v>
      </c>
      <c r="B36" s="349">
        <v>27.919999999999998</v>
      </c>
      <c r="C36" s="349">
        <v>24.52375</v>
      </c>
      <c r="D36" s="349">
        <v>23.17166666666667</v>
      </c>
      <c r="E36" s="349">
        <v>22.660625</v>
      </c>
      <c r="F36" s="349">
        <v>22.353999999999999</v>
      </c>
      <c r="G36" s="349">
        <v>21.857333333333333</v>
      </c>
      <c r="H36" s="349">
        <v>21.608999999999995</v>
      </c>
      <c r="I36" s="349">
        <v>21.459900000000001</v>
      </c>
    </row>
    <row r="37" spans="1:9" ht="18.899999999999999" customHeight="1">
      <c r="A37" s="223"/>
      <c r="B37" s="224"/>
      <c r="C37" s="224"/>
      <c r="D37" s="224"/>
      <c r="E37" s="224"/>
      <c r="F37" s="224"/>
      <c r="G37" s="224"/>
      <c r="H37" s="224"/>
      <c r="I37" s="224"/>
    </row>
    <row r="38" spans="1:9" ht="18.899999999999999" customHeight="1">
      <c r="A38" s="221"/>
      <c r="B38" s="980" t="s">
        <v>120</v>
      </c>
      <c r="C38" s="981"/>
      <c r="D38" s="981"/>
      <c r="E38" s="981"/>
      <c r="F38" s="981"/>
      <c r="G38" s="981"/>
      <c r="H38" s="981"/>
      <c r="I38" s="982"/>
    </row>
    <row r="39" spans="1:9" ht="18.899999999999999" customHeight="1">
      <c r="A39" s="24" t="str">
        <f>'Page 9'!$A$16</f>
        <v>Zurich</v>
      </c>
      <c r="B39" s="349">
        <v>24.543749999999999</v>
      </c>
      <c r="C39" s="349">
        <v>22.848749999999999</v>
      </c>
      <c r="D39" s="349">
        <v>22.272916666666667</v>
      </c>
      <c r="E39" s="349">
        <v>21.993749999999999</v>
      </c>
      <c r="F39" s="349">
        <v>21.825749999999999</v>
      </c>
      <c r="G39" s="349">
        <v>21.6</v>
      </c>
      <c r="H39" s="349">
        <v>21.486999999999998</v>
      </c>
      <c r="I39" s="349">
        <v>21.4193</v>
      </c>
    </row>
    <row r="40" spans="1:9" s="225" customFormat="1" ht="18.899999999999999" customHeight="1">
      <c r="A40" s="24" t="str">
        <f>'Page 9'!$A$17</f>
        <v>Berne</v>
      </c>
      <c r="B40" s="349">
        <v>18.121187500000001</v>
      </c>
      <c r="C40" s="349">
        <v>19.866812500000002</v>
      </c>
      <c r="D40" s="349">
        <v>20.4601875</v>
      </c>
      <c r="E40" s="349">
        <v>20.756859374999998</v>
      </c>
      <c r="F40" s="349">
        <v>20.934875000000002</v>
      </c>
      <c r="G40" s="349">
        <v>21.169924999999999</v>
      </c>
      <c r="H40" s="349">
        <v>21.28745</v>
      </c>
      <c r="I40" s="349">
        <v>21.357965000000004</v>
      </c>
    </row>
    <row r="41" spans="1:9" s="225" customFormat="1" ht="18.899999999999999" customHeight="1">
      <c r="A41" s="24" t="str">
        <f>'Page 9'!$A$18</f>
        <v>Lucerne</v>
      </c>
      <c r="B41" s="349">
        <v>16.374312500000002</v>
      </c>
      <c r="C41" s="349">
        <v>14.342812500000001</v>
      </c>
      <c r="D41" s="349">
        <v>13.6715</v>
      </c>
      <c r="E41" s="349">
        <v>13.331453125000001</v>
      </c>
      <c r="F41" s="349">
        <v>13.1309375</v>
      </c>
      <c r="G41" s="349">
        <v>12.858899999999998</v>
      </c>
      <c r="H41" s="349">
        <v>12.7246375</v>
      </c>
      <c r="I41" s="349">
        <v>12.644079999999999</v>
      </c>
    </row>
    <row r="42" spans="1:9" s="225" customFormat="1" ht="18.899999999999999" customHeight="1">
      <c r="A42" s="24" t="str">
        <f>'Page 9'!$A$19</f>
        <v>Altdorf</v>
      </c>
      <c r="B42" s="349">
        <v>15.130938299999999</v>
      </c>
      <c r="C42" s="349">
        <v>15.118563299999998</v>
      </c>
      <c r="D42" s="349">
        <v>15.114438300000002</v>
      </c>
      <c r="E42" s="349">
        <v>15.112375800000001</v>
      </c>
      <c r="F42" s="349">
        <v>15.1111383</v>
      </c>
      <c r="G42" s="349">
        <v>15.110971480000003</v>
      </c>
      <c r="H42" s="349">
        <v>15.11088807</v>
      </c>
      <c r="I42" s="349">
        <v>15.110838024</v>
      </c>
    </row>
    <row r="43" spans="1:9" s="225" customFormat="1" ht="18.899999999999999" customHeight="1">
      <c r="A43" s="24" t="str">
        <f>'Page 9'!$A$20</f>
        <v>Schwyz</v>
      </c>
      <c r="B43" s="349">
        <v>14.86125</v>
      </c>
      <c r="C43" s="349">
        <v>14.86125</v>
      </c>
      <c r="D43" s="349">
        <v>14.86125</v>
      </c>
      <c r="E43" s="349">
        <v>14.86125</v>
      </c>
      <c r="F43" s="349">
        <v>14.86125</v>
      </c>
      <c r="G43" s="349">
        <v>14.862708333333334</v>
      </c>
      <c r="H43" s="349">
        <v>14.863431250000001</v>
      </c>
      <c r="I43" s="349">
        <v>14.86387</v>
      </c>
    </row>
    <row r="44" spans="1:9" s="225" customFormat="1" ht="18.899999999999999" customHeight="1">
      <c r="A44" s="24" t="str">
        <f>'Page 9'!$A$21</f>
        <v>Sarnen</v>
      </c>
      <c r="B44" s="349">
        <v>17.102499999999999</v>
      </c>
      <c r="C44" s="349">
        <v>14.921656250000002</v>
      </c>
      <c r="D44" s="349">
        <v>14.194145833333332</v>
      </c>
      <c r="E44" s="349">
        <v>13.830703124999999</v>
      </c>
      <c r="F44" s="349">
        <v>13.612625</v>
      </c>
      <c r="G44" s="349">
        <v>13.321708333333333</v>
      </c>
      <c r="H44" s="349">
        <v>13.17625</v>
      </c>
      <c r="I44" s="349">
        <v>13.088975</v>
      </c>
    </row>
    <row r="45" spans="1:9" s="225" customFormat="1" ht="18.899999999999999" customHeight="1">
      <c r="A45" s="24" t="str">
        <f>'Page 9'!$A$22</f>
        <v>Stans</v>
      </c>
      <c r="B45" s="349">
        <v>12.8825</v>
      </c>
      <c r="C45" s="349">
        <v>12.773125</v>
      </c>
      <c r="D45" s="349">
        <v>12.736666666666666</v>
      </c>
      <c r="E45" s="349">
        <v>12.7184375</v>
      </c>
      <c r="F45" s="349">
        <v>12.70725</v>
      </c>
      <c r="G45" s="349">
        <v>12.693</v>
      </c>
      <c r="H45" s="349">
        <v>12.685625</v>
      </c>
      <c r="I45" s="349">
        <v>12.6812</v>
      </c>
    </row>
    <row r="46" spans="1:9" s="225" customFormat="1" ht="18.899999999999999" customHeight="1">
      <c r="A46" s="24" t="str">
        <f>'Page 9'!$A$23</f>
        <v>Glarus</v>
      </c>
      <c r="B46" s="349">
        <v>21.057500000000001</v>
      </c>
      <c r="C46" s="349">
        <v>18.379375</v>
      </c>
      <c r="D46" s="349">
        <v>17.486666666666668</v>
      </c>
      <c r="E46" s="349">
        <v>17.045937500000001</v>
      </c>
      <c r="F46" s="349">
        <v>16.777000000000001</v>
      </c>
      <c r="G46" s="349">
        <v>16.421500000000002</v>
      </c>
      <c r="H46" s="349">
        <v>16.243749999999999</v>
      </c>
      <c r="I46" s="349">
        <v>16.135300000000001</v>
      </c>
    </row>
    <row r="47" spans="1:9" s="225" customFormat="1" ht="18.899999999999999" customHeight="1">
      <c r="A47" s="24" t="str">
        <f>'Page 9'!$A$24</f>
        <v>Zug</v>
      </c>
      <c r="B47" s="349">
        <v>13.1529375</v>
      </c>
      <c r="C47" s="349">
        <v>13.20996875</v>
      </c>
      <c r="D47" s="349">
        <v>13.673354166666668</v>
      </c>
      <c r="E47" s="349">
        <v>13.9050625</v>
      </c>
      <c r="F47" s="349">
        <v>14.044075000000001</v>
      </c>
      <c r="G47" s="349">
        <v>14.230858333333332</v>
      </c>
      <c r="H47" s="349">
        <v>14.324249999999999</v>
      </c>
      <c r="I47" s="349">
        <v>14.380279999999999</v>
      </c>
    </row>
    <row r="48" spans="1:9" s="225" customFormat="1" ht="18.899999999999999" customHeight="1">
      <c r="A48" s="24" t="str">
        <f>'Page 9'!$A$25</f>
        <v>Fribourg</v>
      </c>
      <c r="B48" s="349">
        <v>26.005624999999998</v>
      </c>
      <c r="C48" s="349">
        <v>22.932718749999999</v>
      </c>
      <c r="D48" s="349">
        <v>21.90839583333333</v>
      </c>
      <c r="E48" s="349">
        <v>21.396249999999998</v>
      </c>
      <c r="F48" s="349">
        <v>21.088950000000001</v>
      </c>
      <c r="G48" s="349">
        <v>20.681291666666667</v>
      </c>
      <c r="H48" s="349">
        <v>20.47746875</v>
      </c>
      <c r="I48" s="349">
        <v>20.352690000000003</v>
      </c>
    </row>
    <row r="49" spans="1:9" s="225" customFormat="1" ht="18.899999999999999" customHeight="1">
      <c r="A49" s="24" t="str">
        <f>'Page 9'!$A$26</f>
        <v>Solothurn</v>
      </c>
      <c r="B49" s="349">
        <v>16.633749999999999</v>
      </c>
      <c r="C49" s="349">
        <v>17.940000000000001</v>
      </c>
      <c r="D49" s="349">
        <v>19.242145833333336</v>
      </c>
      <c r="E49" s="349">
        <v>19.893750000000001</v>
      </c>
      <c r="F49" s="349">
        <v>20.291499999999999</v>
      </c>
      <c r="G49" s="349">
        <v>20.812450000000002</v>
      </c>
      <c r="H49" s="349">
        <v>21.069500000000001</v>
      </c>
      <c r="I49" s="349">
        <v>21.22653</v>
      </c>
    </row>
    <row r="50" spans="1:9" s="225" customFormat="1" ht="18.899999999999999" customHeight="1">
      <c r="A50" s="24" t="str">
        <f>'Page 9'!$A$27</f>
        <v>Basel</v>
      </c>
      <c r="B50" s="349">
        <v>28.497499999999999</v>
      </c>
      <c r="C50" s="349">
        <v>25.544062499999999</v>
      </c>
      <c r="D50" s="349">
        <v>25.583749999999998</v>
      </c>
      <c r="E50" s="349">
        <v>24.736406250000002</v>
      </c>
      <c r="F50" s="349">
        <v>24.220874999999999</v>
      </c>
      <c r="G50" s="349">
        <v>23.542999999999999</v>
      </c>
      <c r="H50" s="349">
        <v>23.200500000000002</v>
      </c>
      <c r="I50" s="349">
        <v>22.99785</v>
      </c>
    </row>
    <row r="51" spans="1:9" s="225" customFormat="1" ht="18.899999999999999" customHeight="1">
      <c r="A51" s="24" t="str">
        <f>'Page 9'!$A$28</f>
        <v>Liestal</v>
      </c>
      <c r="B51" s="349">
        <v>22.269499999999997</v>
      </c>
      <c r="C51" s="349">
        <v>20.298437499999999</v>
      </c>
      <c r="D51" s="349">
        <v>20.427041666666668</v>
      </c>
      <c r="E51" s="349">
        <v>20.499499999999998</v>
      </c>
      <c r="F51" s="349">
        <v>20.536450000000002</v>
      </c>
      <c r="G51" s="349">
        <v>20.590066666666665</v>
      </c>
      <c r="H51" s="349">
        <v>20.616875</v>
      </c>
      <c r="I51" s="349">
        <v>20.632960000000001</v>
      </c>
    </row>
    <row r="52" spans="1:9" s="225" customFormat="1" ht="18.899999999999999" customHeight="1">
      <c r="A52" s="24" t="str">
        <f>'Page 9'!$A$29</f>
        <v>Schaffhausen</v>
      </c>
      <c r="B52" s="349">
        <v>20.38</v>
      </c>
      <c r="C52" s="349">
        <v>18.170000000000002</v>
      </c>
      <c r="D52" s="349">
        <v>17.440833333333334</v>
      </c>
      <c r="E52" s="349">
        <v>17.070625</v>
      </c>
      <c r="F52" s="349">
        <v>16.848500000000001</v>
      </c>
      <c r="G52" s="349">
        <v>16.555666666666667</v>
      </c>
      <c r="H52" s="349">
        <v>16.406749999999999</v>
      </c>
      <c r="I52" s="349">
        <v>16.319199999999999</v>
      </c>
    </row>
    <row r="53" spans="1:9" s="225" customFormat="1" ht="18.899999999999999" customHeight="1">
      <c r="A53" s="24" t="str">
        <f>'Page 9'!$A$30</f>
        <v>Herisau</v>
      </c>
      <c r="B53" s="349">
        <v>14.606249999999999</v>
      </c>
      <c r="C53" s="349">
        <v>13.828125</v>
      </c>
      <c r="D53" s="349">
        <v>13.5625</v>
      </c>
      <c r="E53" s="349">
        <v>13.434374999999999</v>
      </c>
      <c r="F53" s="349">
        <v>13.3575</v>
      </c>
      <c r="G53" s="349">
        <v>13.2525</v>
      </c>
      <c r="H53" s="349">
        <v>13.2</v>
      </c>
      <c r="I53" s="349">
        <v>13.1685</v>
      </c>
    </row>
    <row r="54" spans="1:9" s="225" customFormat="1" ht="18.899999999999999" customHeight="1">
      <c r="A54" s="24" t="str">
        <f>'Page 9'!$A$31</f>
        <v>Appenzell</v>
      </c>
      <c r="B54" s="349">
        <v>14.169375</v>
      </c>
      <c r="C54" s="349">
        <v>14.159062499999999</v>
      </c>
      <c r="D54" s="349">
        <v>14.1625</v>
      </c>
      <c r="E54" s="349">
        <v>14.16421875</v>
      </c>
      <c r="F54" s="349">
        <v>14.16525</v>
      </c>
      <c r="G54" s="349">
        <v>14.1625</v>
      </c>
      <c r="H54" s="349">
        <v>14.163187499999999</v>
      </c>
      <c r="I54" s="349">
        <v>14.163600000000001</v>
      </c>
    </row>
    <row r="55" spans="1:9" s="225" customFormat="1" ht="18.899999999999999" customHeight="1">
      <c r="A55" s="24" t="str">
        <f>'Page 9'!$A$32</f>
        <v>St. Gall</v>
      </c>
      <c r="B55" s="349">
        <v>17.403124999999999</v>
      </c>
      <c r="C55" s="349">
        <v>17.403124999999999</v>
      </c>
      <c r="D55" s="349">
        <v>17.394166666666667</v>
      </c>
      <c r="E55" s="349">
        <v>17.396406249999998</v>
      </c>
      <c r="F55" s="349">
        <v>17.397749999999998</v>
      </c>
      <c r="G55" s="349">
        <v>17.397666666666666</v>
      </c>
      <c r="H55" s="349">
        <v>17.397625000000001</v>
      </c>
      <c r="I55" s="349">
        <v>17.397600000000001</v>
      </c>
    </row>
    <row r="56" spans="1:9" s="225" customFormat="1" ht="18.899999999999999" customHeight="1">
      <c r="A56" s="24" t="str">
        <f>'Page 9'!$A$33</f>
        <v>Chur</v>
      </c>
      <c r="B56" s="349">
        <v>26.712499999999999</v>
      </c>
      <c r="C56" s="349">
        <v>21.704062499999999</v>
      </c>
      <c r="D56" s="349">
        <v>20.025208333333332</v>
      </c>
      <c r="E56" s="349">
        <v>19.192187499999999</v>
      </c>
      <c r="F56" s="349">
        <v>18.692875000000001</v>
      </c>
      <c r="G56" s="349">
        <v>18.021416666666667</v>
      </c>
      <c r="H56" s="349">
        <v>17.685812500000001</v>
      </c>
      <c r="I56" s="349">
        <v>17.4863</v>
      </c>
    </row>
    <row r="57" spans="1:9" s="225" customFormat="1" ht="18.899999999999999" customHeight="1">
      <c r="A57" s="24" t="str">
        <f>'Page 9'!$A$34</f>
        <v>Aarau</v>
      </c>
      <c r="B57" s="349">
        <v>15.710750000000001</v>
      </c>
      <c r="C57" s="349">
        <v>15.71125</v>
      </c>
      <c r="D57" s="349">
        <v>16.604583333333334</v>
      </c>
      <c r="E57" s="349">
        <v>17.244812500000002</v>
      </c>
      <c r="F57" s="349">
        <v>17.629025000000002</v>
      </c>
      <c r="G57" s="349">
        <v>18.141166666666667</v>
      </c>
      <c r="H57" s="349">
        <v>18.397349999999999</v>
      </c>
      <c r="I57" s="349">
        <v>18.55106</v>
      </c>
    </row>
    <row r="58" spans="1:9" s="225" customFormat="1" ht="18.899999999999999" customHeight="1">
      <c r="A58" s="24" t="str">
        <f>'Page 9'!$A$35</f>
        <v>Frauenfeld</v>
      </c>
      <c r="B58" s="349">
        <v>16.429874999999999</v>
      </c>
      <c r="C58" s="349">
        <v>16.429906249999998</v>
      </c>
      <c r="D58" s="349">
        <v>16.429874999999999</v>
      </c>
      <c r="E58" s="349">
        <v>16.429874999999999</v>
      </c>
      <c r="F58" s="349">
        <v>16.4298875</v>
      </c>
      <c r="G58" s="349">
        <v>16.429883333333333</v>
      </c>
      <c r="H58" s="349">
        <v>16.4298875</v>
      </c>
      <c r="I58" s="349">
        <v>16.429885000000002</v>
      </c>
    </row>
    <row r="59" spans="1:9" s="225" customFormat="1" ht="18.899999999999999" customHeight="1">
      <c r="A59" s="24" t="str">
        <f>'Page 9'!$A$36</f>
        <v>Bellinzona</v>
      </c>
      <c r="B59" s="349">
        <v>26.459250000000001</v>
      </c>
      <c r="C59" s="349">
        <v>23.568218749999996</v>
      </c>
      <c r="D59" s="349">
        <v>22.604541666666666</v>
      </c>
      <c r="E59" s="349">
        <v>22.114562500000002</v>
      </c>
      <c r="F59" s="349">
        <v>21.827087500000001</v>
      </c>
      <c r="G59" s="349">
        <v>21.441616666666665</v>
      </c>
      <c r="H59" s="349">
        <v>21.245625</v>
      </c>
      <c r="I59" s="349">
        <v>21.130635000000002</v>
      </c>
    </row>
    <row r="60" spans="1:9" s="225" customFormat="1" ht="18.899999999999999" customHeight="1">
      <c r="A60" s="24" t="str">
        <f>'Page 9'!$A$37</f>
        <v>Lausanne</v>
      </c>
      <c r="B60" s="349">
        <v>22.800337500000001</v>
      </c>
      <c r="C60" s="349">
        <v>22.781890624999996</v>
      </c>
      <c r="D60" s="349">
        <v>22.788039583333333</v>
      </c>
      <c r="E60" s="349">
        <v>22.7911140625</v>
      </c>
      <c r="F60" s="349">
        <v>22.792958749999997</v>
      </c>
      <c r="G60" s="349">
        <v>22.790499166666667</v>
      </c>
      <c r="H60" s="349">
        <v>22.789269375</v>
      </c>
      <c r="I60" s="349">
        <v>22.788531500000001</v>
      </c>
    </row>
    <row r="61" spans="1:9" s="225" customFormat="1" ht="18.899999999999999" customHeight="1">
      <c r="A61" s="24" t="str">
        <f>'Page 9'!$A$38</f>
        <v>Sion</v>
      </c>
      <c r="B61" s="349">
        <v>22.146312500000001</v>
      </c>
      <c r="C61" s="349">
        <v>17.457671875000003</v>
      </c>
      <c r="D61" s="349">
        <v>18.096895833333335</v>
      </c>
      <c r="E61" s="349">
        <v>19.008109375</v>
      </c>
      <c r="F61" s="349">
        <v>19.561787499999998</v>
      </c>
      <c r="G61" s="349">
        <v>20.288441666666667</v>
      </c>
      <c r="H61" s="349">
        <v>20.651775000000001</v>
      </c>
      <c r="I61" s="349">
        <v>20.869769999999999</v>
      </c>
    </row>
    <row r="62" spans="1:9" s="225" customFormat="1" ht="18.899999999999999" customHeight="1">
      <c r="A62" s="24" t="str">
        <f>'Page 9'!$A$39</f>
        <v>Neuchâtel</v>
      </c>
      <c r="B62" s="349">
        <v>19.352499999999999</v>
      </c>
      <c r="C62" s="349">
        <v>17.015000000000001</v>
      </c>
      <c r="D62" s="349">
        <v>17.015000000000001</v>
      </c>
      <c r="E62" s="349">
        <v>17.015000000000001</v>
      </c>
      <c r="F62" s="349">
        <v>17.015000000000001</v>
      </c>
      <c r="G62" s="349">
        <v>17.011500000000002</v>
      </c>
      <c r="H62" s="349">
        <v>17.012374999999999</v>
      </c>
      <c r="I62" s="349">
        <v>17.012899999999998</v>
      </c>
    </row>
    <row r="63" spans="1:9" s="225" customFormat="1" ht="18.899999999999999" customHeight="1">
      <c r="A63" s="24" t="str">
        <f>'Page 9'!$A$40</f>
        <v>Geneva</v>
      </c>
      <c r="B63" s="349">
        <v>25.725375</v>
      </c>
      <c r="C63" s="349">
        <v>24.929656249999997</v>
      </c>
      <c r="D63" s="349">
        <v>24.677687499999998</v>
      </c>
      <c r="E63" s="349">
        <v>24.551718749999999</v>
      </c>
      <c r="F63" s="349">
        <v>24.468162500000002</v>
      </c>
      <c r="G63" s="349">
        <v>24.367374999999999</v>
      </c>
      <c r="H63" s="349">
        <v>24.3169875</v>
      </c>
      <c r="I63" s="349">
        <v>24.286755000000003</v>
      </c>
    </row>
    <row r="64" spans="1:9" s="225" customFormat="1" ht="18.899999999999999" customHeight="1">
      <c r="A64" s="24" t="str">
        <f>'Page 9'!$A$41</f>
        <v>Delémont</v>
      </c>
      <c r="B64" s="349">
        <v>28.348937499999998</v>
      </c>
      <c r="C64" s="349">
        <v>24.622843750000001</v>
      </c>
      <c r="D64" s="349">
        <v>23.369812500000002</v>
      </c>
      <c r="E64" s="349">
        <v>22.751562499999999</v>
      </c>
      <c r="F64" s="349">
        <v>22.380600000000001</v>
      </c>
      <c r="G64" s="349">
        <v>21.883791666666667</v>
      </c>
      <c r="H64" s="349">
        <v>21.635387499999997</v>
      </c>
      <c r="I64" s="349">
        <v>21.488984999999996</v>
      </c>
    </row>
    <row r="65" spans="1:240" ht="18.899999999999999" customHeight="1">
      <c r="G65" s="226"/>
      <c r="H65" s="227"/>
      <c r="I65" s="227"/>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8"/>
      <c r="BD65" s="228"/>
      <c r="BE65" s="228"/>
      <c r="BF65" s="228"/>
      <c r="BG65" s="228"/>
      <c r="BH65" s="228"/>
      <c r="BI65" s="228"/>
      <c r="BJ65" s="228"/>
      <c r="BK65" s="228"/>
      <c r="BL65" s="228"/>
      <c r="BM65" s="228"/>
      <c r="BN65" s="228"/>
      <c r="BO65" s="228"/>
      <c r="BP65" s="228"/>
      <c r="BQ65" s="228"/>
      <c r="BR65" s="228"/>
      <c r="BS65" s="228"/>
      <c r="BT65" s="228"/>
      <c r="BU65" s="228"/>
      <c r="BV65" s="228"/>
      <c r="BW65" s="228"/>
      <c r="BX65" s="228"/>
      <c r="BY65" s="228"/>
      <c r="BZ65" s="228"/>
      <c r="CA65" s="228"/>
      <c r="CB65" s="228"/>
      <c r="CC65" s="228"/>
      <c r="CD65" s="228"/>
      <c r="CE65" s="228"/>
      <c r="CF65" s="228"/>
      <c r="CG65" s="228"/>
      <c r="CH65" s="228"/>
      <c r="CI65" s="228"/>
      <c r="CJ65" s="228"/>
      <c r="CK65" s="228"/>
      <c r="CL65" s="228"/>
      <c r="CM65" s="228"/>
      <c r="CN65" s="228"/>
      <c r="CO65" s="228"/>
      <c r="CP65" s="228"/>
      <c r="CQ65" s="228"/>
      <c r="CR65" s="228"/>
      <c r="CS65" s="228"/>
      <c r="CT65" s="228"/>
      <c r="CU65" s="228"/>
      <c r="CV65" s="228"/>
      <c r="CW65" s="228"/>
      <c r="CX65" s="228"/>
      <c r="CY65" s="228"/>
      <c r="CZ65" s="228"/>
      <c r="DA65" s="228"/>
      <c r="DB65" s="228"/>
      <c r="DC65" s="228"/>
      <c r="DD65" s="228"/>
      <c r="DE65" s="228"/>
      <c r="DF65" s="228"/>
      <c r="DG65" s="228"/>
      <c r="DH65" s="228"/>
      <c r="DI65" s="228"/>
      <c r="DJ65" s="228"/>
      <c r="DK65" s="228"/>
      <c r="DL65" s="228"/>
      <c r="DM65" s="228"/>
      <c r="DN65" s="228"/>
      <c r="DO65" s="228"/>
      <c r="DP65" s="228"/>
      <c r="DQ65" s="228"/>
      <c r="DR65" s="228"/>
      <c r="DS65" s="228"/>
      <c r="DT65" s="228"/>
      <c r="DU65" s="228"/>
      <c r="DV65" s="228"/>
      <c r="DW65" s="228"/>
      <c r="DX65" s="228"/>
      <c r="DY65" s="228"/>
      <c r="DZ65" s="228"/>
      <c r="EA65" s="228"/>
      <c r="EB65" s="228"/>
      <c r="EC65" s="228"/>
      <c r="ED65" s="228"/>
      <c r="EE65" s="228"/>
      <c r="EF65" s="228"/>
      <c r="EG65" s="228"/>
      <c r="EH65" s="228"/>
      <c r="EI65" s="228"/>
      <c r="EJ65" s="228"/>
      <c r="EK65" s="228"/>
      <c r="EL65" s="228"/>
      <c r="EM65" s="228"/>
      <c r="EN65" s="228"/>
      <c r="EO65" s="228"/>
      <c r="EP65" s="228"/>
      <c r="EQ65" s="228"/>
      <c r="ER65" s="228"/>
      <c r="ES65" s="228"/>
      <c r="ET65" s="228"/>
      <c r="EU65" s="228"/>
      <c r="EV65" s="228"/>
      <c r="EW65" s="228"/>
      <c r="EX65" s="228"/>
      <c r="EY65" s="228"/>
      <c r="EZ65" s="228"/>
      <c r="FA65" s="228"/>
      <c r="FB65" s="228"/>
      <c r="FC65" s="228"/>
      <c r="FD65" s="228"/>
      <c r="FE65" s="228"/>
      <c r="FF65" s="228"/>
      <c r="FG65" s="228"/>
      <c r="FH65" s="228"/>
      <c r="FI65" s="228"/>
      <c r="FJ65" s="228"/>
      <c r="FK65" s="228"/>
      <c r="FL65" s="228"/>
      <c r="FM65" s="228"/>
      <c r="FN65" s="228"/>
      <c r="FO65" s="228"/>
      <c r="FP65" s="228"/>
      <c r="FQ65" s="228"/>
      <c r="FR65" s="228"/>
      <c r="FS65" s="228"/>
      <c r="FT65" s="228"/>
      <c r="FU65" s="228"/>
      <c r="FV65" s="228"/>
      <c r="FW65" s="228"/>
      <c r="FX65" s="228"/>
      <c r="FY65" s="228"/>
      <c r="FZ65" s="228"/>
      <c r="GA65" s="228"/>
      <c r="GB65" s="228"/>
      <c r="GC65" s="228"/>
      <c r="GD65" s="228"/>
      <c r="GE65" s="228"/>
      <c r="GF65" s="228"/>
      <c r="GG65" s="228"/>
      <c r="GH65" s="228"/>
      <c r="GI65" s="228"/>
      <c r="GJ65" s="228"/>
      <c r="GK65" s="228"/>
      <c r="GL65" s="228"/>
      <c r="GM65" s="228"/>
      <c r="GN65" s="228"/>
      <c r="GO65" s="228"/>
      <c r="GP65" s="228"/>
      <c r="GQ65" s="228"/>
      <c r="GR65" s="228"/>
      <c r="GS65" s="228"/>
      <c r="GT65" s="228"/>
      <c r="GU65" s="228"/>
      <c r="GV65" s="228"/>
      <c r="GW65" s="228"/>
      <c r="GX65" s="228"/>
      <c r="GY65" s="228"/>
      <c r="GZ65" s="228"/>
      <c r="HA65" s="228"/>
      <c r="HB65" s="228"/>
      <c r="HC65" s="228"/>
      <c r="HD65" s="228"/>
      <c r="HE65" s="228"/>
      <c r="HF65" s="228"/>
      <c r="HG65" s="228"/>
      <c r="HH65" s="228"/>
      <c r="HI65" s="228"/>
      <c r="HJ65" s="228"/>
      <c r="HK65" s="228"/>
      <c r="HL65" s="228"/>
      <c r="HM65" s="228"/>
      <c r="HN65" s="228"/>
      <c r="HO65" s="228"/>
      <c r="HP65" s="228"/>
      <c r="HQ65" s="228"/>
      <c r="HR65" s="228"/>
      <c r="HS65" s="228"/>
      <c r="HT65" s="228"/>
      <c r="HU65" s="228"/>
      <c r="HV65" s="228"/>
      <c r="HW65" s="228"/>
      <c r="HX65" s="228"/>
      <c r="HY65" s="228"/>
      <c r="HZ65" s="228"/>
      <c r="IA65" s="228"/>
      <c r="IB65" s="228"/>
      <c r="IC65" s="228"/>
      <c r="ID65" s="228"/>
      <c r="IE65" s="228"/>
      <c r="IF65" s="228"/>
    </row>
    <row r="66" spans="1:240" ht="18.899999999999999" customHeight="1">
      <c r="A66" s="226"/>
      <c r="B66" s="226"/>
      <c r="C66" s="226"/>
      <c r="D66" s="226"/>
      <c r="E66" s="217"/>
      <c r="F66" s="226"/>
      <c r="G66" s="229"/>
      <c r="H66" s="229"/>
      <c r="I66" s="229"/>
    </row>
    <row r="67" spans="1:240" ht="18.899999999999999" customHeight="1">
      <c r="A67" s="238" t="s">
        <v>147</v>
      </c>
      <c r="B67" s="229"/>
      <c r="C67" s="229"/>
      <c r="D67" s="229"/>
      <c r="E67" s="217"/>
      <c r="F67" s="226"/>
      <c r="G67" s="229"/>
      <c r="H67" s="229"/>
      <c r="I67" s="229"/>
    </row>
    <row r="68" spans="1:240" ht="18.899999999999999" customHeight="1">
      <c r="A68" s="486" t="s">
        <v>203</v>
      </c>
      <c r="B68" s="229"/>
      <c r="C68" s="229"/>
      <c r="D68" s="229"/>
      <c r="E68" s="217"/>
      <c r="F68" s="226"/>
      <c r="G68" s="229"/>
      <c r="H68" s="229"/>
      <c r="I68" s="229"/>
    </row>
    <row r="69" spans="1:240" ht="18.899999999999999" customHeight="1">
      <c r="A69" s="486" t="s">
        <v>204</v>
      </c>
      <c r="B69" s="229"/>
      <c r="C69" s="229"/>
      <c r="D69" s="229"/>
      <c r="E69" s="229"/>
      <c r="F69" s="226"/>
      <c r="G69" s="229"/>
      <c r="H69" s="229"/>
      <c r="I69" s="229"/>
    </row>
    <row r="70" spans="1:240" ht="18.899999999999999" customHeight="1">
      <c r="A70" s="230"/>
      <c r="B70" s="229"/>
      <c r="C70" s="229"/>
      <c r="D70" s="229"/>
      <c r="E70" s="229"/>
      <c r="F70" s="230"/>
      <c r="G70" s="229"/>
      <c r="H70" s="229"/>
      <c r="I70" s="229"/>
    </row>
    <row r="71" spans="1:240" ht="18.899999999999999" customHeight="1">
      <c r="B71" s="231"/>
      <c r="C71" s="231"/>
      <c r="D71" s="231"/>
      <c r="E71" s="231"/>
      <c r="F71" s="231"/>
      <c r="G71" s="231"/>
      <c r="H71" s="231"/>
      <c r="I71" s="231"/>
    </row>
    <row r="72" spans="1:240" ht="18.899999999999999" customHeight="1">
      <c r="B72" s="231"/>
      <c r="C72" s="231"/>
      <c r="D72" s="231"/>
      <c r="E72" s="231"/>
      <c r="F72" s="231"/>
      <c r="G72" s="231"/>
      <c r="H72" s="231"/>
      <c r="I72" s="231"/>
    </row>
    <row r="73" spans="1:240" ht="18.899999999999999" customHeight="1">
      <c r="B73" s="231"/>
      <c r="C73" s="231"/>
      <c r="D73" s="231"/>
      <c r="E73" s="231"/>
      <c r="F73" s="231"/>
      <c r="G73" s="231"/>
      <c r="H73" s="231"/>
      <c r="I73" s="231"/>
    </row>
    <row r="74" spans="1:240" ht="18.899999999999999" customHeight="1">
      <c r="B74" s="231"/>
      <c r="C74" s="231"/>
      <c r="D74" s="231"/>
      <c r="E74" s="231"/>
      <c r="F74" s="231"/>
      <c r="G74" s="231"/>
      <c r="H74" s="231"/>
      <c r="I74" s="231"/>
    </row>
    <row r="75" spans="1:240" ht="18.899999999999999" customHeight="1">
      <c r="B75" s="231"/>
      <c r="C75" s="231"/>
      <c r="D75" s="231"/>
      <c r="E75" s="231"/>
      <c r="F75" s="231"/>
      <c r="G75" s="231"/>
      <c r="H75" s="231"/>
      <c r="I75" s="231"/>
    </row>
    <row r="76" spans="1:240" ht="18.899999999999999" customHeight="1">
      <c r="B76" s="231"/>
      <c r="C76" s="231"/>
      <c r="D76" s="231"/>
      <c r="E76" s="231"/>
      <c r="F76" s="231"/>
      <c r="G76" s="231"/>
      <c r="H76" s="231"/>
      <c r="I76" s="231"/>
    </row>
    <row r="77" spans="1:240" ht="18.899999999999999" customHeight="1">
      <c r="B77" s="231"/>
      <c r="C77" s="231"/>
      <c r="D77" s="231"/>
      <c r="E77" s="231"/>
      <c r="F77" s="231"/>
      <c r="G77" s="231"/>
      <c r="H77" s="231"/>
      <c r="I77" s="231"/>
    </row>
    <row r="78" spans="1:240" ht="18.899999999999999" customHeight="1">
      <c r="B78" s="231"/>
      <c r="C78" s="231"/>
      <c r="D78" s="231"/>
      <c r="E78" s="231"/>
      <c r="F78" s="231"/>
      <c r="G78" s="231"/>
      <c r="H78" s="231"/>
      <c r="I78" s="231"/>
    </row>
    <row r="79" spans="1:240">
      <c r="B79" s="231"/>
      <c r="C79" s="231"/>
      <c r="D79" s="231"/>
      <c r="E79" s="231"/>
      <c r="F79" s="231"/>
      <c r="G79" s="231"/>
      <c r="H79" s="231"/>
      <c r="I79" s="231"/>
    </row>
    <row r="80" spans="1:240">
      <c r="B80" s="231"/>
      <c r="C80" s="231"/>
      <c r="D80" s="231"/>
      <c r="E80" s="231"/>
      <c r="F80" s="231"/>
      <c r="G80" s="231"/>
      <c r="H80" s="231"/>
      <c r="I80" s="231"/>
    </row>
    <row r="81" spans="2:9">
      <c r="B81" s="231"/>
      <c r="C81" s="231"/>
      <c r="D81" s="231"/>
      <c r="E81" s="231"/>
      <c r="F81" s="231"/>
      <c r="G81" s="231"/>
      <c r="H81" s="231"/>
      <c r="I81" s="231"/>
    </row>
    <row r="82" spans="2:9">
      <c r="B82" s="231"/>
      <c r="C82" s="231"/>
      <c r="D82" s="231"/>
      <c r="E82" s="231"/>
      <c r="F82" s="231"/>
      <c r="G82" s="231"/>
      <c r="H82" s="231"/>
      <c r="I82" s="231"/>
    </row>
    <row r="83" spans="2:9">
      <c r="B83" s="231"/>
      <c r="C83" s="231"/>
      <c r="D83" s="231"/>
      <c r="E83" s="231"/>
      <c r="F83" s="231"/>
      <c r="G83" s="231"/>
      <c r="H83" s="231"/>
      <c r="I83" s="231"/>
    </row>
    <row r="84" spans="2:9">
      <c r="B84" s="231"/>
      <c r="C84" s="231"/>
      <c r="D84" s="231"/>
      <c r="E84" s="231"/>
      <c r="F84" s="231"/>
      <c r="G84" s="231"/>
      <c r="H84" s="231"/>
      <c r="I84" s="231"/>
    </row>
    <row r="85" spans="2:9">
      <c r="B85" s="231"/>
      <c r="C85" s="231"/>
      <c r="D85" s="231"/>
      <c r="E85" s="231"/>
      <c r="F85" s="231"/>
      <c r="G85" s="231"/>
      <c r="H85" s="231"/>
      <c r="I85" s="231"/>
    </row>
    <row r="86" spans="2:9">
      <c r="B86" s="231"/>
      <c r="C86" s="231"/>
      <c r="D86" s="231"/>
      <c r="E86" s="231"/>
      <c r="F86" s="231"/>
      <c r="G86" s="231"/>
      <c r="H86" s="231"/>
      <c r="I86" s="231"/>
    </row>
    <row r="87" spans="2:9">
      <c r="B87" s="231"/>
      <c r="C87" s="231"/>
      <c r="D87" s="231"/>
      <c r="E87" s="231"/>
      <c r="F87" s="231"/>
      <c r="G87" s="231"/>
      <c r="H87" s="231"/>
      <c r="I87" s="231"/>
    </row>
    <row r="88" spans="2:9">
      <c r="B88" s="231"/>
      <c r="C88" s="231"/>
      <c r="D88" s="231"/>
      <c r="E88" s="231"/>
      <c r="F88" s="231"/>
      <c r="G88" s="231"/>
      <c r="H88" s="231"/>
      <c r="I88" s="231"/>
    </row>
    <row r="89" spans="2:9">
      <c r="B89" s="231"/>
      <c r="C89" s="231"/>
      <c r="D89" s="231"/>
      <c r="E89" s="231"/>
      <c r="F89" s="231"/>
      <c r="G89" s="231"/>
      <c r="H89" s="231"/>
      <c r="I89" s="231"/>
    </row>
    <row r="90" spans="2:9">
      <c r="B90" s="231"/>
      <c r="C90" s="231"/>
      <c r="D90" s="231"/>
      <c r="E90" s="231"/>
      <c r="F90" s="231"/>
      <c r="G90" s="231"/>
      <c r="H90" s="231"/>
      <c r="I90" s="231"/>
    </row>
    <row r="91" spans="2:9">
      <c r="B91" s="231"/>
      <c r="C91" s="231"/>
      <c r="D91" s="231"/>
      <c r="E91" s="231"/>
      <c r="F91" s="231"/>
      <c r="G91" s="231"/>
      <c r="H91" s="231"/>
      <c r="I91" s="231"/>
    </row>
    <row r="92" spans="2:9">
      <c r="B92" s="231"/>
      <c r="C92" s="231"/>
      <c r="D92" s="231"/>
      <c r="E92" s="231"/>
      <c r="F92" s="231"/>
      <c r="G92" s="231"/>
      <c r="H92" s="231"/>
      <c r="I92" s="231"/>
    </row>
    <row r="93" spans="2:9">
      <c r="B93" s="231"/>
      <c r="C93" s="231"/>
      <c r="D93" s="231"/>
      <c r="E93" s="231"/>
      <c r="F93" s="231"/>
      <c r="G93" s="231"/>
      <c r="H93" s="231"/>
      <c r="I93" s="231"/>
    </row>
    <row r="94" spans="2:9">
      <c r="B94" s="231"/>
      <c r="C94" s="231"/>
      <c r="D94" s="231"/>
      <c r="E94" s="231"/>
      <c r="F94" s="231"/>
      <c r="G94" s="231"/>
      <c r="H94" s="231"/>
      <c r="I94" s="231"/>
    </row>
    <row r="95" spans="2:9">
      <c r="B95" s="231"/>
      <c r="C95" s="231"/>
      <c r="D95" s="231"/>
      <c r="E95" s="231"/>
      <c r="F95" s="231"/>
      <c r="G95" s="231"/>
      <c r="H95" s="231"/>
      <c r="I95" s="231"/>
    </row>
    <row r="96" spans="2:9">
      <c r="B96" s="231"/>
      <c r="C96" s="231"/>
      <c r="D96" s="231"/>
      <c r="E96" s="231"/>
      <c r="F96" s="231"/>
      <c r="G96" s="231"/>
      <c r="H96" s="231"/>
      <c r="I96" s="231"/>
    </row>
    <row r="97" spans="2:9">
      <c r="B97" s="231"/>
      <c r="C97" s="231"/>
      <c r="D97" s="231"/>
      <c r="E97" s="231"/>
      <c r="F97" s="231"/>
      <c r="G97" s="231"/>
      <c r="H97" s="231"/>
      <c r="I97" s="231"/>
    </row>
    <row r="98" spans="2:9">
      <c r="B98" s="231"/>
      <c r="C98" s="231"/>
      <c r="D98" s="231"/>
      <c r="E98" s="231"/>
      <c r="F98" s="231"/>
      <c r="G98" s="231"/>
      <c r="H98" s="231"/>
      <c r="I98" s="231"/>
    </row>
    <row r="99" spans="2:9">
      <c r="B99" s="231"/>
      <c r="C99" s="231"/>
      <c r="D99" s="231"/>
      <c r="E99" s="231"/>
      <c r="F99" s="231"/>
      <c r="G99" s="231"/>
      <c r="H99" s="231"/>
      <c r="I99" s="231"/>
    </row>
    <row r="100" spans="2:9">
      <c r="B100" s="231"/>
      <c r="C100" s="231"/>
      <c r="D100" s="231"/>
      <c r="E100" s="231"/>
      <c r="F100" s="231"/>
      <c r="G100" s="231"/>
      <c r="H100" s="231"/>
      <c r="I100" s="231"/>
    </row>
    <row r="101" spans="2:9">
      <c r="B101" s="231"/>
      <c r="C101" s="231"/>
      <c r="D101" s="231"/>
      <c r="E101" s="231"/>
      <c r="F101" s="231"/>
      <c r="G101" s="231"/>
      <c r="H101" s="231"/>
      <c r="I101" s="231"/>
    </row>
    <row r="102" spans="2:9">
      <c r="B102" s="231"/>
      <c r="C102" s="231"/>
      <c r="D102" s="231"/>
      <c r="E102" s="231"/>
      <c r="F102" s="231"/>
      <c r="G102" s="231"/>
      <c r="H102" s="231"/>
      <c r="I102" s="231"/>
    </row>
    <row r="103" spans="2:9">
      <c r="B103" s="231"/>
      <c r="C103" s="231"/>
      <c r="D103" s="231"/>
      <c r="E103" s="231"/>
      <c r="F103" s="231"/>
      <c r="G103" s="231"/>
      <c r="H103" s="231"/>
      <c r="I103" s="231"/>
    </row>
    <row r="104" spans="2:9">
      <c r="B104" s="231"/>
      <c r="C104" s="231"/>
      <c r="D104" s="231"/>
      <c r="E104" s="231"/>
      <c r="F104" s="231"/>
      <c r="G104" s="231"/>
      <c r="H104" s="231"/>
      <c r="I104" s="231"/>
    </row>
    <row r="105" spans="2:9">
      <c r="B105" s="231"/>
      <c r="C105" s="231"/>
      <c r="D105" s="231"/>
      <c r="E105" s="231"/>
      <c r="F105" s="231"/>
      <c r="G105" s="231"/>
      <c r="H105" s="231"/>
      <c r="I105" s="231"/>
    </row>
    <row r="106" spans="2:9">
      <c r="B106" s="231"/>
      <c r="C106" s="231"/>
      <c r="D106" s="231"/>
      <c r="E106" s="231"/>
      <c r="F106" s="231"/>
      <c r="G106" s="231"/>
      <c r="H106" s="231"/>
      <c r="I106" s="231"/>
    </row>
    <row r="107" spans="2:9">
      <c r="B107" s="231"/>
      <c r="C107" s="231"/>
      <c r="D107" s="231"/>
      <c r="E107" s="231"/>
      <c r="F107" s="231"/>
      <c r="G107" s="231"/>
      <c r="H107" s="231"/>
      <c r="I107" s="231"/>
    </row>
    <row r="108" spans="2:9">
      <c r="B108" s="231"/>
      <c r="C108" s="231"/>
      <c r="D108" s="231"/>
      <c r="E108" s="231"/>
      <c r="F108" s="231"/>
      <c r="G108" s="231"/>
      <c r="H108" s="231"/>
      <c r="I108" s="231"/>
    </row>
    <row r="109" spans="2:9">
      <c r="B109" s="231"/>
      <c r="C109" s="231"/>
      <c r="D109" s="231"/>
      <c r="E109" s="231"/>
      <c r="F109" s="231"/>
      <c r="G109" s="231"/>
      <c r="H109" s="231"/>
      <c r="I109" s="231"/>
    </row>
    <row r="110" spans="2:9">
      <c r="B110" s="231"/>
      <c r="C110" s="231"/>
      <c r="D110" s="231"/>
      <c r="E110" s="231"/>
      <c r="F110" s="231"/>
      <c r="G110" s="231"/>
      <c r="H110" s="231"/>
      <c r="I110" s="231"/>
    </row>
    <row r="111" spans="2:9">
      <c r="B111" s="231"/>
      <c r="C111" s="231"/>
      <c r="D111" s="231"/>
      <c r="E111" s="231"/>
      <c r="F111" s="231"/>
      <c r="G111" s="231"/>
      <c r="H111" s="231"/>
      <c r="I111" s="231"/>
    </row>
    <row r="112" spans="2:9">
      <c r="B112" s="231"/>
      <c r="C112" s="231"/>
      <c r="D112" s="231"/>
      <c r="E112" s="231"/>
      <c r="F112" s="231"/>
      <c r="G112" s="231"/>
      <c r="H112" s="231"/>
      <c r="I112" s="231"/>
    </row>
    <row r="113" spans="2:9">
      <c r="B113" s="231"/>
      <c r="C113" s="231"/>
      <c r="D113" s="231"/>
      <c r="E113" s="231"/>
      <c r="F113" s="231"/>
      <c r="G113" s="231"/>
      <c r="H113" s="231"/>
      <c r="I113" s="231"/>
    </row>
    <row r="114" spans="2:9">
      <c r="B114" s="231"/>
      <c r="C114" s="231"/>
      <c r="D114" s="231"/>
      <c r="E114" s="231"/>
      <c r="F114" s="231"/>
      <c r="G114" s="231"/>
      <c r="H114" s="231"/>
      <c r="I114" s="231"/>
    </row>
    <row r="115" spans="2:9">
      <c r="B115" s="231"/>
      <c r="C115" s="231"/>
      <c r="D115" s="231"/>
      <c r="E115" s="231"/>
      <c r="F115" s="231"/>
      <c r="G115" s="231"/>
      <c r="H115" s="231"/>
      <c r="I115" s="231"/>
    </row>
    <row r="116" spans="2:9">
      <c r="B116" s="231"/>
      <c r="C116" s="231"/>
      <c r="D116" s="231"/>
      <c r="E116" s="231"/>
      <c r="F116" s="231"/>
      <c r="G116" s="231"/>
      <c r="H116" s="231"/>
      <c r="I116" s="231"/>
    </row>
    <row r="117" spans="2:9">
      <c r="B117" s="231"/>
      <c r="C117" s="231"/>
      <c r="D117" s="231"/>
      <c r="E117" s="231"/>
      <c r="F117" s="231"/>
      <c r="G117" s="231"/>
      <c r="H117" s="231"/>
      <c r="I117" s="231"/>
    </row>
    <row r="118" spans="2:9">
      <c r="B118" s="231"/>
      <c r="C118" s="231"/>
      <c r="D118" s="231"/>
      <c r="E118" s="231"/>
      <c r="F118" s="231"/>
      <c r="G118" s="231"/>
      <c r="H118" s="231"/>
      <c r="I118" s="231"/>
    </row>
    <row r="119" spans="2:9">
      <c r="B119" s="231"/>
      <c r="C119" s="231"/>
      <c r="D119" s="231"/>
      <c r="E119" s="231"/>
      <c r="F119" s="231"/>
      <c r="G119" s="231"/>
      <c r="H119" s="231"/>
      <c r="I119" s="231"/>
    </row>
    <row r="120" spans="2:9">
      <c r="B120" s="231"/>
      <c r="C120" s="231"/>
      <c r="D120" s="231"/>
      <c r="E120" s="231"/>
      <c r="F120" s="231"/>
      <c r="G120" s="231"/>
      <c r="H120" s="231"/>
      <c r="I120" s="231"/>
    </row>
    <row r="121" spans="2:9">
      <c r="B121" s="231"/>
      <c r="C121" s="231"/>
      <c r="D121" s="231"/>
      <c r="E121" s="231"/>
      <c r="F121" s="231"/>
      <c r="G121" s="231"/>
      <c r="H121" s="231"/>
      <c r="I121" s="231"/>
    </row>
    <row r="122" spans="2:9">
      <c r="B122" s="231"/>
      <c r="C122" s="231"/>
      <c r="D122" s="231"/>
      <c r="E122" s="231"/>
      <c r="F122" s="231"/>
      <c r="G122" s="231"/>
      <c r="H122" s="231"/>
      <c r="I122" s="231"/>
    </row>
  </sheetData>
  <mergeCells count="5">
    <mergeCell ref="B7:I7"/>
    <mergeCell ref="B10:I10"/>
    <mergeCell ref="B38:I38"/>
    <mergeCell ref="A3:I3"/>
    <mergeCell ref="A4:I4"/>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&amp;C&amp;"Helvetica,Standard" Eidg. Steuerverwaltung  -  Administration fédérale des contributions  -  Amministrazione federale delle contribuzioni&amp;R57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Z118"/>
  <sheetViews>
    <sheetView zoomScale="60" zoomScaleNormal="60" workbookViewId="0"/>
  </sheetViews>
  <sheetFormatPr baseColWidth="10" defaultColWidth="12.6640625" defaultRowHeight="17.399999999999999"/>
  <cols>
    <col min="1" max="1" width="32.6640625" style="17" customWidth="1"/>
    <col min="2" max="4" width="11.6640625" style="19" customWidth="1"/>
    <col min="5" max="5" width="12.33203125" style="19" customWidth="1"/>
    <col min="6" max="6" width="12.88671875" style="19" customWidth="1"/>
    <col min="7" max="7" width="13" style="19" customWidth="1"/>
    <col min="8" max="8" width="12.44140625" style="19" customWidth="1"/>
    <col min="9" max="9" width="12.33203125" style="19" customWidth="1"/>
    <col min="10" max="10" width="12.44140625" style="19" customWidth="1"/>
    <col min="11" max="11" width="12.5546875" style="19" customWidth="1"/>
    <col min="12" max="13" width="12.44140625" style="19" customWidth="1"/>
    <col min="14" max="22" width="12.6640625" style="19" customWidth="1"/>
    <col min="23" max="23" width="15.33203125" style="19" bestFit="1" customWidth="1"/>
    <col min="24" max="25" width="15.33203125" style="19" customWidth="1"/>
    <col min="26" max="26" width="34.44140625" style="19" bestFit="1" customWidth="1"/>
    <col min="27" max="16384" width="12.6640625" style="19"/>
  </cols>
  <sheetData>
    <row r="1" spans="1:26" ht="20.25" customHeight="1">
      <c r="A1" s="17" t="str">
        <f>'Page 9'!$A$1</f>
        <v>Single person</v>
      </c>
      <c r="B1" s="20"/>
      <c r="C1" s="20"/>
      <c r="D1" s="20"/>
      <c r="E1" s="20"/>
      <c r="F1" s="20"/>
      <c r="G1" s="20"/>
      <c r="H1" s="20"/>
      <c r="I1" s="20"/>
      <c r="J1" s="20"/>
      <c r="K1" s="20"/>
      <c r="L1" s="20"/>
      <c r="M1" s="20"/>
      <c r="N1" s="17" t="str">
        <f>$A$1</f>
        <v>Single person</v>
      </c>
    </row>
    <row r="2" spans="1:26" ht="18.899999999999999" customHeight="1"/>
    <row r="3" spans="1:26" ht="20.100000000000001" customHeight="1">
      <c r="A3" s="22" t="str">
        <f>'Page 9'!A6</f>
        <v>Cantonal, municipal and church tax burden on gross earned income</v>
      </c>
      <c r="N3" s="22" t="str">
        <f>$A$3</f>
        <v>Cantonal, municipal and church tax burden on gross earned income</v>
      </c>
    </row>
    <row r="4" spans="1:26" ht="18.899999999999999" customHeight="1">
      <c r="A4" s="22"/>
      <c r="Z4" s="33"/>
    </row>
    <row r="5" spans="1:26" ht="16.5" customHeight="1" thickBot="1">
      <c r="A5" s="22">
        <v>2</v>
      </c>
      <c r="B5" s="17"/>
      <c r="C5" s="17"/>
      <c r="D5" s="17"/>
      <c r="E5" s="17"/>
      <c r="F5" s="17"/>
      <c r="G5" s="17"/>
      <c r="H5" s="17"/>
      <c r="I5" s="17"/>
      <c r="J5" s="17"/>
      <c r="K5" s="17"/>
      <c r="L5" s="17"/>
      <c r="M5" s="17"/>
      <c r="Z5" s="33">
        <f>A5</f>
        <v>2</v>
      </c>
    </row>
    <row r="6" spans="1:26" ht="19.5" customHeight="1" thickBot="1">
      <c r="A6" s="23" t="str">
        <f>'Page 9'!$A$11</f>
        <v>Cantonal capitals</v>
      </c>
      <c r="B6" s="825" t="s">
        <v>81</v>
      </c>
      <c r="C6" s="826"/>
      <c r="D6" s="826"/>
      <c r="E6" s="826"/>
      <c r="F6" s="826"/>
      <c r="G6" s="826"/>
      <c r="H6" s="826"/>
      <c r="I6" s="826"/>
      <c r="J6" s="826"/>
      <c r="K6" s="826"/>
      <c r="L6" s="826"/>
      <c r="M6" s="827"/>
      <c r="N6" s="825" t="str">
        <f>$B$6</f>
        <v xml:space="preserve">Gross earned income in Swiss francs </v>
      </c>
      <c r="O6" s="826"/>
      <c r="P6" s="826"/>
      <c r="Q6" s="826"/>
      <c r="R6" s="826"/>
      <c r="S6" s="826"/>
      <c r="T6" s="826"/>
      <c r="U6" s="826"/>
      <c r="V6" s="826"/>
      <c r="W6" s="826"/>
      <c r="X6" s="826"/>
      <c r="Y6" s="827"/>
      <c r="Z6" s="474" t="str">
        <f t="shared" ref="Z6:Z67" si="0">A6</f>
        <v>Cantonal capitals</v>
      </c>
    </row>
    <row r="7" spans="1:26" ht="18.899999999999999" customHeight="1">
      <c r="A7" s="23" t="str">
        <f>'Page 9'!$A$13</f>
        <v>Confederation</v>
      </c>
      <c r="B7" s="37">
        <v>12500</v>
      </c>
      <c r="C7" s="37">
        <v>15000</v>
      </c>
      <c r="D7" s="37">
        <v>17500</v>
      </c>
      <c r="E7" s="37">
        <v>20000</v>
      </c>
      <c r="F7" s="37">
        <v>25000</v>
      </c>
      <c r="G7" s="37">
        <v>30000</v>
      </c>
      <c r="H7" s="37">
        <v>35000</v>
      </c>
      <c r="I7" s="37">
        <v>40000</v>
      </c>
      <c r="J7" s="37">
        <v>45000</v>
      </c>
      <c r="K7" s="37">
        <v>50000</v>
      </c>
      <c r="L7" s="37">
        <v>60000</v>
      </c>
      <c r="M7" s="37">
        <v>70000</v>
      </c>
      <c r="N7" s="37">
        <v>80000</v>
      </c>
      <c r="O7" s="37">
        <v>90000</v>
      </c>
      <c r="P7" s="37">
        <v>100000</v>
      </c>
      <c r="Q7" s="37">
        <v>125000</v>
      </c>
      <c r="R7" s="37">
        <v>150000</v>
      </c>
      <c r="S7" s="37">
        <v>175000</v>
      </c>
      <c r="T7" s="37">
        <v>200000</v>
      </c>
      <c r="U7" s="37">
        <v>250000</v>
      </c>
      <c r="V7" s="37">
        <v>300000</v>
      </c>
      <c r="W7" s="37">
        <v>400000</v>
      </c>
      <c r="X7" s="37">
        <v>500000</v>
      </c>
      <c r="Y7" s="37">
        <v>1000000</v>
      </c>
      <c r="Z7" s="474" t="str">
        <f t="shared" si="0"/>
        <v>Confederation</v>
      </c>
    </row>
    <row r="8" spans="1:26" ht="18.899999999999999" customHeight="1" thickBot="1">
      <c r="A8" s="23"/>
      <c r="B8" s="33"/>
      <c r="C8" s="33"/>
      <c r="D8" s="33"/>
      <c r="E8" s="33"/>
      <c r="F8" s="33"/>
      <c r="G8" s="33"/>
      <c r="H8" s="33"/>
      <c r="I8" s="33"/>
      <c r="J8" s="33"/>
      <c r="K8" s="33"/>
      <c r="L8" s="33"/>
      <c r="M8" s="33"/>
      <c r="Z8" s="474"/>
    </row>
    <row r="9" spans="1:26" ht="20.100000000000001" customHeight="1" thickBot="1">
      <c r="A9" s="23"/>
      <c r="B9" s="831" t="s">
        <v>82</v>
      </c>
      <c r="C9" s="832"/>
      <c r="D9" s="832"/>
      <c r="E9" s="832"/>
      <c r="F9" s="832"/>
      <c r="G9" s="832"/>
      <c r="H9" s="832"/>
      <c r="I9" s="832"/>
      <c r="J9" s="832"/>
      <c r="K9" s="832"/>
      <c r="L9" s="832"/>
      <c r="M9" s="833"/>
      <c r="N9" s="831" t="str">
        <f>$B$9</f>
        <v xml:space="preserve">Tax burden in Swiss francs </v>
      </c>
      <c r="O9" s="832"/>
      <c r="P9" s="832"/>
      <c r="Q9" s="832"/>
      <c r="R9" s="832"/>
      <c r="S9" s="832"/>
      <c r="T9" s="832"/>
      <c r="U9" s="832"/>
      <c r="V9" s="832"/>
      <c r="W9" s="832"/>
      <c r="X9" s="832"/>
      <c r="Y9" s="833"/>
      <c r="Z9" s="33"/>
    </row>
    <row r="10" spans="1:26" ht="18.899999999999999" customHeight="1">
      <c r="A10" s="24" t="str">
        <f>'Page 9'!$A$16</f>
        <v>Zurich</v>
      </c>
      <c r="B10" s="342">
        <v>92.7</v>
      </c>
      <c r="C10" s="342">
        <v>193.45000000000002</v>
      </c>
      <c r="D10" s="342">
        <v>319.39999999999998</v>
      </c>
      <c r="E10" s="342">
        <v>477.40000000000003</v>
      </c>
      <c r="F10" s="342">
        <v>788.85</v>
      </c>
      <c r="G10" s="342">
        <v>1201.0500000000002</v>
      </c>
      <c r="H10" s="342">
        <v>1668.2</v>
      </c>
      <c r="I10" s="342">
        <v>2172</v>
      </c>
      <c r="J10" s="342">
        <v>2719.35</v>
      </c>
      <c r="K10" s="342">
        <v>3241.45</v>
      </c>
      <c r="L10" s="342">
        <v>4576.5000000000009</v>
      </c>
      <c r="M10" s="342">
        <v>6035.25</v>
      </c>
      <c r="N10" s="14">
        <v>7629.1</v>
      </c>
      <c r="O10" s="14">
        <v>9245.8500000000022</v>
      </c>
      <c r="P10" s="14">
        <v>11018.300000000001</v>
      </c>
      <c r="Q10" s="14">
        <v>15470.05</v>
      </c>
      <c r="R10" s="14">
        <v>20402.700000000004</v>
      </c>
      <c r="S10" s="14">
        <v>25793.350000000002</v>
      </c>
      <c r="T10" s="14">
        <v>31410.75</v>
      </c>
      <c r="U10" s="14">
        <v>43295.85</v>
      </c>
      <c r="V10" s="14">
        <v>55677.850000000006</v>
      </c>
      <c r="W10" s="14">
        <v>82292.25</v>
      </c>
      <c r="X10" s="14">
        <v>108876.85</v>
      </c>
      <c r="Y10" s="14">
        <v>241889.2</v>
      </c>
      <c r="Z10" s="33" t="str">
        <f t="shared" si="0"/>
        <v>Zurich</v>
      </c>
    </row>
    <row r="11" spans="1:26" ht="18.899999999999999" customHeight="1">
      <c r="A11" s="24" t="str">
        <f>'Page 9'!$A$17</f>
        <v>Berne</v>
      </c>
      <c r="B11" s="14">
        <v>0</v>
      </c>
      <c r="C11" s="14">
        <v>28.000000000000004</v>
      </c>
      <c r="D11" s="14">
        <v>233.25</v>
      </c>
      <c r="E11" s="14">
        <v>511.15000000000003</v>
      </c>
      <c r="F11" s="14">
        <v>1218.7</v>
      </c>
      <c r="G11" s="14">
        <v>1993.7500000000002</v>
      </c>
      <c r="H11" s="14">
        <v>2913.9000000000005</v>
      </c>
      <c r="I11" s="14">
        <v>3847.05</v>
      </c>
      <c r="J11" s="14">
        <v>4780.1500000000005</v>
      </c>
      <c r="K11" s="14">
        <v>5672.4</v>
      </c>
      <c r="L11" s="14">
        <v>7567.1000000000013</v>
      </c>
      <c r="M11" s="14">
        <v>9461.75</v>
      </c>
      <c r="N11" s="14">
        <v>11369.2</v>
      </c>
      <c r="O11" s="14">
        <v>13426.3</v>
      </c>
      <c r="P11" s="14">
        <v>15483.400000000001</v>
      </c>
      <c r="Q11" s="14">
        <v>21086.400000000001</v>
      </c>
      <c r="R11" s="14">
        <v>26952.850000000006</v>
      </c>
      <c r="S11" s="14">
        <v>33170.550000000003</v>
      </c>
      <c r="T11" s="14">
        <v>39496.450000000004</v>
      </c>
      <c r="U11" s="14">
        <v>52546</v>
      </c>
      <c r="V11" s="14">
        <v>65898.400000000009</v>
      </c>
      <c r="W11" s="14">
        <v>93027.55</v>
      </c>
      <c r="X11" s="14">
        <v>120369.05000000002</v>
      </c>
      <c r="Y11" s="14">
        <v>259223.7</v>
      </c>
      <c r="Z11" s="33" t="str">
        <f t="shared" si="0"/>
        <v>Berne</v>
      </c>
    </row>
    <row r="12" spans="1:26" ht="18.899999999999999" customHeight="1">
      <c r="A12" s="24" t="str">
        <f>'Page 9'!$A$18</f>
        <v>Lucerne</v>
      </c>
      <c r="B12" s="14">
        <v>50</v>
      </c>
      <c r="C12" s="14">
        <v>85.2</v>
      </c>
      <c r="D12" s="14">
        <v>159.20000000000002</v>
      </c>
      <c r="E12" s="14">
        <v>277.60000000000002</v>
      </c>
      <c r="F12" s="14">
        <v>823.30000000000007</v>
      </c>
      <c r="G12" s="14">
        <v>1456</v>
      </c>
      <c r="H12" s="14">
        <v>2247.8000000000002</v>
      </c>
      <c r="I12" s="14">
        <v>3024.8</v>
      </c>
      <c r="J12" s="14">
        <v>3820.3</v>
      </c>
      <c r="K12" s="14">
        <v>4597.3</v>
      </c>
      <c r="L12" s="14">
        <v>6169.8</v>
      </c>
      <c r="M12" s="14">
        <v>7760.8</v>
      </c>
      <c r="N12" s="14">
        <v>9370.3000000000011</v>
      </c>
      <c r="O12" s="14">
        <v>10961.300000000001</v>
      </c>
      <c r="P12" s="14">
        <v>12552.300000000001</v>
      </c>
      <c r="Q12" s="14">
        <v>16556.600000000002</v>
      </c>
      <c r="R12" s="14">
        <v>20752.399999999998</v>
      </c>
      <c r="S12" s="14">
        <v>25103.600000000002</v>
      </c>
      <c r="T12" s="14">
        <v>29586.2</v>
      </c>
      <c r="U12" s="14">
        <v>39082.200000000004</v>
      </c>
      <c r="V12" s="14">
        <v>48653.4</v>
      </c>
      <c r="W12" s="14">
        <v>67838.600000000006</v>
      </c>
      <c r="X12" s="14">
        <v>87002.4</v>
      </c>
      <c r="Y12" s="14">
        <v>182885.7</v>
      </c>
      <c r="Z12" s="33" t="str">
        <f t="shared" si="0"/>
        <v>Lucerne</v>
      </c>
    </row>
    <row r="13" spans="1:26" ht="18.899999999999999" customHeight="1">
      <c r="A13" s="24" t="str">
        <f>'Page 9'!$A$19</f>
        <v>Altdorf</v>
      </c>
      <c r="B13" s="14">
        <v>100</v>
      </c>
      <c r="C13" s="14">
        <v>100</v>
      </c>
      <c r="D13" s="14">
        <v>100</v>
      </c>
      <c r="E13" s="14">
        <v>265.53899999999999</v>
      </c>
      <c r="F13" s="14">
        <v>927.69500000000005</v>
      </c>
      <c r="G13" s="14">
        <v>1604.9</v>
      </c>
      <c r="H13" s="14">
        <v>2267.056</v>
      </c>
      <c r="I13" s="14">
        <v>2929.212</v>
      </c>
      <c r="J13" s="14">
        <v>3516.1230000000005</v>
      </c>
      <c r="K13" s="14">
        <v>4103.0339999999997</v>
      </c>
      <c r="L13" s="14">
        <v>5352.1010000000006</v>
      </c>
      <c r="M13" s="14">
        <v>6691.4620000000004</v>
      </c>
      <c r="N13" s="14">
        <v>8000.7250000000004</v>
      </c>
      <c r="O13" s="14">
        <v>9294.9390000000003</v>
      </c>
      <c r="P13" s="14">
        <v>10589.153</v>
      </c>
      <c r="Q13" s="14">
        <v>13839.737000000001</v>
      </c>
      <c r="R13" s="14">
        <v>17090.321</v>
      </c>
      <c r="S13" s="14">
        <v>20461.296999999995</v>
      </c>
      <c r="T13" s="14">
        <v>23817.224000000002</v>
      </c>
      <c r="U13" s="14">
        <v>30544.126999999997</v>
      </c>
      <c r="V13" s="14">
        <v>37255.981000000007</v>
      </c>
      <c r="W13" s="14">
        <v>50709.786999999997</v>
      </c>
      <c r="X13" s="14">
        <v>64148.543999999994</v>
      </c>
      <c r="Y13" s="14">
        <v>131387.476</v>
      </c>
      <c r="Z13" s="33" t="str">
        <f t="shared" si="0"/>
        <v>Altdorf</v>
      </c>
    </row>
    <row r="14" spans="1:26" ht="18.899999999999999" customHeight="1">
      <c r="A14" s="24" t="str">
        <f>'Page 9'!$A$20</f>
        <v>Schwyz</v>
      </c>
      <c r="B14" s="14">
        <v>169.2</v>
      </c>
      <c r="C14" s="14">
        <v>289.55000000000007</v>
      </c>
      <c r="D14" s="14">
        <v>435.85</v>
      </c>
      <c r="E14" s="14">
        <v>597</v>
      </c>
      <c r="F14" s="14">
        <v>948.2</v>
      </c>
      <c r="G14" s="14">
        <v>1342.25</v>
      </c>
      <c r="H14" s="14">
        <v>1746.25</v>
      </c>
      <c r="I14" s="14">
        <v>2128.35</v>
      </c>
      <c r="J14" s="14">
        <v>2598.9499999999998</v>
      </c>
      <c r="K14" s="14">
        <v>3090.5000000000005</v>
      </c>
      <c r="L14" s="14">
        <v>4234.7</v>
      </c>
      <c r="M14" s="14">
        <v>5448.2500000000009</v>
      </c>
      <c r="N14" s="14">
        <v>6709.9000000000005</v>
      </c>
      <c r="O14" s="14">
        <v>8029.2500000000009</v>
      </c>
      <c r="P14" s="14">
        <v>9410.75</v>
      </c>
      <c r="Q14" s="14">
        <v>12856.650000000001</v>
      </c>
      <c r="R14" s="14">
        <v>16318</v>
      </c>
      <c r="S14" s="14">
        <v>19794.899999999998</v>
      </c>
      <c r="T14" s="14">
        <v>23256.35</v>
      </c>
      <c r="U14" s="14">
        <v>30194.65</v>
      </c>
      <c r="V14" s="14">
        <v>38025.200000000004</v>
      </c>
      <c r="W14" s="14">
        <v>55354.95</v>
      </c>
      <c r="X14" s="14">
        <v>71311</v>
      </c>
      <c r="Y14" s="14">
        <v>144963.75</v>
      </c>
      <c r="Z14" s="33" t="str">
        <f t="shared" si="0"/>
        <v>Schwyz</v>
      </c>
    </row>
    <row r="15" spans="1:26" ht="18.899999999999999" customHeight="1">
      <c r="A15" s="24" t="str">
        <f>'Page 9'!$A$21</f>
        <v>Sarnen</v>
      </c>
      <c r="B15" s="14">
        <v>0</v>
      </c>
      <c r="C15" s="14">
        <v>0</v>
      </c>
      <c r="D15" s="14">
        <v>41.800000000000004</v>
      </c>
      <c r="E15" s="14">
        <v>348.75</v>
      </c>
      <c r="F15" s="14">
        <v>962.5</v>
      </c>
      <c r="G15" s="14">
        <v>1576.35</v>
      </c>
      <c r="H15" s="14">
        <v>2120.4499999999998</v>
      </c>
      <c r="I15" s="14">
        <v>2650.5</v>
      </c>
      <c r="J15" s="14">
        <v>3166.7000000000003</v>
      </c>
      <c r="K15" s="14">
        <v>3822.2999999999997</v>
      </c>
      <c r="L15" s="14">
        <v>5175.4500000000007</v>
      </c>
      <c r="M15" s="14">
        <v>6458.8499999999995</v>
      </c>
      <c r="N15" s="14">
        <v>7700.45</v>
      </c>
      <c r="O15" s="14">
        <v>8928.0000000000018</v>
      </c>
      <c r="P15" s="14">
        <v>10169.550000000001</v>
      </c>
      <c r="Q15" s="14">
        <v>13266.45</v>
      </c>
      <c r="R15" s="14">
        <v>16377.3</v>
      </c>
      <c r="S15" s="14">
        <v>19502.049999999996</v>
      </c>
      <c r="T15" s="14">
        <v>22612.949999999997</v>
      </c>
      <c r="U15" s="14">
        <v>28848.6</v>
      </c>
      <c r="V15" s="14">
        <v>35070.299999999996</v>
      </c>
      <c r="W15" s="14">
        <v>47541.599999999999</v>
      </c>
      <c r="X15" s="14">
        <v>59998.950000000004</v>
      </c>
      <c r="Y15" s="14">
        <v>122327.5</v>
      </c>
      <c r="Z15" s="33" t="str">
        <f t="shared" si="0"/>
        <v>Sarnen</v>
      </c>
    </row>
    <row r="16" spans="1:26" ht="18.899999999999999" customHeight="1">
      <c r="A16" s="24" t="str">
        <f>'Page 9'!$A$22</f>
        <v>Stans</v>
      </c>
      <c r="B16" s="14">
        <v>50</v>
      </c>
      <c r="C16" s="14">
        <v>96.45</v>
      </c>
      <c r="D16" s="14">
        <v>202.90000000000003</v>
      </c>
      <c r="E16" s="14">
        <v>361.2</v>
      </c>
      <c r="F16" s="14">
        <v>808.94999999999993</v>
      </c>
      <c r="G16" s="14">
        <v>1388.8</v>
      </c>
      <c r="H16" s="14">
        <v>1939.1499999999996</v>
      </c>
      <c r="I16" s="14">
        <v>2498.2999999999997</v>
      </c>
      <c r="J16" s="14">
        <v>3147.4500000000003</v>
      </c>
      <c r="K16" s="14">
        <v>3796.65</v>
      </c>
      <c r="L16" s="14">
        <v>5137.05</v>
      </c>
      <c r="M16" s="14">
        <v>6529.35</v>
      </c>
      <c r="N16" s="14">
        <v>7905.3</v>
      </c>
      <c r="O16" s="14">
        <v>9281.2000000000007</v>
      </c>
      <c r="P16" s="14">
        <v>10708.5</v>
      </c>
      <c r="Q16" s="14">
        <v>14262.95</v>
      </c>
      <c r="R16" s="14">
        <v>17956.099999999999</v>
      </c>
      <c r="S16" s="14">
        <v>21839.8</v>
      </c>
      <c r="T16" s="14">
        <v>25455.399999999998</v>
      </c>
      <c r="U16" s="14">
        <v>32167.100000000002</v>
      </c>
      <c r="V16" s="14">
        <v>38863.800000000003</v>
      </c>
      <c r="W16" s="14">
        <v>52287.199999999997</v>
      </c>
      <c r="X16" s="14">
        <v>65695.600000000006</v>
      </c>
      <c r="Y16" s="14">
        <v>132782.6</v>
      </c>
      <c r="Z16" s="33" t="str">
        <f t="shared" si="0"/>
        <v>Stans</v>
      </c>
    </row>
    <row r="17" spans="1:26" ht="18.899999999999999" customHeight="1">
      <c r="A17" s="24" t="str">
        <f>'Page 9'!$A$23</f>
        <v>Glarus</v>
      </c>
      <c r="B17" s="14">
        <v>0</v>
      </c>
      <c r="C17" s="14">
        <v>132.44999999999999</v>
      </c>
      <c r="D17" s="14">
        <v>356.65</v>
      </c>
      <c r="E17" s="14">
        <v>580.9</v>
      </c>
      <c r="F17" s="14">
        <v>1033.0999999999999</v>
      </c>
      <c r="G17" s="14">
        <v>1649.6</v>
      </c>
      <c r="H17" s="14">
        <v>2182.0500000000002</v>
      </c>
      <c r="I17" s="14">
        <v>2768</v>
      </c>
      <c r="J17" s="14">
        <v>3463.45</v>
      </c>
      <c r="K17" s="14">
        <v>4159</v>
      </c>
      <c r="L17" s="14">
        <v>5566.55</v>
      </c>
      <c r="M17" s="14">
        <v>7203.4</v>
      </c>
      <c r="N17" s="14">
        <v>8865.6999999999989</v>
      </c>
      <c r="O17" s="14">
        <v>10508.9</v>
      </c>
      <c r="P17" s="14">
        <v>12152.150000000001</v>
      </c>
      <c r="Q17" s="14">
        <v>16345.5</v>
      </c>
      <c r="R17" s="14">
        <v>20747.8</v>
      </c>
      <c r="S17" s="14">
        <v>25313.1</v>
      </c>
      <c r="T17" s="14">
        <v>30268.9</v>
      </c>
      <c r="U17" s="14">
        <v>40233.200000000004</v>
      </c>
      <c r="V17" s="14">
        <v>50381.650000000009</v>
      </c>
      <c r="W17" s="14">
        <v>72018.55</v>
      </c>
      <c r="X17" s="14">
        <v>94637.55</v>
      </c>
      <c r="Y17" s="14">
        <v>191925.94999999998</v>
      </c>
      <c r="Z17" s="33" t="str">
        <f t="shared" si="0"/>
        <v>Glarus</v>
      </c>
    </row>
    <row r="18" spans="1:26" ht="18.899999999999999" customHeight="1">
      <c r="A18" s="24" t="str">
        <f>'Page 9'!$A$24</f>
        <v>Zug</v>
      </c>
      <c r="B18" s="14">
        <v>0</v>
      </c>
      <c r="C18" s="14">
        <v>24.6</v>
      </c>
      <c r="D18" s="14">
        <v>73.75</v>
      </c>
      <c r="E18" s="14">
        <v>148.24999999999997</v>
      </c>
      <c r="F18" s="14">
        <v>349.8</v>
      </c>
      <c r="G18" s="14">
        <v>571.05000000000007</v>
      </c>
      <c r="H18" s="14">
        <v>800.50000000000011</v>
      </c>
      <c r="I18" s="14">
        <v>1049.3499999999999</v>
      </c>
      <c r="J18" s="14">
        <v>1299.6499999999999</v>
      </c>
      <c r="K18" s="14">
        <v>1567.85</v>
      </c>
      <c r="L18" s="14">
        <v>2197.4</v>
      </c>
      <c r="M18" s="14">
        <v>2902.15</v>
      </c>
      <c r="N18" s="14">
        <v>3586.0499999999997</v>
      </c>
      <c r="O18" s="14">
        <v>4575.3999999999996</v>
      </c>
      <c r="P18" s="14">
        <v>5729.4</v>
      </c>
      <c r="Q18" s="14">
        <v>9800.1</v>
      </c>
      <c r="R18" s="14">
        <v>13456.600000000002</v>
      </c>
      <c r="S18" s="14">
        <v>16794.2</v>
      </c>
      <c r="T18" s="14">
        <v>19488.099999999999</v>
      </c>
      <c r="U18" s="14">
        <v>24816.3</v>
      </c>
      <c r="V18" s="14">
        <v>30132.65</v>
      </c>
      <c r="W18" s="14">
        <v>40789.100000000006</v>
      </c>
      <c r="X18" s="14">
        <v>51433.700000000004</v>
      </c>
      <c r="Y18" s="14">
        <v>104692.24999999999</v>
      </c>
      <c r="Z18" s="33" t="str">
        <f t="shared" si="0"/>
        <v>Zug</v>
      </c>
    </row>
    <row r="19" spans="1:26" ht="18.899999999999999" customHeight="1">
      <c r="A19" s="24" t="str">
        <f>'Page 9'!$A$25</f>
        <v>Fribourg</v>
      </c>
      <c r="B19" s="14">
        <v>50</v>
      </c>
      <c r="C19" s="14">
        <v>210.2</v>
      </c>
      <c r="D19" s="14">
        <v>376.25</v>
      </c>
      <c r="E19" s="14">
        <v>579.20000000000005</v>
      </c>
      <c r="F19" s="14">
        <v>1300.4000000000001</v>
      </c>
      <c r="G19" s="14">
        <v>2037.3999999999999</v>
      </c>
      <c r="H19" s="14">
        <v>2646.8</v>
      </c>
      <c r="I19" s="14">
        <v>3313.55</v>
      </c>
      <c r="J19" s="14">
        <v>4021.1499999999996</v>
      </c>
      <c r="K19" s="14">
        <v>4898.05</v>
      </c>
      <c r="L19" s="14">
        <v>6892.7000000000007</v>
      </c>
      <c r="M19" s="14">
        <v>8889.0499999999993</v>
      </c>
      <c r="N19" s="14">
        <v>10985.6</v>
      </c>
      <c r="O19" s="14">
        <v>13203.8</v>
      </c>
      <c r="P19" s="14">
        <v>15442.749999999998</v>
      </c>
      <c r="Q19" s="14">
        <v>21036.649999999998</v>
      </c>
      <c r="R19" s="14">
        <v>27143.95</v>
      </c>
      <c r="S19" s="14">
        <v>33932.049999999996</v>
      </c>
      <c r="T19" s="14">
        <v>40908.749999999993</v>
      </c>
      <c r="U19" s="14">
        <v>54308.35</v>
      </c>
      <c r="V19" s="14">
        <v>65689.400000000009</v>
      </c>
      <c r="W19" s="14">
        <v>88426.05</v>
      </c>
      <c r="X19" s="14">
        <v>111188.15000000001</v>
      </c>
      <c r="Y19" s="14">
        <v>224922.5</v>
      </c>
      <c r="Z19" s="33" t="str">
        <f t="shared" si="0"/>
        <v>Fribourg</v>
      </c>
    </row>
    <row r="20" spans="1:26" ht="18.899999999999999" customHeight="1">
      <c r="A20" s="24" t="str">
        <f>'Page 9'!$A$26</f>
        <v>Solothurn</v>
      </c>
      <c r="B20" s="14">
        <v>40</v>
      </c>
      <c r="C20" s="14">
        <v>197.60000000000002</v>
      </c>
      <c r="D20" s="14">
        <v>476.6</v>
      </c>
      <c r="E20" s="14">
        <v>795.99999999999989</v>
      </c>
      <c r="F20" s="14">
        <v>1511.5500000000002</v>
      </c>
      <c r="G20" s="14">
        <v>2272</v>
      </c>
      <c r="H20" s="14">
        <v>3049.9</v>
      </c>
      <c r="I20" s="14">
        <v>3748.95</v>
      </c>
      <c r="J20" s="14">
        <v>4672.3500000000004</v>
      </c>
      <c r="K20" s="14">
        <v>5643.2000000000007</v>
      </c>
      <c r="L20" s="14">
        <v>7584.5499999999993</v>
      </c>
      <c r="M20" s="14">
        <v>9622.0500000000011</v>
      </c>
      <c r="N20" s="14">
        <v>11720.8</v>
      </c>
      <c r="O20" s="14">
        <v>13846.6</v>
      </c>
      <c r="P20" s="14">
        <v>16016.05</v>
      </c>
      <c r="Q20" s="14">
        <v>21610.25</v>
      </c>
      <c r="R20" s="14">
        <v>27588.75</v>
      </c>
      <c r="S20" s="14">
        <v>33753.4</v>
      </c>
      <c r="T20" s="14">
        <v>39918.5</v>
      </c>
      <c r="U20" s="14">
        <v>52248.900000000009</v>
      </c>
      <c r="V20" s="14">
        <v>64579.1</v>
      </c>
      <c r="W20" s="14">
        <v>88276.2</v>
      </c>
      <c r="X20" s="14">
        <v>110792.45000000001</v>
      </c>
      <c r="Y20" s="14">
        <v>223373.45</v>
      </c>
      <c r="Z20" s="33" t="str">
        <f t="shared" si="0"/>
        <v>Solothurn</v>
      </c>
    </row>
    <row r="21" spans="1:26" ht="18.899999999999999" customHeight="1">
      <c r="A21" s="24" t="str">
        <f>'Page 9'!$A$27</f>
        <v>Basel</v>
      </c>
      <c r="B21" s="14">
        <v>0</v>
      </c>
      <c r="C21" s="14">
        <v>0</v>
      </c>
      <c r="D21" s="14">
        <v>0</v>
      </c>
      <c r="E21" s="14">
        <v>0</v>
      </c>
      <c r="F21" s="14">
        <v>0</v>
      </c>
      <c r="G21" s="14">
        <v>625.29999999999995</v>
      </c>
      <c r="H21" s="14">
        <v>1683.5</v>
      </c>
      <c r="I21" s="14">
        <v>2765.75</v>
      </c>
      <c r="J21" s="14">
        <v>3823.95</v>
      </c>
      <c r="K21" s="14">
        <v>4882.1499999999996</v>
      </c>
      <c r="L21" s="14">
        <v>7022.6</v>
      </c>
      <c r="M21" s="14">
        <v>9163.0499999999993</v>
      </c>
      <c r="N21" s="14">
        <v>11303.5</v>
      </c>
      <c r="O21" s="14">
        <v>13419.9</v>
      </c>
      <c r="P21" s="14">
        <v>15560.35</v>
      </c>
      <c r="Q21" s="14">
        <v>20899.45</v>
      </c>
      <c r="R21" s="14">
        <v>26262.6</v>
      </c>
      <c r="S21" s="14">
        <v>31649.8</v>
      </c>
      <c r="T21" s="14">
        <v>37012.949999999997</v>
      </c>
      <c r="U21" s="14">
        <v>47763.3</v>
      </c>
      <c r="V21" s="14">
        <v>60230.55</v>
      </c>
      <c r="W21" s="14">
        <v>85342.399999999994</v>
      </c>
      <c r="X21" s="14">
        <v>110430.3</v>
      </c>
      <c r="Y21" s="14">
        <v>235941.7</v>
      </c>
      <c r="Z21" s="33" t="str">
        <f t="shared" si="0"/>
        <v>Basel</v>
      </c>
    </row>
    <row r="22" spans="1:26" ht="18.899999999999999" customHeight="1">
      <c r="A22" s="24" t="str">
        <f>'Page 9'!$A$28</f>
        <v>Liestal</v>
      </c>
      <c r="B22" s="14">
        <v>0</v>
      </c>
      <c r="C22" s="14">
        <v>0</v>
      </c>
      <c r="D22" s="14">
        <v>0</v>
      </c>
      <c r="E22" s="14">
        <v>0</v>
      </c>
      <c r="F22" s="14">
        <v>580.69999999999993</v>
      </c>
      <c r="G22" s="14">
        <v>1144.25</v>
      </c>
      <c r="H22" s="14">
        <v>1829.3000000000002</v>
      </c>
      <c r="I22" s="14">
        <v>2616.75</v>
      </c>
      <c r="J22" s="14">
        <v>3492.8500000000004</v>
      </c>
      <c r="K22" s="14">
        <v>4447.05</v>
      </c>
      <c r="L22" s="14">
        <v>6498.25</v>
      </c>
      <c r="M22" s="14">
        <v>8660.5500000000011</v>
      </c>
      <c r="N22" s="14">
        <v>10917.300000000001</v>
      </c>
      <c r="O22" s="14">
        <v>13255.949999999999</v>
      </c>
      <c r="P22" s="14">
        <v>15667.249999999998</v>
      </c>
      <c r="Q22" s="14">
        <v>21965.550000000003</v>
      </c>
      <c r="R22" s="14">
        <v>28490.5</v>
      </c>
      <c r="S22" s="14">
        <v>35083.249999999993</v>
      </c>
      <c r="T22" s="14">
        <v>41732.35</v>
      </c>
      <c r="U22" s="14">
        <v>55172.35</v>
      </c>
      <c r="V22" s="14">
        <v>68769.650000000009</v>
      </c>
      <c r="W22" s="14">
        <v>96336.8</v>
      </c>
      <c r="X22" s="14">
        <v>124296.40000000001</v>
      </c>
      <c r="Y22" s="14">
        <v>267918.54999999993</v>
      </c>
      <c r="Z22" s="33" t="str">
        <f t="shared" si="0"/>
        <v>Liestal</v>
      </c>
    </row>
    <row r="23" spans="1:26" ht="18.899999999999999" customHeight="1">
      <c r="A23" s="24" t="str">
        <f>'Page 9'!$A$29</f>
        <v>Schaffhausen</v>
      </c>
      <c r="B23" s="14">
        <v>71.150000000000006</v>
      </c>
      <c r="C23" s="14">
        <v>182.65</v>
      </c>
      <c r="D23" s="14">
        <v>345.45</v>
      </c>
      <c r="E23" s="14">
        <v>566.20000000000005</v>
      </c>
      <c r="F23" s="14">
        <v>1112.55</v>
      </c>
      <c r="G23" s="14">
        <v>1716.9</v>
      </c>
      <c r="H23" s="14">
        <v>2359.1500000000005</v>
      </c>
      <c r="I23" s="14">
        <v>2988</v>
      </c>
      <c r="J23" s="14">
        <v>3659.2</v>
      </c>
      <c r="K23" s="14">
        <v>4444.2000000000007</v>
      </c>
      <c r="L23" s="14">
        <v>6152.35</v>
      </c>
      <c r="M23" s="14">
        <v>7976.5</v>
      </c>
      <c r="N23" s="14">
        <v>9916.6</v>
      </c>
      <c r="O23" s="14">
        <v>11977.1</v>
      </c>
      <c r="P23" s="14">
        <v>14086.7</v>
      </c>
      <c r="Q23" s="14">
        <v>19385.199999999997</v>
      </c>
      <c r="R23" s="14">
        <v>24683.649999999998</v>
      </c>
      <c r="S23" s="14">
        <v>30381.3</v>
      </c>
      <c r="T23" s="14">
        <v>36348.800000000003</v>
      </c>
      <c r="U23" s="14">
        <v>47982.7</v>
      </c>
      <c r="V23" s="14">
        <v>57829.05</v>
      </c>
      <c r="W23" s="14">
        <v>77565.900000000009</v>
      </c>
      <c r="X23" s="14">
        <v>97280.6</v>
      </c>
      <c r="Y23" s="14">
        <v>195920.69999999998</v>
      </c>
      <c r="Z23" s="33" t="str">
        <f t="shared" si="0"/>
        <v>Schaffhausen</v>
      </c>
    </row>
    <row r="24" spans="1:26" ht="18.899999999999999" customHeight="1">
      <c r="A24" s="24" t="str">
        <f>'Page 9'!$A$30</f>
        <v>Herisau</v>
      </c>
      <c r="B24" s="14">
        <v>55.8</v>
      </c>
      <c r="C24" s="14">
        <v>209.25000000000003</v>
      </c>
      <c r="D24" s="14">
        <v>441.75</v>
      </c>
      <c r="E24" s="14">
        <v>692.90000000000009</v>
      </c>
      <c r="F24" s="14">
        <v>1306.5999999999999</v>
      </c>
      <c r="G24" s="14">
        <v>1906.5000000000002</v>
      </c>
      <c r="H24" s="14">
        <v>2424.1999999999998</v>
      </c>
      <c r="I24" s="14">
        <v>3140.3</v>
      </c>
      <c r="J24" s="14">
        <v>3873.4500000000003</v>
      </c>
      <c r="K24" s="14">
        <v>4591.1500000000005</v>
      </c>
      <c r="L24" s="14">
        <v>6209.3</v>
      </c>
      <c r="M24" s="14">
        <v>7953.0500000000011</v>
      </c>
      <c r="N24" s="14">
        <v>9746.35</v>
      </c>
      <c r="O24" s="14">
        <v>11553.7</v>
      </c>
      <c r="P24" s="14">
        <v>13416</v>
      </c>
      <c r="Q24" s="14">
        <v>18228.000000000004</v>
      </c>
      <c r="R24" s="14">
        <v>23135.3</v>
      </c>
      <c r="S24" s="14">
        <v>28169.700000000004</v>
      </c>
      <c r="T24" s="14">
        <v>33181.65</v>
      </c>
      <c r="U24" s="14">
        <v>43227.95</v>
      </c>
      <c r="V24" s="14">
        <v>52954.2</v>
      </c>
      <c r="W24" s="14">
        <v>70968.3</v>
      </c>
      <c r="X24" s="14">
        <v>88962.250000000015</v>
      </c>
      <c r="Y24" s="14">
        <v>178992.45</v>
      </c>
      <c r="Z24" s="33" t="str">
        <f t="shared" si="0"/>
        <v>Herisau</v>
      </c>
    </row>
    <row r="25" spans="1:26" ht="18.899999999999999" customHeight="1">
      <c r="A25" s="24" t="str">
        <f>'Page 9'!$A$31</f>
        <v>Appenzell</v>
      </c>
      <c r="B25" s="14">
        <v>192.15</v>
      </c>
      <c r="C25" s="14">
        <v>307.45</v>
      </c>
      <c r="D25" s="14">
        <v>453.85</v>
      </c>
      <c r="E25" s="14">
        <v>622.20000000000005</v>
      </c>
      <c r="F25" s="14">
        <v>1043.0999999999999</v>
      </c>
      <c r="G25" s="14">
        <v>1544.5</v>
      </c>
      <c r="H25" s="14">
        <v>2049.6</v>
      </c>
      <c r="I25" s="14">
        <v>2558.3500000000004</v>
      </c>
      <c r="J25" s="14">
        <v>3100</v>
      </c>
      <c r="K25" s="14">
        <v>3685.6000000000004</v>
      </c>
      <c r="L25" s="14">
        <v>4939.1499999999996</v>
      </c>
      <c r="M25" s="14">
        <v>6183.55</v>
      </c>
      <c r="N25" s="14">
        <v>7443.55</v>
      </c>
      <c r="O25" s="14">
        <v>8750.15</v>
      </c>
      <c r="P25" s="14">
        <v>10196.75</v>
      </c>
      <c r="Q25" s="14">
        <v>13853.1</v>
      </c>
      <c r="R25" s="14">
        <v>17525.900000000001</v>
      </c>
      <c r="S25" s="14">
        <v>21144.75</v>
      </c>
      <c r="T25" s="14">
        <v>24613.5</v>
      </c>
      <c r="U25" s="14">
        <v>31432.1</v>
      </c>
      <c r="V25" s="14">
        <v>37961.5</v>
      </c>
      <c r="W25" s="14">
        <v>51049.7</v>
      </c>
      <c r="X25" s="14">
        <v>64123.199999999997</v>
      </c>
      <c r="Y25" s="14">
        <v>129534.70000000001</v>
      </c>
      <c r="Z25" s="33" t="str">
        <f t="shared" si="0"/>
        <v>Appenzell</v>
      </c>
    </row>
    <row r="26" spans="1:26" ht="18.899999999999999" customHeight="1">
      <c r="A26" s="24" t="str">
        <f>'Page 9'!$A$32</f>
        <v>St. Gall</v>
      </c>
      <c r="B26" s="14">
        <v>0</v>
      </c>
      <c r="C26" s="14">
        <v>0</v>
      </c>
      <c r="D26" s="14">
        <v>171</v>
      </c>
      <c r="E26" s="14">
        <v>376.20000000000005</v>
      </c>
      <c r="F26" s="14">
        <v>986.09999999999991</v>
      </c>
      <c r="G26" s="14">
        <v>1652.9999999999998</v>
      </c>
      <c r="H26" s="14">
        <v>2371.2000000000003</v>
      </c>
      <c r="I26" s="14">
        <v>3140.7</v>
      </c>
      <c r="J26" s="14">
        <v>4069.8</v>
      </c>
      <c r="K26" s="14">
        <v>5073</v>
      </c>
      <c r="L26" s="14">
        <v>7102.1999999999989</v>
      </c>
      <c r="M26" s="14">
        <v>9141.7000000000007</v>
      </c>
      <c r="N26" s="14">
        <v>11475.2</v>
      </c>
      <c r="O26" s="14">
        <v>13782.6</v>
      </c>
      <c r="P26" s="14">
        <v>16116.15</v>
      </c>
      <c r="Q26" s="14">
        <v>22011.7</v>
      </c>
      <c r="R26" s="14">
        <v>27985.85</v>
      </c>
      <c r="S26" s="14">
        <v>33986.85</v>
      </c>
      <c r="T26" s="14">
        <v>39960.950000000004</v>
      </c>
      <c r="U26" s="14">
        <v>51936.15</v>
      </c>
      <c r="V26" s="14">
        <v>63566.399999999994</v>
      </c>
      <c r="W26" s="14">
        <v>85223.55</v>
      </c>
      <c r="X26" s="14">
        <v>106856.5</v>
      </c>
      <c r="Y26" s="14">
        <v>215093.80000000002</v>
      </c>
      <c r="Z26" s="33" t="str">
        <f t="shared" si="0"/>
        <v>St. Gall</v>
      </c>
    </row>
    <row r="27" spans="1:26" ht="18.899999999999999" customHeight="1">
      <c r="A27" s="24" t="str">
        <f>'Page 9'!$A$33</f>
        <v>Chur</v>
      </c>
      <c r="B27" s="14">
        <v>0</v>
      </c>
      <c r="C27" s="14">
        <v>0</v>
      </c>
      <c r="D27" s="14">
        <v>0</v>
      </c>
      <c r="E27" s="14">
        <v>22</v>
      </c>
      <c r="F27" s="14">
        <v>406</v>
      </c>
      <c r="G27" s="14">
        <v>987</v>
      </c>
      <c r="H27" s="14">
        <v>1630</v>
      </c>
      <c r="I27" s="14">
        <v>2285</v>
      </c>
      <c r="J27" s="14">
        <v>2981</v>
      </c>
      <c r="K27" s="14">
        <v>3710</v>
      </c>
      <c r="L27" s="14">
        <v>5403</v>
      </c>
      <c r="M27" s="14">
        <v>7184</v>
      </c>
      <c r="N27" s="14">
        <v>8962</v>
      </c>
      <c r="O27" s="14">
        <v>10774</v>
      </c>
      <c r="P27" s="14">
        <v>12585</v>
      </c>
      <c r="Q27" s="14">
        <v>17192</v>
      </c>
      <c r="R27" s="14">
        <v>22211</v>
      </c>
      <c r="S27" s="14">
        <v>27253</v>
      </c>
      <c r="T27" s="14">
        <v>32274</v>
      </c>
      <c r="U27" s="14">
        <v>42355</v>
      </c>
      <c r="V27" s="14">
        <v>52485</v>
      </c>
      <c r="W27" s="14">
        <v>72871</v>
      </c>
      <c r="X27" s="14">
        <v>93439</v>
      </c>
      <c r="Y27" s="14">
        <v>195635</v>
      </c>
      <c r="Z27" s="33" t="str">
        <f t="shared" si="0"/>
        <v>Chur</v>
      </c>
    </row>
    <row r="28" spans="1:26" ht="18.899999999999999" customHeight="1">
      <c r="A28" s="24" t="str">
        <f>'Page 9'!$A$34</f>
        <v>Aarau</v>
      </c>
      <c r="B28" s="14">
        <v>0</v>
      </c>
      <c r="C28" s="14">
        <v>0</v>
      </c>
      <c r="D28" s="14">
        <v>0</v>
      </c>
      <c r="E28" s="14">
        <v>0</v>
      </c>
      <c r="F28" s="14">
        <v>212.20000000000002</v>
      </c>
      <c r="G28" s="14">
        <v>901.65000000000009</v>
      </c>
      <c r="H28" s="14">
        <v>1520.4499999999998</v>
      </c>
      <c r="I28" s="14">
        <v>2249.75</v>
      </c>
      <c r="J28" s="14">
        <v>3074.15</v>
      </c>
      <c r="K28" s="14">
        <v>3783.5500000000006</v>
      </c>
      <c r="L28" s="14">
        <v>5370.2999999999993</v>
      </c>
      <c r="M28" s="14">
        <v>7042.15</v>
      </c>
      <c r="N28" s="14">
        <v>8762.6500000000015</v>
      </c>
      <c r="O28" s="14">
        <v>10532.9</v>
      </c>
      <c r="P28" s="14">
        <v>12338.400000000001</v>
      </c>
      <c r="Q28" s="14">
        <v>16902.05</v>
      </c>
      <c r="R28" s="14">
        <v>21675.649999999998</v>
      </c>
      <c r="S28" s="14">
        <v>26626.050000000003</v>
      </c>
      <c r="T28" s="14">
        <v>31630.65</v>
      </c>
      <c r="U28" s="14">
        <v>42003.3</v>
      </c>
      <c r="V28" s="14">
        <v>52352.649999999994</v>
      </c>
      <c r="W28" s="14">
        <v>73325.55</v>
      </c>
      <c r="X28" s="14">
        <v>95034.450000000012</v>
      </c>
      <c r="Y28" s="14">
        <v>203651.5</v>
      </c>
      <c r="Z28" s="33" t="str">
        <f t="shared" si="0"/>
        <v>Aarau</v>
      </c>
    </row>
    <row r="29" spans="1:26" ht="18.899999999999999" customHeight="1">
      <c r="A29" s="24" t="str">
        <f>'Page 9'!$A$35</f>
        <v>Frauenfeld</v>
      </c>
      <c r="B29" s="14">
        <v>0</v>
      </c>
      <c r="C29" s="14">
        <v>0</v>
      </c>
      <c r="D29" s="14">
        <v>0</v>
      </c>
      <c r="E29" s="14">
        <v>178.60000000000002</v>
      </c>
      <c r="F29" s="14">
        <v>672.34999999999991</v>
      </c>
      <c r="G29" s="14">
        <v>1383.8</v>
      </c>
      <c r="H29" s="14">
        <v>2103.7000000000003</v>
      </c>
      <c r="I29" s="14">
        <v>2806.7</v>
      </c>
      <c r="J29" s="14">
        <v>3562.8</v>
      </c>
      <c r="K29" s="14">
        <v>4383.05</v>
      </c>
      <c r="L29" s="14">
        <v>6043.1</v>
      </c>
      <c r="M29" s="14">
        <v>7722.75</v>
      </c>
      <c r="N29" s="14">
        <v>9343.75</v>
      </c>
      <c r="O29" s="14">
        <v>10984.199999999999</v>
      </c>
      <c r="P29" s="14">
        <v>12704.25</v>
      </c>
      <c r="Q29" s="14">
        <v>17224.05</v>
      </c>
      <c r="R29" s="14">
        <v>21743.850000000002</v>
      </c>
      <c r="S29" s="14">
        <v>26431.05</v>
      </c>
      <c r="T29" s="14">
        <v>31387.5</v>
      </c>
      <c r="U29" s="14">
        <v>41364.5</v>
      </c>
      <c r="V29" s="14">
        <v>51319.3</v>
      </c>
      <c r="W29" s="14">
        <v>71273.3</v>
      </c>
      <c r="X29" s="14">
        <v>91205.1</v>
      </c>
      <c r="Y29" s="14">
        <v>190930.90000000002</v>
      </c>
      <c r="Z29" s="33" t="str">
        <f t="shared" si="0"/>
        <v>Frauenfeld</v>
      </c>
    </row>
    <row r="30" spans="1:26" ht="18.899999999999999" customHeight="1">
      <c r="A30" s="24" t="str">
        <f>'Page 9'!$A$36</f>
        <v>Bellinzona</v>
      </c>
      <c r="B30" s="14">
        <v>20</v>
      </c>
      <c r="C30" s="14">
        <v>20</v>
      </c>
      <c r="D30" s="14">
        <v>89.35</v>
      </c>
      <c r="E30" s="14">
        <v>296.89999999999998</v>
      </c>
      <c r="F30" s="14">
        <v>793.65</v>
      </c>
      <c r="G30" s="14">
        <v>1083.05</v>
      </c>
      <c r="H30" s="14">
        <v>1398.65</v>
      </c>
      <c r="I30" s="14">
        <v>1904.2</v>
      </c>
      <c r="J30" s="14">
        <v>2673.3999999999996</v>
      </c>
      <c r="K30" s="14">
        <v>3498.9</v>
      </c>
      <c r="L30" s="14">
        <v>5295.25</v>
      </c>
      <c r="M30" s="14">
        <v>7138.75</v>
      </c>
      <c r="N30" s="14">
        <v>9064.7999999999993</v>
      </c>
      <c r="O30" s="14">
        <v>11113.95</v>
      </c>
      <c r="P30" s="14">
        <v>13137.75</v>
      </c>
      <c r="Q30" s="14">
        <v>18467.3</v>
      </c>
      <c r="R30" s="14">
        <v>24153.05</v>
      </c>
      <c r="S30" s="14">
        <v>29963.35</v>
      </c>
      <c r="T30" s="14">
        <v>35747.699999999997</v>
      </c>
      <c r="U30" s="14">
        <v>47342.400000000001</v>
      </c>
      <c r="V30" s="14">
        <v>59689.599999999999</v>
      </c>
      <c r="W30" s="14">
        <v>84580.450000000012</v>
      </c>
      <c r="X30" s="14">
        <v>110577.9</v>
      </c>
      <c r="Y30" s="14">
        <v>241929.05</v>
      </c>
      <c r="Z30" s="33" t="str">
        <f t="shared" si="0"/>
        <v>Bellinzona</v>
      </c>
    </row>
    <row r="31" spans="1:26" ht="18.899999999999999" customHeight="1">
      <c r="A31" s="24" t="str">
        <f>'Page 9'!$A$37</f>
        <v>Lausanne</v>
      </c>
      <c r="B31" s="14">
        <v>0</v>
      </c>
      <c r="C31" s="14">
        <v>0</v>
      </c>
      <c r="D31" s="14">
        <v>0</v>
      </c>
      <c r="E31" s="14">
        <v>0</v>
      </c>
      <c r="F31" s="14">
        <v>0</v>
      </c>
      <c r="G31" s="14">
        <v>140.1</v>
      </c>
      <c r="H31" s="14">
        <v>875.65</v>
      </c>
      <c r="I31" s="14">
        <v>2019.8</v>
      </c>
      <c r="J31" s="14">
        <v>3332.0499999999997</v>
      </c>
      <c r="K31" s="14">
        <v>4733.05</v>
      </c>
      <c r="L31" s="14">
        <v>7712.5</v>
      </c>
      <c r="M31" s="14">
        <v>9722.9500000000007</v>
      </c>
      <c r="N31" s="14">
        <v>11754.4</v>
      </c>
      <c r="O31" s="14">
        <v>13844.199999999999</v>
      </c>
      <c r="P31" s="14">
        <v>16027.45</v>
      </c>
      <c r="Q31" s="14">
        <v>21957.15</v>
      </c>
      <c r="R31" s="14">
        <v>28232.5</v>
      </c>
      <c r="S31" s="14">
        <v>34923.450000000004</v>
      </c>
      <c r="T31" s="14">
        <v>41896.9</v>
      </c>
      <c r="U31" s="14">
        <v>56434.6</v>
      </c>
      <c r="V31" s="14">
        <v>71746.399999999994</v>
      </c>
      <c r="W31" s="14">
        <v>103922.70000000001</v>
      </c>
      <c r="X31" s="14">
        <v>131490</v>
      </c>
      <c r="Y31" s="14">
        <v>265530</v>
      </c>
      <c r="Z31" s="33" t="str">
        <f t="shared" si="0"/>
        <v>Lausanne</v>
      </c>
    </row>
    <row r="32" spans="1:26" ht="18.899999999999999" customHeight="1">
      <c r="A32" s="24" t="str">
        <f>'Page 9'!$A$38</f>
        <v>Sion</v>
      </c>
      <c r="B32" s="14">
        <v>34</v>
      </c>
      <c r="C32" s="14">
        <v>34</v>
      </c>
      <c r="D32" s="14">
        <v>34</v>
      </c>
      <c r="E32" s="14">
        <v>34</v>
      </c>
      <c r="F32" s="14">
        <v>626.29999999999995</v>
      </c>
      <c r="G32" s="14">
        <v>1034.9000000000001</v>
      </c>
      <c r="H32" s="14">
        <v>1602.4999999999998</v>
      </c>
      <c r="I32" s="14">
        <v>2413.6499999999996</v>
      </c>
      <c r="J32" s="14">
        <v>3218</v>
      </c>
      <c r="K32" s="14">
        <v>3946.9500000000003</v>
      </c>
      <c r="L32" s="14">
        <v>5596.2999999999993</v>
      </c>
      <c r="M32" s="14">
        <v>7488.45</v>
      </c>
      <c r="N32" s="14">
        <v>9431.65</v>
      </c>
      <c r="O32" s="14">
        <v>11524.2</v>
      </c>
      <c r="P32" s="14">
        <v>13719.25</v>
      </c>
      <c r="Q32" s="14">
        <v>19962.7</v>
      </c>
      <c r="R32" s="14">
        <v>26813.699999999997</v>
      </c>
      <c r="S32" s="14">
        <v>34078.6</v>
      </c>
      <c r="T32" s="14">
        <v>40312</v>
      </c>
      <c r="U32" s="14">
        <v>51852.849999999991</v>
      </c>
      <c r="V32" s="14">
        <v>63576.500000000007</v>
      </c>
      <c r="W32" s="14">
        <v>88111.3</v>
      </c>
      <c r="X32" s="14">
        <v>111197.35</v>
      </c>
      <c r="Y32" s="14">
        <v>224371.8</v>
      </c>
      <c r="Z32" s="33" t="str">
        <f t="shared" si="0"/>
        <v>Sion</v>
      </c>
    </row>
    <row r="33" spans="1:26" ht="18.899999999999999" customHeight="1">
      <c r="A33" s="24" t="str">
        <f>'Page 9'!$A$39</f>
        <v>Neuchâtel</v>
      </c>
      <c r="B33" s="14">
        <v>110.2</v>
      </c>
      <c r="C33" s="14">
        <v>186.2</v>
      </c>
      <c r="D33" s="14">
        <v>334.4</v>
      </c>
      <c r="E33" s="14">
        <v>486.4</v>
      </c>
      <c r="F33" s="14">
        <v>1041.2</v>
      </c>
      <c r="G33" s="14">
        <v>1922.8000000000002</v>
      </c>
      <c r="H33" s="14">
        <v>2857.6000000000004</v>
      </c>
      <c r="I33" s="14">
        <v>3728.75</v>
      </c>
      <c r="J33" s="14">
        <v>4773.75</v>
      </c>
      <c r="K33" s="14">
        <v>5818.75</v>
      </c>
      <c r="L33" s="14">
        <v>8158.6</v>
      </c>
      <c r="M33" s="14">
        <v>10430.049999999999</v>
      </c>
      <c r="N33" s="14">
        <v>12722.400000000001</v>
      </c>
      <c r="O33" s="14">
        <v>15057.5</v>
      </c>
      <c r="P33" s="14">
        <v>17461</v>
      </c>
      <c r="Q33" s="14">
        <v>23810.800000000003</v>
      </c>
      <c r="R33" s="14">
        <v>30536.800000000003</v>
      </c>
      <c r="S33" s="14">
        <v>37559.199999999997</v>
      </c>
      <c r="T33" s="14">
        <v>44707</v>
      </c>
      <c r="U33" s="14">
        <v>58138.1</v>
      </c>
      <c r="V33" s="14">
        <v>70425.399999999994</v>
      </c>
      <c r="W33" s="14">
        <v>95055.1</v>
      </c>
      <c r="X33" s="14">
        <v>119657.25</v>
      </c>
      <c r="Y33" s="14">
        <v>242750.65000000002</v>
      </c>
      <c r="Z33" s="33" t="str">
        <f t="shared" si="0"/>
        <v>Neuchâtel</v>
      </c>
    </row>
    <row r="34" spans="1:26" ht="18.899999999999999" customHeight="1">
      <c r="A34" s="24" t="str">
        <f>'Page 9'!$A$40</f>
        <v>Geneva</v>
      </c>
      <c r="B34" s="14">
        <v>25</v>
      </c>
      <c r="C34" s="14">
        <v>25</v>
      </c>
      <c r="D34" s="14">
        <v>25</v>
      </c>
      <c r="E34" s="14">
        <v>25</v>
      </c>
      <c r="F34" s="14">
        <v>25</v>
      </c>
      <c r="G34" s="14">
        <v>409.2</v>
      </c>
      <c r="H34" s="14">
        <v>1090.75</v>
      </c>
      <c r="I34" s="14">
        <v>1922.45</v>
      </c>
      <c r="J34" s="14">
        <v>2747</v>
      </c>
      <c r="K34" s="14">
        <v>3719.5</v>
      </c>
      <c r="L34" s="14">
        <v>5731.1</v>
      </c>
      <c r="M34" s="14">
        <v>8016.5499999999993</v>
      </c>
      <c r="N34" s="14">
        <v>10338.599999999999</v>
      </c>
      <c r="O34" s="14">
        <v>12660.7</v>
      </c>
      <c r="P34" s="14">
        <v>15041.649999999998</v>
      </c>
      <c r="Q34" s="14">
        <v>21040.35</v>
      </c>
      <c r="R34" s="14">
        <v>27112.9</v>
      </c>
      <c r="S34" s="14">
        <v>33347.449999999997</v>
      </c>
      <c r="T34" s="14">
        <v>39640.300000000003</v>
      </c>
      <c r="U34" s="14">
        <v>52769.25</v>
      </c>
      <c r="V34" s="14">
        <v>66152.5</v>
      </c>
      <c r="W34" s="14">
        <v>94263.9</v>
      </c>
      <c r="X34" s="14">
        <v>122985.85</v>
      </c>
      <c r="Y34" s="14">
        <v>270984</v>
      </c>
      <c r="Z34" s="33" t="str">
        <f t="shared" si="0"/>
        <v>Geneva</v>
      </c>
    </row>
    <row r="35" spans="1:26" ht="18.899999999999999" customHeight="1">
      <c r="A35" s="24" t="str">
        <f>'Page 9'!$A$41</f>
        <v>Delémont</v>
      </c>
      <c r="B35" s="14">
        <v>0</v>
      </c>
      <c r="C35" s="14">
        <v>159.69999999999999</v>
      </c>
      <c r="D35" s="14">
        <v>319.5</v>
      </c>
      <c r="E35" s="14">
        <v>479.2</v>
      </c>
      <c r="F35" s="14">
        <v>1016.5</v>
      </c>
      <c r="G35" s="14">
        <v>1770.8000000000002</v>
      </c>
      <c r="H35" s="14">
        <v>2508.2000000000003</v>
      </c>
      <c r="I35" s="14">
        <v>3379.55</v>
      </c>
      <c r="J35" s="14">
        <v>4323.0499999999993</v>
      </c>
      <c r="K35" s="14">
        <v>5266.6500000000005</v>
      </c>
      <c r="L35" s="14">
        <v>7175.2</v>
      </c>
      <c r="M35" s="14">
        <v>9491.2000000000007</v>
      </c>
      <c r="N35" s="14">
        <v>11816.550000000001</v>
      </c>
      <c r="O35" s="14">
        <v>14115.75</v>
      </c>
      <c r="P35" s="14">
        <v>16441.150000000001</v>
      </c>
      <c r="Q35" s="14">
        <v>22863</v>
      </c>
      <c r="R35" s="14">
        <v>29459.449999999997</v>
      </c>
      <c r="S35" s="14">
        <v>36085.5</v>
      </c>
      <c r="T35" s="14">
        <v>42681.950000000004</v>
      </c>
      <c r="U35" s="14">
        <v>56204.700000000004</v>
      </c>
      <c r="V35" s="14">
        <v>69946.5</v>
      </c>
      <c r="W35" s="14">
        <v>97491.650000000009</v>
      </c>
      <c r="X35" s="14">
        <v>125006.05000000002</v>
      </c>
      <c r="Y35" s="14">
        <v>262670.3</v>
      </c>
      <c r="Z35" s="33"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33"/>
    </row>
    <row r="37" spans="1:26" ht="18.899999999999999" customHeight="1">
      <c r="A37" s="24" t="str">
        <f>'Page 9'!$A$43</f>
        <v>Direct federal tax</v>
      </c>
      <c r="B37" s="14">
        <v>0</v>
      </c>
      <c r="C37" s="14">
        <v>0</v>
      </c>
      <c r="D37" s="14">
        <v>0</v>
      </c>
      <c r="E37" s="14">
        <v>0</v>
      </c>
      <c r="F37" s="14">
        <v>30</v>
      </c>
      <c r="G37" s="14">
        <v>64.7</v>
      </c>
      <c r="H37" s="14">
        <v>98.6</v>
      </c>
      <c r="I37" s="14">
        <v>133.4</v>
      </c>
      <c r="J37" s="14">
        <v>172.1</v>
      </c>
      <c r="K37" s="14">
        <v>210.9</v>
      </c>
      <c r="L37" s="14">
        <v>431.7</v>
      </c>
      <c r="M37" s="14">
        <v>677.2</v>
      </c>
      <c r="N37" s="14">
        <v>935.6</v>
      </c>
      <c r="O37" s="14">
        <v>1286.0999999999999</v>
      </c>
      <c r="P37" s="14">
        <v>1837.9</v>
      </c>
      <c r="Q37" s="14">
        <v>3314.1</v>
      </c>
      <c r="R37" s="14">
        <v>5214.8999999999996</v>
      </c>
      <c r="S37" s="14">
        <v>7522.7</v>
      </c>
      <c r="T37" s="14">
        <v>9975.7000000000007</v>
      </c>
      <c r="U37" s="14">
        <v>15792.5</v>
      </c>
      <c r="V37" s="14">
        <v>21679.7</v>
      </c>
      <c r="W37" s="14">
        <v>33480.5</v>
      </c>
      <c r="X37" s="14">
        <v>45268.1</v>
      </c>
      <c r="Y37" s="14">
        <v>102005.1</v>
      </c>
      <c r="Z37" s="33" t="str">
        <f t="shared" si="0"/>
        <v>Direct federal tax</v>
      </c>
    </row>
    <row r="38" spans="1:26" ht="18.899999999999999" customHeight="1" thickBot="1">
      <c r="A38" s="34"/>
      <c r="B38" s="14"/>
      <c r="C38" s="14"/>
      <c r="D38" s="14"/>
      <c r="E38" s="14"/>
      <c r="F38" s="14"/>
      <c r="G38" s="14"/>
      <c r="H38" s="14"/>
      <c r="I38" s="14"/>
      <c r="J38" s="14"/>
      <c r="K38" s="14"/>
      <c r="L38" s="14"/>
      <c r="M38" s="14"/>
      <c r="N38" s="14"/>
      <c r="O38" s="14"/>
      <c r="P38" s="14"/>
      <c r="Q38" s="14"/>
      <c r="R38" s="14"/>
      <c r="S38" s="14"/>
      <c r="T38" s="14"/>
      <c r="U38" s="14"/>
      <c r="V38" s="14"/>
      <c r="W38" s="14"/>
      <c r="X38" s="14"/>
      <c r="Y38" s="14"/>
      <c r="Z38" s="33"/>
    </row>
    <row r="39" spans="1:26" ht="19.5" customHeight="1" thickBot="1">
      <c r="B39" s="828" t="s">
        <v>185</v>
      </c>
      <c r="C39" s="829"/>
      <c r="D39" s="829"/>
      <c r="E39" s="829"/>
      <c r="F39" s="829"/>
      <c r="G39" s="829"/>
      <c r="H39" s="829"/>
      <c r="I39" s="829"/>
      <c r="J39" s="829"/>
      <c r="K39" s="829"/>
      <c r="L39" s="829"/>
      <c r="M39" s="830"/>
      <c r="N39" s="828" t="str">
        <f>B39</f>
        <v>Tax burden in percent of gross earned income</v>
      </c>
      <c r="O39" s="829"/>
      <c r="P39" s="829"/>
      <c r="Q39" s="829"/>
      <c r="R39" s="829"/>
      <c r="S39" s="829"/>
      <c r="T39" s="829"/>
      <c r="U39" s="829"/>
      <c r="V39" s="829"/>
      <c r="W39" s="829"/>
      <c r="X39" s="829"/>
      <c r="Y39" s="830"/>
      <c r="Z39" s="33"/>
    </row>
    <row r="40" spans="1:26" ht="18.899999999999999" customHeight="1">
      <c r="A40" s="24" t="str">
        <f>'Page 9'!$A$16</f>
        <v>Zurich</v>
      </c>
      <c r="B40" s="35">
        <v>0.74160000000000004</v>
      </c>
      <c r="C40" s="35">
        <v>1.2896666666666667</v>
      </c>
      <c r="D40" s="35">
        <v>1.8251428571428572</v>
      </c>
      <c r="E40" s="35">
        <v>2.3870000000000005</v>
      </c>
      <c r="F40" s="35">
        <v>3.1553999999999998</v>
      </c>
      <c r="G40" s="35">
        <v>4.0035000000000007</v>
      </c>
      <c r="H40" s="35">
        <v>4.7662857142857149</v>
      </c>
      <c r="I40" s="35">
        <v>5.43</v>
      </c>
      <c r="J40" s="35">
        <v>6.0430000000000001</v>
      </c>
      <c r="K40" s="35">
        <v>6.4828999999999999</v>
      </c>
      <c r="L40" s="35">
        <v>7.6275000000000013</v>
      </c>
      <c r="M40" s="35">
        <v>8.6217857142857142</v>
      </c>
      <c r="N40" s="35">
        <v>9.5363750000000014</v>
      </c>
      <c r="O40" s="35">
        <v>10.27316666666667</v>
      </c>
      <c r="P40" s="35">
        <v>11.018300000000002</v>
      </c>
      <c r="Q40" s="35">
        <v>12.37604</v>
      </c>
      <c r="R40" s="35">
        <v>13.601800000000003</v>
      </c>
      <c r="S40" s="35">
        <v>14.739057142857146</v>
      </c>
      <c r="T40" s="35">
        <v>15.705375</v>
      </c>
      <c r="U40" s="35">
        <v>17.318339999999999</v>
      </c>
      <c r="V40" s="35">
        <v>18.559283333333333</v>
      </c>
      <c r="W40" s="35">
        <v>20.573062499999999</v>
      </c>
      <c r="X40" s="35">
        <v>21.775370000000002</v>
      </c>
      <c r="Y40" s="35">
        <v>24.18892</v>
      </c>
      <c r="Z40" s="33" t="str">
        <f t="shared" si="0"/>
        <v>Zurich</v>
      </c>
    </row>
    <row r="41" spans="1:26" ht="18.899999999999999" customHeight="1">
      <c r="A41" s="24" t="str">
        <f>'Page 9'!$A$17</f>
        <v>Berne</v>
      </c>
      <c r="B41" s="35">
        <v>0</v>
      </c>
      <c r="C41" s="35">
        <v>0.18666666666666668</v>
      </c>
      <c r="D41" s="35">
        <v>1.332857142857143</v>
      </c>
      <c r="E41" s="35">
        <v>2.5557500000000002</v>
      </c>
      <c r="F41" s="35">
        <v>4.8747999999999996</v>
      </c>
      <c r="G41" s="35">
        <v>6.6458333333333339</v>
      </c>
      <c r="H41" s="35">
        <v>8.3254285714285725</v>
      </c>
      <c r="I41" s="35">
        <v>9.6176250000000003</v>
      </c>
      <c r="J41" s="35">
        <v>10.622555555555557</v>
      </c>
      <c r="K41" s="35">
        <v>11.344799999999999</v>
      </c>
      <c r="L41" s="35">
        <v>12.611833333333337</v>
      </c>
      <c r="M41" s="35">
        <v>13.516785714285714</v>
      </c>
      <c r="N41" s="35">
        <v>14.211500000000003</v>
      </c>
      <c r="O41" s="35">
        <v>14.918111111111109</v>
      </c>
      <c r="P41" s="35">
        <v>15.483400000000003</v>
      </c>
      <c r="Q41" s="35">
        <v>16.869120000000002</v>
      </c>
      <c r="R41" s="35">
        <v>17.968566666666671</v>
      </c>
      <c r="S41" s="35">
        <v>18.954600000000003</v>
      </c>
      <c r="T41" s="35">
        <v>19.748225000000001</v>
      </c>
      <c r="U41" s="35">
        <v>21.0184</v>
      </c>
      <c r="V41" s="35">
        <v>21.966133333333339</v>
      </c>
      <c r="W41" s="35">
        <v>23.256887500000001</v>
      </c>
      <c r="X41" s="35">
        <v>24.073810000000005</v>
      </c>
      <c r="Y41" s="35">
        <v>25.922370000000001</v>
      </c>
      <c r="Z41" s="33" t="str">
        <f t="shared" si="0"/>
        <v>Berne</v>
      </c>
    </row>
    <row r="42" spans="1:26" ht="18.899999999999999" customHeight="1">
      <c r="A42" s="24" t="str">
        <f>'Page 9'!$A$18</f>
        <v>Lucerne</v>
      </c>
      <c r="B42" s="35">
        <v>0.4</v>
      </c>
      <c r="C42" s="35">
        <v>0.56800000000000006</v>
      </c>
      <c r="D42" s="35">
        <v>0.9097142857142857</v>
      </c>
      <c r="E42" s="35">
        <v>1.3880000000000001</v>
      </c>
      <c r="F42" s="35">
        <v>3.2932000000000001</v>
      </c>
      <c r="G42" s="35">
        <v>4.8533333333333335</v>
      </c>
      <c r="H42" s="35">
        <v>6.4222857142857155</v>
      </c>
      <c r="I42" s="35">
        <v>7.5620000000000003</v>
      </c>
      <c r="J42" s="35">
        <v>8.4895555555555564</v>
      </c>
      <c r="K42" s="35">
        <v>9.1945999999999994</v>
      </c>
      <c r="L42" s="35">
        <v>10.283000000000001</v>
      </c>
      <c r="M42" s="35">
        <v>11.086857142857143</v>
      </c>
      <c r="N42" s="35">
        <v>11.712875000000002</v>
      </c>
      <c r="O42" s="35">
        <v>12.179222222222224</v>
      </c>
      <c r="P42" s="35">
        <v>12.552300000000002</v>
      </c>
      <c r="Q42" s="35">
        <v>13.245280000000001</v>
      </c>
      <c r="R42" s="35">
        <v>13.834933333333332</v>
      </c>
      <c r="S42" s="35">
        <v>14.344914285714285</v>
      </c>
      <c r="T42" s="35">
        <v>14.793100000000001</v>
      </c>
      <c r="U42" s="35">
        <v>15.632880000000002</v>
      </c>
      <c r="V42" s="35">
        <v>16.2178</v>
      </c>
      <c r="W42" s="35">
        <v>16.95965</v>
      </c>
      <c r="X42" s="35">
        <v>17.400479999999998</v>
      </c>
      <c r="Y42" s="35">
        <v>18.28857</v>
      </c>
      <c r="Z42" s="33" t="str">
        <f t="shared" si="0"/>
        <v>Lucerne</v>
      </c>
    </row>
    <row r="43" spans="1:26" ht="18.899999999999999" customHeight="1">
      <c r="A43" s="24" t="str">
        <f>'Page 9'!$A$19</f>
        <v>Altdorf</v>
      </c>
      <c r="B43" s="35">
        <v>0.8</v>
      </c>
      <c r="C43" s="35">
        <v>0.66666666666666674</v>
      </c>
      <c r="D43" s="35">
        <v>0.5714285714285714</v>
      </c>
      <c r="E43" s="35">
        <v>1.3276949999999998</v>
      </c>
      <c r="F43" s="35">
        <v>3.7107800000000002</v>
      </c>
      <c r="G43" s="35">
        <v>5.3496666666666668</v>
      </c>
      <c r="H43" s="35">
        <v>6.477302857142857</v>
      </c>
      <c r="I43" s="35">
        <v>7.3230300000000002</v>
      </c>
      <c r="J43" s="35">
        <v>7.8136066666666686</v>
      </c>
      <c r="K43" s="35">
        <v>8.2060680000000001</v>
      </c>
      <c r="L43" s="35">
        <v>8.9201683333333328</v>
      </c>
      <c r="M43" s="35">
        <v>9.5592314285714295</v>
      </c>
      <c r="N43" s="35">
        <v>10.000906250000002</v>
      </c>
      <c r="O43" s="35">
        <v>10.32771</v>
      </c>
      <c r="P43" s="35">
        <v>10.589153</v>
      </c>
      <c r="Q43" s="35">
        <v>11.071789600000001</v>
      </c>
      <c r="R43" s="35">
        <v>11.393547333333332</v>
      </c>
      <c r="S43" s="35">
        <v>11.692169714285711</v>
      </c>
      <c r="T43" s="35">
        <v>11.908612</v>
      </c>
      <c r="U43" s="35">
        <v>12.217650799999999</v>
      </c>
      <c r="V43" s="35">
        <v>12.418660333333335</v>
      </c>
      <c r="W43" s="35">
        <v>12.677446749999998</v>
      </c>
      <c r="X43" s="35">
        <v>12.829708799999997</v>
      </c>
      <c r="Y43" s="35">
        <v>13.1387476</v>
      </c>
      <c r="Z43" s="33" t="str">
        <f t="shared" si="0"/>
        <v>Altdorf</v>
      </c>
    </row>
    <row r="44" spans="1:26" ht="18.899999999999999" customHeight="1">
      <c r="A44" s="24" t="str">
        <f>'Page 9'!$A$20</f>
        <v>Schwyz</v>
      </c>
      <c r="B44" s="35">
        <v>1.3535999999999999</v>
      </c>
      <c r="C44" s="35">
        <v>1.9303333333333339</v>
      </c>
      <c r="D44" s="35">
        <v>2.4905714285714287</v>
      </c>
      <c r="E44" s="35">
        <v>2.9850000000000003</v>
      </c>
      <c r="F44" s="35">
        <v>3.7928000000000002</v>
      </c>
      <c r="G44" s="35">
        <v>4.4741666666666662</v>
      </c>
      <c r="H44" s="35">
        <v>4.9892857142857139</v>
      </c>
      <c r="I44" s="35">
        <v>5.320875</v>
      </c>
      <c r="J44" s="35">
        <v>5.7754444444444442</v>
      </c>
      <c r="K44" s="35">
        <v>6.1810000000000009</v>
      </c>
      <c r="L44" s="35">
        <v>7.057833333333333</v>
      </c>
      <c r="M44" s="35">
        <v>7.7832142857142861</v>
      </c>
      <c r="N44" s="35">
        <v>8.3873750000000005</v>
      </c>
      <c r="O44" s="35">
        <v>8.9213888888888899</v>
      </c>
      <c r="P44" s="35">
        <v>9.4107500000000002</v>
      </c>
      <c r="Q44" s="35">
        <v>10.28532</v>
      </c>
      <c r="R44" s="35">
        <v>10.878666666666668</v>
      </c>
      <c r="S44" s="35">
        <v>11.311371428571428</v>
      </c>
      <c r="T44" s="35">
        <v>11.628174999999999</v>
      </c>
      <c r="U44" s="35">
        <v>12.077859999999999</v>
      </c>
      <c r="V44" s="35">
        <v>12.675066666666668</v>
      </c>
      <c r="W44" s="35">
        <v>13.838737499999997</v>
      </c>
      <c r="X44" s="35">
        <v>14.2622</v>
      </c>
      <c r="Y44" s="35">
        <v>14.496375</v>
      </c>
      <c r="Z44" s="33" t="str">
        <f t="shared" si="0"/>
        <v>Schwyz</v>
      </c>
    </row>
    <row r="45" spans="1:26" ht="18.899999999999999" customHeight="1">
      <c r="A45" s="24" t="str">
        <f>'Page 9'!$A$21</f>
        <v>Sarnen</v>
      </c>
      <c r="B45" s="35">
        <v>0</v>
      </c>
      <c r="C45" s="35">
        <v>0</v>
      </c>
      <c r="D45" s="35">
        <v>0.23885714285714288</v>
      </c>
      <c r="E45" s="35">
        <v>1.7437500000000001</v>
      </c>
      <c r="F45" s="35">
        <v>3.85</v>
      </c>
      <c r="G45" s="35">
        <v>5.2544999999999993</v>
      </c>
      <c r="H45" s="35">
        <v>6.0584285714285713</v>
      </c>
      <c r="I45" s="35">
        <v>6.6262500000000006</v>
      </c>
      <c r="J45" s="35">
        <v>7.0371111111111118</v>
      </c>
      <c r="K45" s="35">
        <v>7.6445999999999996</v>
      </c>
      <c r="L45" s="35">
        <v>8.6257500000000018</v>
      </c>
      <c r="M45" s="35">
        <v>9.2269285714285711</v>
      </c>
      <c r="N45" s="35">
        <v>9.6255624999999991</v>
      </c>
      <c r="O45" s="35">
        <v>9.9200000000000017</v>
      </c>
      <c r="P45" s="35">
        <v>10.169550000000001</v>
      </c>
      <c r="Q45" s="35">
        <v>10.613160000000001</v>
      </c>
      <c r="R45" s="35">
        <v>10.918200000000001</v>
      </c>
      <c r="S45" s="35">
        <v>11.144028571428569</v>
      </c>
      <c r="T45" s="35">
        <v>11.306474999999999</v>
      </c>
      <c r="U45" s="35">
        <v>11.539439999999999</v>
      </c>
      <c r="V45" s="35">
        <v>11.690099999999999</v>
      </c>
      <c r="W45" s="35">
        <v>11.885400000000001</v>
      </c>
      <c r="X45" s="35">
        <v>11.999790000000001</v>
      </c>
      <c r="Y45" s="35">
        <v>12.232750000000001</v>
      </c>
      <c r="Z45" s="33" t="str">
        <f t="shared" si="0"/>
        <v>Sarnen</v>
      </c>
    </row>
    <row r="46" spans="1:26" ht="18.899999999999999" customHeight="1">
      <c r="A46" s="24" t="str">
        <f>'Page 9'!$A$22</f>
        <v>Stans</v>
      </c>
      <c r="B46" s="35">
        <v>0.4</v>
      </c>
      <c r="C46" s="35">
        <v>0.64300000000000002</v>
      </c>
      <c r="D46" s="35">
        <v>1.1594285714285717</v>
      </c>
      <c r="E46" s="35">
        <v>1.806</v>
      </c>
      <c r="F46" s="35">
        <v>3.2357999999999998</v>
      </c>
      <c r="G46" s="35">
        <v>4.6293333333333333</v>
      </c>
      <c r="H46" s="35">
        <v>5.5404285714285706</v>
      </c>
      <c r="I46" s="35">
        <v>6.2457499999999992</v>
      </c>
      <c r="J46" s="35">
        <v>6.9943333333333344</v>
      </c>
      <c r="K46" s="35">
        <v>7.5933000000000002</v>
      </c>
      <c r="L46" s="35">
        <v>8.56175</v>
      </c>
      <c r="M46" s="35">
        <v>9.3276428571428571</v>
      </c>
      <c r="N46" s="35">
        <v>9.8816250000000014</v>
      </c>
      <c r="O46" s="35">
        <v>10.312444444444445</v>
      </c>
      <c r="P46" s="35">
        <v>10.708500000000001</v>
      </c>
      <c r="Q46" s="35">
        <v>11.410360000000001</v>
      </c>
      <c r="R46" s="35">
        <v>11.970733333333332</v>
      </c>
      <c r="S46" s="35">
        <v>12.479885714285714</v>
      </c>
      <c r="T46" s="35">
        <v>12.7277</v>
      </c>
      <c r="U46" s="35">
        <v>12.866840000000002</v>
      </c>
      <c r="V46" s="35">
        <v>12.954600000000003</v>
      </c>
      <c r="W46" s="35">
        <v>13.0718</v>
      </c>
      <c r="X46" s="35">
        <v>13.139120000000002</v>
      </c>
      <c r="Y46" s="35">
        <v>13.27826</v>
      </c>
      <c r="Z46" s="33" t="str">
        <f t="shared" si="0"/>
        <v>Stans</v>
      </c>
    </row>
    <row r="47" spans="1:26" ht="18.899999999999999" customHeight="1">
      <c r="A47" s="24" t="str">
        <f>'Page 9'!$A$23</f>
        <v>Glarus</v>
      </c>
      <c r="B47" s="35">
        <v>0</v>
      </c>
      <c r="C47" s="35">
        <v>0.8829999999999999</v>
      </c>
      <c r="D47" s="35">
        <v>2.0379999999999998</v>
      </c>
      <c r="E47" s="35">
        <v>2.9044999999999996</v>
      </c>
      <c r="F47" s="35">
        <v>4.1323999999999996</v>
      </c>
      <c r="G47" s="35">
        <v>5.4986666666666659</v>
      </c>
      <c r="H47" s="35">
        <v>6.2344285714285723</v>
      </c>
      <c r="I47" s="35">
        <v>6.92</v>
      </c>
      <c r="J47" s="35">
        <v>7.6965555555555554</v>
      </c>
      <c r="K47" s="35">
        <v>8.3179999999999996</v>
      </c>
      <c r="L47" s="35">
        <v>9.2775833333333342</v>
      </c>
      <c r="M47" s="35">
        <v>10.290571428571429</v>
      </c>
      <c r="N47" s="35">
        <v>11.082124999999998</v>
      </c>
      <c r="O47" s="35">
        <v>11.676555555555556</v>
      </c>
      <c r="P47" s="35">
        <v>12.152150000000002</v>
      </c>
      <c r="Q47" s="35">
        <v>13.0764</v>
      </c>
      <c r="R47" s="35">
        <v>13.831866666666667</v>
      </c>
      <c r="S47" s="35">
        <v>14.46462857142857</v>
      </c>
      <c r="T47" s="35">
        <v>15.134450000000003</v>
      </c>
      <c r="U47" s="35">
        <v>16.09328</v>
      </c>
      <c r="V47" s="35">
        <v>16.793883333333337</v>
      </c>
      <c r="W47" s="35">
        <v>18.004637500000001</v>
      </c>
      <c r="X47" s="35">
        <v>18.927510000000002</v>
      </c>
      <c r="Y47" s="35">
        <v>19.192594999999997</v>
      </c>
      <c r="Z47" s="33" t="str">
        <f t="shared" si="0"/>
        <v>Glarus</v>
      </c>
    </row>
    <row r="48" spans="1:26" ht="18.899999999999999" customHeight="1">
      <c r="A48" s="24" t="str">
        <f>'Page 9'!$A$24</f>
        <v>Zug</v>
      </c>
      <c r="B48" s="35">
        <v>0</v>
      </c>
      <c r="C48" s="35">
        <v>0.16400000000000001</v>
      </c>
      <c r="D48" s="35">
        <v>0.42142857142857149</v>
      </c>
      <c r="E48" s="35">
        <v>0.74124999999999985</v>
      </c>
      <c r="F48" s="35">
        <v>1.3992</v>
      </c>
      <c r="G48" s="35">
        <v>1.9035000000000004</v>
      </c>
      <c r="H48" s="35">
        <v>2.2871428571428574</v>
      </c>
      <c r="I48" s="35">
        <v>2.6233749999999998</v>
      </c>
      <c r="J48" s="35">
        <v>2.8881111111111109</v>
      </c>
      <c r="K48" s="35">
        <v>3.1356999999999995</v>
      </c>
      <c r="L48" s="35">
        <v>3.6623333333333332</v>
      </c>
      <c r="M48" s="35">
        <v>4.1459285714285716</v>
      </c>
      <c r="N48" s="35">
        <v>4.4825624999999993</v>
      </c>
      <c r="O48" s="35">
        <v>5.0837777777777777</v>
      </c>
      <c r="P48" s="35">
        <v>5.7294</v>
      </c>
      <c r="Q48" s="35">
        <v>7.8400800000000004</v>
      </c>
      <c r="R48" s="35">
        <v>8.9710666666666672</v>
      </c>
      <c r="S48" s="35">
        <v>9.596685714285714</v>
      </c>
      <c r="T48" s="35">
        <v>9.7440499999999997</v>
      </c>
      <c r="U48" s="35">
        <v>9.92652</v>
      </c>
      <c r="V48" s="35">
        <v>10.044216666666667</v>
      </c>
      <c r="W48" s="35">
        <v>10.197275000000001</v>
      </c>
      <c r="X48" s="35">
        <v>10.286740000000002</v>
      </c>
      <c r="Y48" s="35">
        <v>10.469224999999998</v>
      </c>
      <c r="Z48" s="33" t="str">
        <f t="shared" si="0"/>
        <v>Zug</v>
      </c>
    </row>
    <row r="49" spans="1:26" ht="18.899999999999999" customHeight="1">
      <c r="A49" s="24" t="str">
        <f>'Page 9'!$A$25</f>
        <v>Fribourg</v>
      </c>
      <c r="B49" s="35">
        <v>0.4</v>
      </c>
      <c r="C49" s="35">
        <v>1.4013333333333333</v>
      </c>
      <c r="D49" s="35">
        <v>2.15</v>
      </c>
      <c r="E49" s="35">
        <v>2.8960000000000004</v>
      </c>
      <c r="F49" s="35">
        <v>5.2016000000000009</v>
      </c>
      <c r="G49" s="35">
        <v>6.7913333333333323</v>
      </c>
      <c r="H49" s="35">
        <v>7.5622857142857143</v>
      </c>
      <c r="I49" s="35">
        <v>8.2838750000000001</v>
      </c>
      <c r="J49" s="35">
        <v>8.9358888888888881</v>
      </c>
      <c r="K49" s="35">
        <v>9.7961000000000009</v>
      </c>
      <c r="L49" s="35">
        <v>11.487833333333334</v>
      </c>
      <c r="M49" s="35">
        <v>12.698642857142856</v>
      </c>
      <c r="N49" s="35">
        <v>13.731999999999999</v>
      </c>
      <c r="O49" s="35">
        <v>14.670888888888889</v>
      </c>
      <c r="P49" s="35">
        <v>15.44275</v>
      </c>
      <c r="Q49" s="35">
        <v>16.829319999999999</v>
      </c>
      <c r="R49" s="35">
        <v>18.095966666666669</v>
      </c>
      <c r="S49" s="35">
        <v>19.389742857142856</v>
      </c>
      <c r="T49" s="35">
        <v>20.454374999999995</v>
      </c>
      <c r="U49" s="35">
        <v>21.72334</v>
      </c>
      <c r="V49" s="35">
        <v>21.896466666666669</v>
      </c>
      <c r="W49" s="35">
        <v>22.106512500000001</v>
      </c>
      <c r="X49" s="35">
        <v>22.237630000000003</v>
      </c>
      <c r="Y49" s="35">
        <v>22.492249999999999</v>
      </c>
      <c r="Z49" s="33" t="str">
        <f t="shared" si="0"/>
        <v>Fribourg</v>
      </c>
    </row>
    <row r="50" spans="1:26" ht="18.899999999999999" customHeight="1">
      <c r="A50" s="24" t="str">
        <f>'Page 9'!$A$26</f>
        <v>Solothurn</v>
      </c>
      <c r="B50" s="35">
        <v>0.32</v>
      </c>
      <c r="C50" s="35">
        <v>1.3173333333333335</v>
      </c>
      <c r="D50" s="35">
        <v>2.7234285714285713</v>
      </c>
      <c r="E50" s="35">
        <v>3.9799999999999995</v>
      </c>
      <c r="F50" s="35">
        <v>6.0462000000000007</v>
      </c>
      <c r="G50" s="35">
        <v>7.5733333333333333</v>
      </c>
      <c r="H50" s="35">
        <v>8.7140000000000004</v>
      </c>
      <c r="I50" s="35">
        <v>9.3723749999999999</v>
      </c>
      <c r="J50" s="35">
        <v>10.383000000000001</v>
      </c>
      <c r="K50" s="35">
        <v>11.286400000000002</v>
      </c>
      <c r="L50" s="35">
        <v>12.640916666666666</v>
      </c>
      <c r="M50" s="35">
        <v>13.745785714285716</v>
      </c>
      <c r="N50" s="35">
        <v>14.651</v>
      </c>
      <c r="O50" s="35">
        <v>15.38511111111111</v>
      </c>
      <c r="P50" s="35">
        <v>16.01605</v>
      </c>
      <c r="Q50" s="35">
        <v>17.2882</v>
      </c>
      <c r="R50" s="35">
        <v>18.392500000000002</v>
      </c>
      <c r="S50" s="35">
        <v>19.287657142857142</v>
      </c>
      <c r="T50" s="35">
        <v>19.959250000000001</v>
      </c>
      <c r="U50" s="35">
        <v>20.899560000000005</v>
      </c>
      <c r="V50" s="35">
        <v>21.526366666666664</v>
      </c>
      <c r="W50" s="35">
        <v>22.069049999999997</v>
      </c>
      <c r="X50" s="35">
        <v>22.158490000000004</v>
      </c>
      <c r="Y50" s="35">
        <v>22.337344999999999</v>
      </c>
      <c r="Z50" s="33" t="str">
        <f t="shared" si="0"/>
        <v>Solothurn</v>
      </c>
    </row>
    <row r="51" spans="1:26" ht="18.899999999999999" customHeight="1">
      <c r="A51" s="24" t="str">
        <f>'Page 9'!$A$27</f>
        <v>Basel</v>
      </c>
      <c r="B51" s="35">
        <v>0</v>
      </c>
      <c r="C51" s="35">
        <v>0</v>
      </c>
      <c r="D51" s="35">
        <v>0</v>
      </c>
      <c r="E51" s="35">
        <v>0</v>
      </c>
      <c r="F51" s="35">
        <v>0</v>
      </c>
      <c r="G51" s="35">
        <v>2.0843333333333334</v>
      </c>
      <c r="H51" s="35">
        <v>4.8099999999999996</v>
      </c>
      <c r="I51" s="35">
        <v>6.9143750000000006</v>
      </c>
      <c r="J51" s="35">
        <v>8.4976666666666656</v>
      </c>
      <c r="K51" s="35">
        <v>9.7642999999999986</v>
      </c>
      <c r="L51" s="35">
        <v>11.704333333333333</v>
      </c>
      <c r="M51" s="35">
        <v>13.090071428571429</v>
      </c>
      <c r="N51" s="35">
        <v>14.129375</v>
      </c>
      <c r="O51" s="35">
        <v>14.911</v>
      </c>
      <c r="P51" s="35">
        <v>15.56035</v>
      </c>
      <c r="Q51" s="35">
        <v>16.719560000000001</v>
      </c>
      <c r="R51" s="35">
        <v>17.508399999999998</v>
      </c>
      <c r="S51" s="35">
        <v>18.085599999999999</v>
      </c>
      <c r="T51" s="35">
        <v>18.506474999999998</v>
      </c>
      <c r="U51" s="35">
        <v>19.105319999999999</v>
      </c>
      <c r="V51" s="35">
        <v>20.07685</v>
      </c>
      <c r="W51" s="35">
        <v>21.335599999999999</v>
      </c>
      <c r="X51" s="35">
        <v>22.086060000000003</v>
      </c>
      <c r="Y51" s="35">
        <v>23.594170000000002</v>
      </c>
      <c r="Z51" s="33" t="str">
        <f t="shared" si="0"/>
        <v>Basel</v>
      </c>
    </row>
    <row r="52" spans="1:26" ht="18.899999999999999" customHeight="1">
      <c r="A52" s="24" t="str">
        <f>'Page 9'!$A$28</f>
        <v>Liestal</v>
      </c>
      <c r="B52" s="35">
        <v>0</v>
      </c>
      <c r="C52" s="35">
        <v>0</v>
      </c>
      <c r="D52" s="35">
        <v>0</v>
      </c>
      <c r="E52" s="35">
        <v>0</v>
      </c>
      <c r="F52" s="35">
        <v>2.3228</v>
      </c>
      <c r="G52" s="35">
        <v>3.8141666666666665</v>
      </c>
      <c r="H52" s="35">
        <v>5.2265714285714289</v>
      </c>
      <c r="I52" s="35">
        <v>6.5418750000000001</v>
      </c>
      <c r="J52" s="35">
        <v>7.7618888888888886</v>
      </c>
      <c r="K52" s="35">
        <v>8.8940999999999999</v>
      </c>
      <c r="L52" s="35">
        <v>10.830416666666668</v>
      </c>
      <c r="M52" s="35">
        <v>12.372214285714287</v>
      </c>
      <c r="N52" s="35">
        <v>13.646625</v>
      </c>
      <c r="O52" s="35">
        <v>14.728833333333332</v>
      </c>
      <c r="P52" s="35">
        <v>15.667249999999999</v>
      </c>
      <c r="Q52" s="35">
        <v>17.572440000000004</v>
      </c>
      <c r="R52" s="35">
        <v>18.993666666666666</v>
      </c>
      <c r="S52" s="35">
        <v>20.047571428571427</v>
      </c>
      <c r="T52" s="35">
        <v>20.866174999999998</v>
      </c>
      <c r="U52" s="35">
        <v>22.068940000000001</v>
      </c>
      <c r="V52" s="35">
        <v>22.923216666666672</v>
      </c>
      <c r="W52" s="35">
        <v>24.084199999999999</v>
      </c>
      <c r="X52" s="35">
        <v>24.859280000000002</v>
      </c>
      <c r="Y52" s="35">
        <v>26.791854999999991</v>
      </c>
      <c r="Z52" s="33" t="str">
        <f t="shared" si="0"/>
        <v>Liestal</v>
      </c>
    </row>
    <row r="53" spans="1:26" ht="18.899999999999999" customHeight="1">
      <c r="A53" s="24" t="str">
        <f>'Page 9'!$A$29</f>
        <v>Schaffhausen</v>
      </c>
      <c r="B53" s="35">
        <v>0.56920000000000004</v>
      </c>
      <c r="C53" s="35">
        <v>1.2176666666666667</v>
      </c>
      <c r="D53" s="35">
        <v>1.974</v>
      </c>
      <c r="E53" s="35">
        <v>2.8310000000000004</v>
      </c>
      <c r="F53" s="35">
        <v>4.4501999999999997</v>
      </c>
      <c r="G53" s="35">
        <v>5.7230000000000008</v>
      </c>
      <c r="H53" s="35">
        <v>6.7404285714285734</v>
      </c>
      <c r="I53" s="35">
        <v>7.4700000000000006</v>
      </c>
      <c r="J53" s="35">
        <v>8.1315555555555559</v>
      </c>
      <c r="K53" s="35">
        <v>8.8884000000000025</v>
      </c>
      <c r="L53" s="35">
        <v>10.253916666666667</v>
      </c>
      <c r="M53" s="35">
        <v>11.395</v>
      </c>
      <c r="N53" s="35">
        <v>12.39575</v>
      </c>
      <c r="O53" s="35">
        <v>13.307888888888888</v>
      </c>
      <c r="P53" s="35">
        <v>14.086700000000002</v>
      </c>
      <c r="Q53" s="35">
        <v>15.508159999999998</v>
      </c>
      <c r="R53" s="35">
        <v>16.455766666666666</v>
      </c>
      <c r="S53" s="35">
        <v>17.360742857142856</v>
      </c>
      <c r="T53" s="35">
        <v>18.174400000000002</v>
      </c>
      <c r="U53" s="35">
        <v>19.193079999999998</v>
      </c>
      <c r="V53" s="35">
        <v>19.276350000000001</v>
      </c>
      <c r="W53" s="35">
        <v>19.391475000000003</v>
      </c>
      <c r="X53" s="35">
        <v>19.456120000000002</v>
      </c>
      <c r="Y53" s="35">
        <v>19.592069999999996</v>
      </c>
      <c r="Z53" s="33" t="str">
        <f t="shared" si="0"/>
        <v>Schaffhausen</v>
      </c>
    </row>
    <row r="54" spans="1:26" ht="18.899999999999999" customHeight="1">
      <c r="A54" s="24" t="str">
        <f>'Page 9'!$A$30</f>
        <v>Herisau</v>
      </c>
      <c r="B54" s="35">
        <v>0.44640000000000002</v>
      </c>
      <c r="C54" s="35">
        <v>1.3950000000000002</v>
      </c>
      <c r="D54" s="35">
        <v>2.5242857142857145</v>
      </c>
      <c r="E54" s="35">
        <v>3.4645000000000001</v>
      </c>
      <c r="F54" s="35">
        <v>5.2263999999999999</v>
      </c>
      <c r="G54" s="35">
        <v>6.3550000000000013</v>
      </c>
      <c r="H54" s="35">
        <v>6.9262857142857142</v>
      </c>
      <c r="I54" s="35">
        <v>7.8507500000000006</v>
      </c>
      <c r="J54" s="35">
        <v>8.6076666666666668</v>
      </c>
      <c r="K54" s="35">
        <v>9.1823000000000015</v>
      </c>
      <c r="L54" s="35">
        <v>10.348833333333333</v>
      </c>
      <c r="M54" s="35">
        <v>11.361500000000003</v>
      </c>
      <c r="N54" s="35">
        <v>12.1829375</v>
      </c>
      <c r="O54" s="35">
        <v>12.837444444444445</v>
      </c>
      <c r="P54" s="35">
        <v>13.416</v>
      </c>
      <c r="Q54" s="35">
        <v>14.582400000000003</v>
      </c>
      <c r="R54" s="35">
        <v>15.423533333333333</v>
      </c>
      <c r="S54" s="35">
        <v>16.096971428571429</v>
      </c>
      <c r="T54" s="35">
        <v>16.590825000000002</v>
      </c>
      <c r="U54" s="35">
        <v>17.291179999999997</v>
      </c>
      <c r="V54" s="35">
        <v>17.651399999999999</v>
      </c>
      <c r="W54" s="35">
        <v>17.742075</v>
      </c>
      <c r="X54" s="35">
        <v>17.792450000000002</v>
      </c>
      <c r="Y54" s="35">
        <v>17.899245000000004</v>
      </c>
      <c r="Z54" s="33" t="str">
        <f t="shared" si="0"/>
        <v>Herisau</v>
      </c>
    </row>
    <row r="55" spans="1:26" ht="18.899999999999999" customHeight="1">
      <c r="A55" s="24" t="str">
        <f>'Page 9'!$A$31</f>
        <v>Appenzell</v>
      </c>
      <c r="B55" s="35">
        <v>1.5372000000000001</v>
      </c>
      <c r="C55" s="35">
        <v>2.0496666666666665</v>
      </c>
      <c r="D55" s="35">
        <v>2.5934285714285714</v>
      </c>
      <c r="E55" s="35">
        <v>3.1110000000000002</v>
      </c>
      <c r="F55" s="35">
        <v>4.1723999999999997</v>
      </c>
      <c r="G55" s="35">
        <v>5.1483333333333334</v>
      </c>
      <c r="H55" s="35">
        <v>5.855999999999999</v>
      </c>
      <c r="I55" s="35">
        <v>6.3958750000000011</v>
      </c>
      <c r="J55" s="35">
        <v>6.8888888888888893</v>
      </c>
      <c r="K55" s="35">
        <v>7.3712000000000018</v>
      </c>
      <c r="L55" s="35">
        <v>8.2319166666666668</v>
      </c>
      <c r="M55" s="35">
        <v>8.8336428571428574</v>
      </c>
      <c r="N55" s="35">
        <v>9.3044375000000006</v>
      </c>
      <c r="O55" s="35">
        <v>9.7223888888888883</v>
      </c>
      <c r="P55" s="35">
        <v>10.19675</v>
      </c>
      <c r="Q55" s="35">
        <v>11.08248</v>
      </c>
      <c r="R55" s="35">
        <v>11.683933333333334</v>
      </c>
      <c r="S55" s="35">
        <v>12.082714285714285</v>
      </c>
      <c r="T55" s="35">
        <v>12.306749999999999</v>
      </c>
      <c r="U55" s="35">
        <v>12.572839999999999</v>
      </c>
      <c r="V55" s="35">
        <v>12.653833333333333</v>
      </c>
      <c r="W55" s="35">
        <v>12.762425</v>
      </c>
      <c r="X55" s="35">
        <v>12.824639999999999</v>
      </c>
      <c r="Y55" s="35">
        <v>12.953469999999999</v>
      </c>
      <c r="Z55" s="33" t="str">
        <f t="shared" si="0"/>
        <v>Appenzell</v>
      </c>
    </row>
    <row r="56" spans="1:26" ht="18.899999999999999" customHeight="1">
      <c r="A56" s="24" t="str">
        <f>'Page 9'!$A$32</f>
        <v>St. Gall</v>
      </c>
      <c r="B56" s="35">
        <v>0</v>
      </c>
      <c r="C56" s="35">
        <v>0</v>
      </c>
      <c r="D56" s="35">
        <v>0.9771428571428572</v>
      </c>
      <c r="E56" s="35">
        <v>1.8810000000000004</v>
      </c>
      <c r="F56" s="35">
        <v>3.9443999999999995</v>
      </c>
      <c r="G56" s="35">
        <v>5.5099999999999989</v>
      </c>
      <c r="H56" s="35">
        <v>6.7748571428571438</v>
      </c>
      <c r="I56" s="35">
        <v>7.8517499999999991</v>
      </c>
      <c r="J56" s="35">
        <v>9.0440000000000005</v>
      </c>
      <c r="K56" s="35">
        <v>10.145999999999999</v>
      </c>
      <c r="L56" s="35">
        <v>11.836999999999998</v>
      </c>
      <c r="M56" s="35">
        <v>13.059571428571429</v>
      </c>
      <c r="N56" s="35">
        <v>14.344000000000001</v>
      </c>
      <c r="O56" s="35">
        <v>15.314</v>
      </c>
      <c r="P56" s="35">
        <v>16.116149999999998</v>
      </c>
      <c r="Q56" s="35">
        <v>17.609360000000002</v>
      </c>
      <c r="R56" s="35">
        <v>18.65723333333333</v>
      </c>
      <c r="S56" s="35">
        <v>19.421057142857144</v>
      </c>
      <c r="T56" s="35">
        <v>19.980475000000002</v>
      </c>
      <c r="U56" s="35">
        <v>20.774460000000001</v>
      </c>
      <c r="V56" s="35">
        <v>21.188800000000001</v>
      </c>
      <c r="W56" s="35">
        <v>21.305887500000001</v>
      </c>
      <c r="X56" s="35">
        <v>21.371299999999998</v>
      </c>
      <c r="Y56" s="35">
        <v>21.509380000000004</v>
      </c>
      <c r="Z56" s="33" t="str">
        <f t="shared" si="0"/>
        <v>St. Gall</v>
      </c>
    </row>
    <row r="57" spans="1:26" ht="18.899999999999999" customHeight="1">
      <c r="A57" s="24" t="str">
        <f>'Page 9'!$A$33</f>
        <v>Chur</v>
      </c>
      <c r="B57" s="35">
        <v>0</v>
      </c>
      <c r="C57" s="35">
        <v>0</v>
      </c>
      <c r="D57" s="35">
        <v>0</v>
      </c>
      <c r="E57" s="35">
        <v>0.11</v>
      </c>
      <c r="F57" s="35">
        <v>1.6240000000000001</v>
      </c>
      <c r="G57" s="35">
        <v>3.29</v>
      </c>
      <c r="H57" s="35">
        <v>4.6571428571428566</v>
      </c>
      <c r="I57" s="35">
        <v>5.7125000000000004</v>
      </c>
      <c r="J57" s="35">
        <v>6.6244444444444444</v>
      </c>
      <c r="K57" s="35">
        <v>7.42</v>
      </c>
      <c r="L57" s="35">
        <v>9</v>
      </c>
      <c r="M57" s="35">
        <v>10.262857142857143</v>
      </c>
      <c r="N57" s="35">
        <v>11.202500000000001</v>
      </c>
      <c r="O57" s="35">
        <v>11.971111111111112</v>
      </c>
      <c r="P57" s="35">
        <v>12.584999999999999</v>
      </c>
      <c r="Q57" s="35">
        <v>13.753599999999999</v>
      </c>
      <c r="R57" s="35">
        <v>14.807333333333334</v>
      </c>
      <c r="S57" s="35">
        <v>15.573142857142857</v>
      </c>
      <c r="T57" s="35">
        <v>16.137</v>
      </c>
      <c r="U57" s="35">
        <v>16.942</v>
      </c>
      <c r="V57" s="35">
        <v>17.495000000000001</v>
      </c>
      <c r="W57" s="35">
        <v>18.217749999999999</v>
      </c>
      <c r="X57" s="35">
        <v>18.687799999999999</v>
      </c>
      <c r="Y57" s="35">
        <v>19.563500000000001</v>
      </c>
      <c r="Z57" s="33" t="str">
        <f t="shared" si="0"/>
        <v>Chur</v>
      </c>
    </row>
    <row r="58" spans="1:26" ht="18.899999999999999" customHeight="1">
      <c r="A58" s="24" t="str">
        <f>'Page 9'!$A$34</f>
        <v>Aarau</v>
      </c>
      <c r="B58" s="35">
        <v>0</v>
      </c>
      <c r="C58" s="35">
        <v>0</v>
      </c>
      <c r="D58" s="35">
        <v>0</v>
      </c>
      <c r="E58" s="35">
        <v>0</v>
      </c>
      <c r="F58" s="35">
        <v>0.84880000000000011</v>
      </c>
      <c r="G58" s="35">
        <v>3.0055000000000001</v>
      </c>
      <c r="H58" s="35">
        <v>4.3441428571428569</v>
      </c>
      <c r="I58" s="35">
        <v>5.6243750000000006</v>
      </c>
      <c r="J58" s="35">
        <v>6.8314444444444442</v>
      </c>
      <c r="K58" s="35">
        <v>7.5671000000000017</v>
      </c>
      <c r="L58" s="35">
        <v>8.9504999999999981</v>
      </c>
      <c r="M58" s="35">
        <v>10.060214285714284</v>
      </c>
      <c r="N58" s="35">
        <v>10.953312500000003</v>
      </c>
      <c r="O58" s="35">
        <v>11.703222222222221</v>
      </c>
      <c r="P58" s="35">
        <v>12.338400000000002</v>
      </c>
      <c r="Q58" s="35">
        <v>13.521639999999998</v>
      </c>
      <c r="R58" s="35">
        <v>14.450433333333331</v>
      </c>
      <c r="S58" s="35">
        <v>15.214885714285717</v>
      </c>
      <c r="T58" s="35">
        <v>15.815325</v>
      </c>
      <c r="U58" s="35">
        <v>16.80132</v>
      </c>
      <c r="V58" s="35">
        <v>17.45088333333333</v>
      </c>
      <c r="W58" s="35">
        <v>18.331387500000002</v>
      </c>
      <c r="X58" s="35">
        <v>19.006890000000002</v>
      </c>
      <c r="Y58" s="35">
        <v>20.36515</v>
      </c>
      <c r="Z58" s="33" t="str">
        <f t="shared" si="0"/>
        <v>Aarau</v>
      </c>
    </row>
    <row r="59" spans="1:26" ht="18.899999999999999" customHeight="1">
      <c r="A59" s="24" t="str">
        <f>'Page 9'!$A$35</f>
        <v>Frauenfeld</v>
      </c>
      <c r="B59" s="35">
        <v>0</v>
      </c>
      <c r="C59" s="35">
        <v>0</v>
      </c>
      <c r="D59" s="35">
        <v>0</v>
      </c>
      <c r="E59" s="35">
        <v>0.89300000000000002</v>
      </c>
      <c r="F59" s="35">
        <v>2.6893999999999996</v>
      </c>
      <c r="G59" s="35">
        <v>4.6126666666666667</v>
      </c>
      <c r="H59" s="35">
        <v>6.0105714285714287</v>
      </c>
      <c r="I59" s="35">
        <v>7.0167499999999992</v>
      </c>
      <c r="J59" s="35">
        <v>7.9173333333333336</v>
      </c>
      <c r="K59" s="35">
        <v>8.7660999999999998</v>
      </c>
      <c r="L59" s="35">
        <v>10.071833333333334</v>
      </c>
      <c r="M59" s="35">
        <v>11.032500000000001</v>
      </c>
      <c r="N59" s="35">
        <v>11.6796875</v>
      </c>
      <c r="O59" s="35">
        <v>12.204666666666665</v>
      </c>
      <c r="P59" s="35">
        <v>12.70425</v>
      </c>
      <c r="Q59" s="35">
        <v>13.779239999999998</v>
      </c>
      <c r="R59" s="35">
        <v>14.495900000000001</v>
      </c>
      <c r="S59" s="35">
        <v>15.103457142857144</v>
      </c>
      <c r="T59" s="35">
        <v>15.693750000000001</v>
      </c>
      <c r="U59" s="35">
        <v>16.5458</v>
      </c>
      <c r="V59" s="35">
        <v>17.106433333333335</v>
      </c>
      <c r="W59" s="35">
        <v>17.818325000000002</v>
      </c>
      <c r="X59" s="35">
        <v>18.241020000000002</v>
      </c>
      <c r="Y59" s="35">
        <v>19.09309</v>
      </c>
      <c r="Z59" s="33" t="str">
        <f t="shared" si="0"/>
        <v>Frauenfeld</v>
      </c>
    </row>
    <row r="60" spans="1:26" ht="18.899999999999999" customHeight="1">
      <c r="A60" s="24" t="str">
        <f>'Page 9'!$A$36</f>
        <v>Bellinzona</v>
      </c>
      <c r="B60" s="35">
        <v>0.16</v>
      </c>
      <c r="C60" s="35">
        <v>0.13333333333333333</v>
      </c>
      <c r="D60" s="35">
        <v>0.51057142857142856</v>
      </c>
      <c r="E60" s="35">
        <v>1.4844999999999999</v>
      </c>
      <c r="F60" s="35">
        <v>3.1745999999999999</v>
      </c>
      <c r="G60" s="35">
        <v>3.6101666666666663</v>
      </c>
      <c r="H60" s="35">
        <v>3.996142857142857</v>
      </c>
      <c r="I60" s="35">
        <v>4.7605000000000004</v>
      </c>
      <c r="J60" s="35">
        <v>5.940888888888888</v>
      </c>
      <c r="K60" s="35">
        <v>6.9977999999999998</v>
      </c>
      <c r="L60" s="35">
        <v>8.8254166666666656</v>
      </c>
      <c r="M60" s="35">
        <v>10.198214285714286</v>
      </c>
      <c r="N60" s="35">
        <v>11.331</v>
      </c>
      <c r="O60" s="35">
        <v>12.348833333333333</v>
      </c>
      <c r="P60" s="35">
        <v>13.13775</v>
      </c>
      <c r="Q60" s="35">
        <v>14.77384</v>
      </c>
      <c r="R60" s="35">
        <v>16.102033333333331</v>
      </c>
      <c r="S60" s="35">
        <v>17.121914285714286</v>
      </c>
      <c r="T60" s="35">
        <v>17.873850000000001</v>
      </c>
      <c r="U60" s="35">
        <v>18.936959999999999</v>
      </c>
      <c r="V60" s="35">
        <v>19.896533333333334</v>
      </c>
      <c r="W60" s="35">
        <v>21.145112500000003</v>
      </c>
      <c r="X60" s="35">
        <v>22.115579999999998</v>
      </c>
      <c r="Y60" s="35">
        <v>24.192904999999996</v>
      </c>
      <c r="Z60" s="33" t="str">
        <f t="shared" si="0"/>
        <v>Bellinzona</v>
      </c>
    </row>
    <row r="61" spans="1:26" ht="18.899999999999999" customHeight="1">
      <c r="A61" s="24" t="str">
        <f>'Page 9'!$A$37</f>
        <v>Lausanne</v>
      </c>
      <c r="B61" s="35">
        <v>0</v>
      </c>
      <c r="C61" s="35">
        <v>0</v>
      </c>
      <c r="D61" s="35">
        <v>0</v>
      </c>
      <c r="E61" s="35">
        <v>0</v>
      </c>
      <c r="F61" s="35">
        <v>0</v>
      </c>
      <c r="G61" s="35">
        <v>0.46699999999999997</v>
      </c>
      <c r="H61" s="35">
        <v>2.5018571428571428</v>
      </c>
      <c r="I61" s="35">
        <v>5.0495000000000001</v>
      </c>
      <c r="J61" s="35">
        <v>7.4045555555555547</v>
      </c>
      <c r="K61" s="35">
        <v>9.4661000000000008</v>
      </c>
      <c r="L61" s="35">
        <v>12.854166666666666</v>
      </c>
      <c r="M61" s="35">
        <v>13.889928571428573</v>
      </c>
      <c r="N61" s="35">
        <v>14.693000000000001</v>
      </c>
      <c r="O61" s="35">
        <v>15.382444444444443</v>
      </c>
      <c r="P61" s="35">
        <v>16.027450000000002</v>
      </c>
      <c r="Q61" s="35">
        <v>17.565720000000002</v>
      </c>
      <c r="R61" s="35">
        <v>18.821666666666665</v>
      </c>
      <c r="S61" s="35">
        <v>19.956257142857144</v>
      </c>
      <c r="T61" s="35">
        <v>20.948450000000001</v>
      </c>
      <c r="U61" s="35">
        <v>22.573840000000001</v>
      </c>
      <c r="V61" s="35">
        <v>23.915466666666667</v>
      </c>
      <c r="W61" s="35">
        <v>25.980675000000002</v>
      </c>
      <c r="X61" s="35">
        <v>26.297999999999998</v>
      </c>
      <c r="Y61" s="35">
        <v>26.552999999999997</v>
      </c>
      <c r="Z61" s="33" t="str">
        <f t="shared" si="0"/>
        <v>Lausanne</v>
      </c>
    </row>
    <row r="62" spans="1:26" ht="18.899999999999999" customHeight="1">
      <c r="A62" s="24" t="str">
        <f>'Page 9'!$A$38</f>
        <v>Sion</v>
      </c>
      <c r="B62" s="35">
        <v>0.27200000000000002</v>
      </c>
      <c r="C62" s="35">
        <v>0.22666666666666668</v>
      </c>
      <c r="D62" s="35">
        <v>0.19428571428571428</v>
      </c>
      <c r="E62" s="35">
        <v>0.16999999999999998</v>
      </c>
      <c r="F62" s="35">
        <v>2.5051999999999999</v>
      </c>
      <c r="G62" s="35">
        <v>3.4496666666666669</v>
      </c>
      <c r="H62" s="35">
        <v>4.5785714285714274</v>
      </c>
      <c r="I62" s="35">
        <v>6.0341249999999995</v>
      </c>
      <c r="J62" s="35">
        <v>7.1511111111111108</v>
      </c>
      <c r="K62" s="35">
        <v>7.8939000000000012</v>
      </c>
      <c r="L62" s="35">
        <v>9.3271666666666651</v>
      </c>
      <c r="M62" s="35">
        <v>10.697785714285715</v>
      </c>
      <c r="N62" s="35">
        <v>11.789562499999999</v>
      </c>
      <c r="O62" s="35">
        <v>12.804666666666668</v>
      </c>
      <c r="P62" s="35">
        <v>13.719249999999999</v>
      </c>
      <c r="Q62" s="35">
        <v>15.97016</v>
      </c>
      <c r="R62" s="35">
        <v>17.875799999999998</v>
      </c>
      <c r="S62" s="35">
        <v>19.473485714285712</v>
      </c>
      <c r="T62" s="35">
        <v>20.155999999999999</v>
      </c>
      <c r="U62" s="35">
        <v>20.741139999999998</v>
      </c>
      <c r="V62" s="35">
        <v>21.192166666666669</v>
      </c>
      <c r="W62" s="35">
        <v>22.027825</v>
      </c>
      <c r="X62" s="35">
        <v>22.239470000000001</v>
      </c>
      <c r="Y62" s="35">
        <v>22.437179999999998</v>
      </c>
      <c r="Z62" s="33" t="str">
        <f t="shared" si="0"/>
        <v>Sion</v>
      </c>
    </row>
    <row r="63" spans="1:26" ht="18.899999999999999" customHeight="1">
      <c r="A63" s="24" t="str">
        <f>'Page 9'!$A$39</f>
        <v>Neuchâtel</v>
      </c>
      <c r="B63" s="35">
        <v>0.88160000000000005</v>
      </c>
      <c r="C63" s="35">
        <v>1.2413333333333332</v>
      </c>
      <c r="D63" s="35">
        <v>1.9108571428571426</v>
      </c>
      <c r="E63" s="35">
        <v>2.4319999999999999</v>
      </c>
      <c r="F63" s="35">
        <v>4.1648000000000005</v>
      </c>
      <c r="G63" s="35">
        <v>6.4093333333333335</v>
      </c>
      <c r="H63" s="35">
        <v>8.1645714285714295</v>
      </c>
      <c r="I63" s="35">
        <v>9.3218750000000004</v>
      </c>
      <c r="J63" s="35">
        <v>10.608333333333334</v>
      </c>
      <c r="K63" s="35">
        <v>11.637500000000001</v>
      </c>
      <c r="L63" s="35">
        <v>13.597666666666667</v>
      </c>
      <c r="M63" s="35">
        <v>14.900071428571426</v>
      </c>
      <c r="N63" s="35">
        <v>15.903</v>
      </c>
      <c r="O63" s="35">
        <v>16.730555555555558</v>
      </c>
      <c r="P63" s="35">
        <v>17.460999999999999</v>
      </c>
      <c r="Q63" s="35">
        <v>19.048640000000002</v>
      </c>
      <c r="R63" s="35">
        <v>20.35786666666667</v>
      </c>
      <c r="S63" s="35">
        <v>21.462399999999999</v>
      </c>
      <c r="T63" s="35">
        <v>22.3535</v>
      </c>
      <c r="U63" s="35">
        <v>23.255240000000001</v>
      </c>
      <c r="V63" s="35">
        <v>23.475133333333332</v>
      </c>
      <c r="W63" s="35">
        <v>23.763775000000003</v>
      </c>
      <c r="X63" s="35">
        <v>23.931450000000002</v>
      </c>
      <c r="Y63" s="35">
        <v>24.275065000000001</v>
      </c>
      <c r="Z63" s="33" t="str">
        <f t="shared" si="0"/>
        <v>Neuchâtel</v>
      </c>
    </row>
    <row r="64" spans="1:26" ht="18.899999999999999" customHeight="1">
      <c r="A64" s="24" t="str">
        <f>'Page 9'!$A$40</f>
        <v>Geneva</v>
      </c>
      <c r="B64" s="35">
        <v>0.2</v>
      </c>
      <c r="C64" s="35">
        <v>0.16666666666666669</v>
      </c>
      <c r="D64" s="35">
        <v>0.14285714285714285</v>
      </c>
      <c r="E64" s="35">
        <v>0.125</v>
      </c>
      <c r="F64" s="35">
        <v>0.1</v>
      </c>
      <c r="G64" s="35">
        <v>1.3639999999999999</v>
      </c>
      <c r="H64" s="35">
        <v>3.1164285714285715</v>
      </c>
      <c r="I64" s="35">
        <v>4.8061249999999998</v>
      </c>
      <c r="J64" s="35">
        <v>6.1044444444444439</v>
      </c>
      <c r="K64" s="35">
        <v>7.4390000000000001</v>
      </c>
      <c r="L64" s="35">
        <v>9.5518333333333345</v>
      </c>
      <c r="M64" s="35">
        <v>11.452214285714286</v>
      </c>
      <c r="N64" s="35">
        <v>12.923249999999998</v>
      </c>
      <c r="O64" s="35">
        <v>14.067444444444446</v>
      </c>
      <c r="P64" s="35">
        <v>15.041649999999999</v>
      </c>
      <c r="Q64" s="35">
        <v>16.832280000000001</v>
      </c>
      <c r="R64" s="35">
        <v>18.075266666666668</v>
      </c>
      <c r="S64" s="35">
        <v>19.055685714285715</v>
      </c>
      <c r="T64" s="35">
        <v>19.820150000000002</v>
      </c>
      <c r="U64" s="35">
        <v>21.107699999999998</v>
      </c>
      <c r="V64" s="35">
        <v>22.050833333333333</v>
      </c>
      <c r="W64" s="35">
        <v>23.565974999999998</v>
      </c>
      <c r="X64" s="35">
        <v>24.597170000000002</v>
      </c>
      <c r="Y64" s="35">
        <v>27.098400000000002</v>
      </c>
      <c r="Z64" s="33" t="str">
        <f t="shared" si="0"/>
        <v>Geneva</v>
      </c>
    </row>
    <row r="65" spans="1:26" ht="18.899999999999999" customHeight="1">
      <c r="A65" s="24" t="str">
        <f>'Page 9'!$A$41</f>
        <v>Delémont</v>
      </c>
      <c r="B65" s="35">
        <v>0</v>
      </c>
      <c r="C65" s="35">
        <v>1.0646666666666667</v>
      </c>
      <c r="D65" s="35">
        <v>1.8257142857142856</v>
      </c>
      <c r="E65" s="35">
        <v>2.3959999999999999</v>
      </c>
      <c r="F65" s="35">
        <v>4.0659999999999998</v>
      </c>
      <c r="G65" s="35">
        <v>5.9026666666666667</v>
      </c>
      <c r="H65" s="35">
        <v>7.1662857142857153</v>
      </c>
      <c r="I65" s="35">
        <v>8.448875000000001</v>
      </c>
      <c r="J65" s="35">
        <v>9.6067777777777774</v>
      </c>
      <c r="K65" s="35">
        <v>10.533300000000001</v>
      </c>
      <c r="L65" s="35">
        <v>11.958666666666666</v>
      </c>
      <c r="M65" s="35">
        <v>13.558857142857144</v>
      </c>
      <c r="N65" s="35">
        <v>14.770687500000001</v>
      </c>
      <c r="O65" s="35">
        <v>15.684166666666666</v>
      </c>
      <c r="P65" s="35">
        <v>16.44115</v>
      </c>
      <c r="Q65" s="35">
        <v>18.290400000000002</v>
      </c>
      <c r="R65" s="35">
        <v>19.639633333333332</v>
      </c>
      <c r="S65" s="35">
        <v>20.620285714285714</v>
      </c>
      <c r="T65" s="35">
        <v>21.340975</v>
      </c>
      <c r="U65" s="35">
        <v>22.48188</v>
      </c>
      <c r="V65" s="35">
        <v>23.3155</v>
      </c>
      <c r="W65" s="35">
        <v>24.372912500000002</v>
      </c>
      <c r="X65" s="35">
        <v>25.00121</v>
      </c>
      <c r="Y65" s="35">
        <v>26.267029999999998</v>
      </c>
      <c r="Z65" s="33" t="str">
        <f t="shared" si="0"/>
        <v>Delémont</v>
      </c>
    </row>
    <row r="66" spans="1:26" ht="18.899999999999999" customHeight="1">
      <c r="A66" s="24"/>
      <c r="B66" s="35"/>
      <c r="C66" s="35"/>
      <c r="D66" s="35"/>
      <c r="E66" s="35"/>
      <c r="F66" s="35"/>
      <c r="G66" s="35"/>
      <c r="H66" s="35"/>
      <c r="I66" s="35"/>
      <c r="J66" s="35"/>
      <c r="K66" s="35"/>
      <c r="L66" s="35"/>
      <c r="M66" s="35"/>
      <c r="N66" s="35"/>
      <c r="O66" s="35"/>
      <c r="P66" s="35"/>
      <c r="Q66" s="35"/>
      <c r="R66" s="35"/>
      <c r="S66" s="35"/>
      <c r="T66" s="35"/>
      <c r="U66" s="35"/>
      <c r="V66" s="35"/>
      <c r="W66" s="35"/>
      <c r="X66" s="35"/>
      <c r="Y66" s="35"/>
      <c r="Z66" s="33"/>
    </row>
    <row r="67" spans="1:26" ht="18.899999999999999" customHeight="1">
      <c r="A67" s="24" t="str">
        <f>'Page 9'!$A$43</f>
        <v>Direct federal tax</v>
      </c>
      <c r="B67" s="35">
        <v>0</v>
      </c>
      <c r="C67" s="35">
        <v>0</v>
      </c>
      <c r="D67" s="35">
        <v>0</v>
      </c>
      <c r="E67" s="35">
        <v>0</v>
      </c>
      <c r="F67" s="35">
        <v>0.12</v>
      </c>
      <c r="G67" s="35">
        <v>0.2156666666666667</v>
      </c>
      <c r="H67" s="35">
        <v>0.28171428571428569</v>
      </c>
      <c r="I67" s="35">
        <v>0.33350000000000002</v>
      </c>
      <c r="J67" s="35">
        <v>0.38244444444444442</v>
      </c>
      <c r="K67" s="35">
        <v>0.42180000000000006</v>
      </c>
      <c r="L67" s="35">
        <v>0.71950000000000003</v>
      </c>
      <c r="M67" s="35">
        <v>0.96742857142857153</v>
      </c>
      <c r="N67" s="35">
        <v>1.1695</v>
      </c>
      <c r="O67" s="35">
        <v>1.4289999999999998</v>
      </c>
      <c r="P67" s="35">
        <v>1.8378999999999999</v>
      </c>
      <c r="Q67" s="35">
        <v>2.6512799999999999</v>
      </c>
      <c r="R67" s="35">
        <v>3.4765999999999999</v>
      </c>
      <c r="S67" s="35">
        <v>4.298685714285714</v>
      </c>
      <c r="T67" s="35">
        <v>4.9878500000000008</v>
      </c>
      <c r="U67" s="35">
        <v>6.3170000000000002</v>
      </c>
      <c r="V67" s="35">
        <v>7.2265666666666668</v>
      </c>
      <c r="W67" s="35">
        <v>8.3701249999999998</v>
      </c>
      <c r="X67" s="35">
        <v>9.0536200000000004</v>
      </c>
      <c r="Y67" s="35">
        <v>10.20051</v>
      </c>
      <c r="Z67" s="33" t="str">
        <f t="shared" si="0"/>
        <v>Direct federal tax</v>
      </c>
    </row>
    <row r="68" spans="1:26" ht="18.899999999999999" customHeight="1">
      <c r="B68" s="36"/>
      <c r="C68" s="36"/>
      <c r="D68" s="36"/>
      <c r="E68" s="36"/>
      <c r="F68" s="36"/>
      <c r="G68" s="36"/>
      <c r="H68" s="36"/>
      <c r="I68" s="36"/>
      <c r="J68" s="36"/>
      <c r="K68" s="36"/>
      <c r="L68" s="36"/>
      <c r="M68" s="36"/>
    </row>
    <row r="69" spans="1:26">
      <c r="B69" s="36"/>
      <c r="C69" s="36"/>
      <c r="D69" s="36"/>
      <c r="E69" s="36"/>
      <c r="F69" s="36"/>
      <c r="G69" s="36"/>
      <c r="H69" s="36"/>
      <c r="I69" s="36"/>
      <c r="J69" s="36"/>
      <c r="K69" s="36"/>
      <c r="L69" s="36"/>
      <c r="M69" s="36"/>
    </row>
    <row r="70" spans="1:26">
      <c r="B70" s="36"/>
      <c r="C70" s="36"/>
      <c r="D70" s="36"/>
      <c r="E70" s="36"/>
      <c r="F70" s="36"/>
      <c r="G70" s="36"/>
      <c r="H70" s="36"/>
      <c r="I70" s="36"/>
      <c r="J70" s="36"/>
      <c r="K70" s="36"/>
      <c r="L70" s="36"/>
      <c r="M70" s="36"/>
    </row>
    <row r="71" spans="1:26">
      <c r="B71" s="36"/>
      <c r="C71" s="36"/>
      <c r="D71" s="36"/>
      <c r="E71" s="36"/>
      <c r="F71" s="36"/>
      <c r="G71" s="36"/>
      <c r="H71" s="36"/>
      <c r="I71" s="36"/>
      <c r="J71" s="36"/>
      <c r="K71" s="36"/>
      <c r="L71" s="36"/>
      <c r="M71" s="36"/>
    </row>
    <row r="72" spans="1:26">
      <c r="B72" s="36"/>
      <c r="C72" s="36"/>
      <c r="D72" s="36"/>
      <c r="E72" s="36"/>
      <c r="F72" s="36"/>
      <c r="G72" s="36"/>
      <c r="H72" s="36"/>
      <c r="I72" s="36"/>
      <c r="J72" s="36"/>
      <c r="K72" s="36"/>
      <c r="L72" s="36"/>
      <c r="M72" s="36"/>
    </row>
    <row r="73" spans="1:26">
      <c r="B73" s="36"/>
      <c r="C73" s="36"/>
      <c r="D73" s="36"/>
      <c r="E73" s="36"/>
      <c r="F73" s="36"/>
      <c r="G73" s="36"/>
      <c r="H73" s="36"/>
      <c r="I73" s="36"/>
      <c r="J73" s="36"/>
      <c r="K73" s="36"/>
      <c r="L73" s="36"/>
      <c r="M73" s="36"/>
    </row>
    <row r="74" spans="1:26">
      <c r="B74" s="36"/>
      <c r="C74" s="36"/>
      <c r="D74" s="36"/>
      <c r="E74" s="36"/>
      <c r="F74" s="36"/>
      <c r="G74" s="36"/>
      <c r="H74" s="36"/>
      <c r="I74" s="36"/>
      <c r="J74" s="36"/>
      <c r="K74" s="36"/>
      <c r="L74" s="36"/>
      <c r="M74" s="36"/>
    </row>
    <row r="75" spans="1:26">
      <c r="B75" s="36"/>
      <c r="C75" s="36"/>
      <c r="D75" s="36"/>
      <c r="E75" s="36"/>
      <c r="F75" s="36"/>
      <c r="G75" s="36"/>
      <c r="H75" s="36"/>
      <c r="I75" s="36"/>
      <c r="J75" s="36"/>
      <c r="K75" s="36"/>
      <c r="L75" s="36"/>
      <c r="M75" s="36"/>
    </row>
    <row r="76" spans="1:26">
      <c r="B76" s="36"/>
      <c r="C76" s="36"/>
      <c r="D76" s="36"/>
      <c r="E76" s="36"/>
      <c r="F76" s="36"/>
      <c r="G76" s="36"/>
      <c r="H76" s="36"/>
      <c r="I76" s="36"/>
      <c r="J76" s="36"/>
      <c r="K76" s="36"/>
      <c r="L76" s="36"/>
      <c r="M76" s="36"/>
    </row>
    <row r="77" spans="1:26">
      <c r="B77" s="36"/>
      <c r="C77" s="36"/>
      <c r="D77" s="36"/>
      <c r="E77" s="36"/>
      <c r="F77" s="36"/>
      <c r="G77" s="36"/>
      <c r="H77" s="36"/>
      <c r="I77" s="36"/>
      <c r="J77" s="36"/>
      <c r="K77" s="36"/>
      <c r="L77" s="36"/>
      <c r="M77" s="36"/>
    </row>
    <row r="78" spans="1:26">
      <c r="B78" s="36"/>
      <c r="C78" s="36"/>
      <c r="D78" s="36"/>
      <c r="E78" s="36"/>
      <c r="F78" s="36"/>
      <c r="G78" s="36"/>
      <c r="H78" s="36"/>
      <c r="I78" s="36"/>
      <c r="J78" s="36"/>
      <c r="K78" s="36"/>
      <c r="L78" s="36"/>
      <c r="M78" s="36"/>
    </row>
    <row r="79" spans="1:26">
      <c r="B79" s="36"/>
      <c r="C79" s="36"/>
      <c r="D79" s="36"/>
      <c r="E79" s="36"/>
      <c r="F79" s="36"/>
      <c r="G79" s="36"/>
      <c r="H79" s="36"/>
      <c r="I79" s="36"/>
      <c r="J79" s="36"/>
      <c r="K79" s="36"/>
      <c r="L79" s="36"/>
      <c r="M79" s="36"/>
    </row>
    <row r="80" spans="1:26">
      <c r="B80" s="36"/>
      <c r="C80" s="36"/>
      <c r="D80" s="36"/>
      <c r="E80" s="36"/>
      <c r="F80" s="36"/>
      <c r="G80" s="36"/>
      <c r="H80" s="36"/>
      <c r="I80" s="36"/>
      <c r="J80" s="36"/>
      <c r="K80" s="36"/>
      <c r="L80" s="36"/>
      <c r="M80" s="36"/>
    </row>
    <row r="81" spans="2:13">
      <c r="B81" s="36"/>
      <c r="C81" s="36"/>
      <c r="D81" s="36"/>
      <c r="E81" s="36"/>
      <c r="F81" s="36"/>
      <c r="G81" s="36"/>
      <c r="H81" s="36"/>
      <c r="I81" s="36"/>
      <c r="J81" s="36"/>
      <c r="K81" s="36"/>
      <c r="L81" s="36"/>
      <c r="M81" s="36"/>
    </row>
    <row r="82" spans="2:13">
      <c r="B82" s="36"/>
      <c r="C82" s="36"/>
      <c r="D82" s="36"/>
      <c r="E82" s="36"/>
      <c r="F82" s="36"/>
      <c r="G82" s="36"/>
      <c r="H82" s="36"/>
      <c r="I82" s="36"/>
      <c r="J82" s="36"/>
      <c r="K82" s="36"/>
      <c r="L82" s="36"/>
      <c r="M82" s="36"/>
    </row>
    <row r="83" spans="2:13">
      <c r="B83" s="36"/>
      <c r="C83" s="36"/>
      <c r="D83" s="36"/>
      <c r="E83" s="36"/>
      <c r="F83" s="36"/>
      <c r="G83" s="36"/>
      <c r="H83" s="36"/>
      <c r="I83" s="36"/>
      <c r="J83" s="36"/>
      <c r="K83" s="36"/>
      <c r="L83" s="36"/>
      <c r="M83" s="36"/>
    </row>
    <row r="84" spans="2:13">
      <c r="B84" s="36"/>
      <c r="C84" s="36"/>
      <c r="D84" s="36"/>
      <c r="E84" s="36"/>
      <c r="F84" s="36"/>
      <c r="G84" s="36"/>
      <c r="H84" s="36"/>
      <c r="I84" s="36"/>
      <c r="J84" s="36"/>
      <c r="K84" s="36"/>
      <c r="L84" s="36"/>
      <c r="M84" s="36"/>
    </row>
    <row r="85" spans="2:13">
      <c r="B85" s="36"/>
      <c r="C85" s="36"/>
      <c r="D85" s="36"/>
      <c r="E85" s="36"/>
      <c r="F85" s="36"/>
      <c r="G85" s="36"/>
      <c r="H85" s="36"/>
      <c r="I85" s="36"/>
      <c r="J85" s="36"/>
      <c r="K85" s="36"/>
      <c r="L85" s="36"/>
      <c r="M85" s="36"/>
    </row>
    <row r="86" spans="2:13">
      <c r="B86" s="36"/>
      <c r="C86" s="36"/>
      <c r="D86" s="36"/>
      <c r="E86" s="36"/>
      <c r="F86" s="36"/>
      <c r="G86" s="36"/>
      <c r="H86" s="36"/>
      <c r="I86" s="36"/>
      <c r="J86" s="36"/>
      <c r="K86" s="36"/>
      <c r="L86" s="36"/>
      <c r="M86" s="36"/>
    </row>
    <row r="87" spans="2:13">
      <c r="B87" s="36"/>
      <c r="C87" s="36"/>
      <c r="D87" s="36"/>
      <c r="E87" s="36"/>
      <c r="F87" s="36"/>
      <c r="G87" s="36"/>
      <c r="H87" s="36"/>
      <c r="I87" s="36"/>
      <c r="J87" s="36"/>
      <c r="K87" s="36"/>
      <c r="L87" s="36"/>
      <c r="M87" s="36"/>
    </row>
    <row r="88" spans="2:13">
      <c r="B88" s="36"/>
      <c r="C88" s="36"/>
      <c r="D88" s="36"/>
      <c r="E88" s="36"/>
      <c r="F88" s="36"/>
      <c r="G88" s="36"/>
      <c r="H88" s="36"/>
      <c r="I88" s="36"/>
      <c r="J88" s="36"/>
      <c r="K88" s="36"/>
      <c r="L88" s="36"/>
      <c r="M88" s="36"/>
    </row>
    <row r="89" spans="2:13">
      <c r="B89" s="36"/>
      <c r="C89" s="36"/>
      <c r="D89" s="36"/>
      <c r="E89" s="36"/>
      <c r="F89" s="36"/>
      <c r="G89" s="36"/>
      <c r="H89" s="36"/>
      <c r="I89" s="36"/>
      <c r="J89" s="36"/>
      <c r="K89" s="36"/>
      <c r="L89" s="36"/>
      <c r="M89" s="36"/>
    </row>
    <row r="90" spans="2:13">
      <c r="B90" s="36"/>
      <c r="C90" s="36"/>
      <c r="D90" s="36"/>
      <c r="E90" s="36"/>
      <c r="F90" s="36"/>
      <c r="G90" s="36"/>
      <c r="H90" s="36"/>
      <c r="I90" s="36"/>
      <c r="J90" s="36"/>
      <c r="K90" s="36"/>
      <c r="L90" s="36"/>
      <c r="M90" s="36"/>
    </row>
    <row r="91" spans="2:13">
      <c r="B91" s="36"/>
      <c r="C91" s="36"/>
      <c r="D91" s="36"/>
      <c r="E91" s="36"/>
      <c r="F91" s="36"/>
      <c r="G91" s="36"/>
      <c r="H91" s="36"/>
      <c r="I91" s="36"/>
      <c r="J91" s="36"/>
      <c r="K91" s="36"/>
      <c r="L91" s="36"/>
      <c r="M91" s="36"/>
    </row>
    <row r="92" spans="2:13">
      <c r="B92" s="36"/>
      <c r="C92" s="36"/>
      <c r="D92" s="36"/>
      <c r="E92" s="36"/>
      <c r="F92" s="36"/>
      <c r="G92" s="36"/>
      <c r="H92" s="36"/>
      <c r="I92" s="36"/>
      <c r="J92" s="36"/>
      <c r="K92" s="36"/>
      <c r="L92" s="36"/>
      <c r="M92" s="36"/>
    </row>
    <row r="93" spans="2:13">
      <c r="B93" s="36"/>
      <c r="C93" s="36"/>
      <c r="D93" s="36"/>
      <c r="E93" s="36"/>
      <c r="F93" s="36"/>
      <c r="G93" s="36"/>
      <c r="H93" s="36"/>
      <c r="I93" s="36"/>
      <c r="J93" s="36"/>
      <c r="K93" s="36"/>
      <c r="L93" s="36"/>
      <c r="M93" s="36"/>
    </row>
    <row r="94" spans="2:13">
      <c r="B94" s="36"/>
      <c r="C94" s="36"/>
      <c r="D94" s="36"/>
      <c r="E94" s="36"/>
      <c r="F94" s="36"/>
      <c r="G94" s="36"/>
      <c r="H94" s="36"/>
      <c r="I94" s="36"/>
      <c r="J94" s="36"/>
      <c r="K94" s="36"/>
      <c r="L94" s="36"/>
      <c r="M94" s="36"/>
    </row>
    <row r="95" spans="2:13">
      <c r="B95" s="36"/>
      <c r="C95" s="36"/>
      <c r="D95" s="36"/>
      <c r="E95" s="36"/>
      <c r="F95" s="36"/>
      <c r="G95" s="36"/>
      <c r="H95" s="36"/>
      <c r="I95" s="36"/>
      <c r="J95" s="36"/>
      <c r="K95" s="36"/>
      <c r="L95" s="36"/>
      <c r="M95" s="36"/>
    </row>
    <row r="96" spans="2:13">
      <c r="B96" s="36"/>
      <c r="C96" s="36"/>
      <c r="D96" s="36"/>
      <c r="E96" s="36"/>
      <c r="F96" s="36"/>
      <c r="G96" s="36"/>
      <c r="H96" s="36"/>
      <c r="I96" s="36"/>
      <c r="J96" s="36"/>
      <c r="K96" s="36"/>
      <c r="L96" s="36"/>
      <c r="M96" s="36"/>
    </row>
    <row r="97" spans="2:13">
      <c r="B97" s="36"/>
      <c r="C97" s="36"/>
      <c r="D97" s="36"/>
      <c r="E97" s="36"/>
      <c r="F97" s="36"/>
      <c r="G97" s="36"/>
      <c r="H97" s="36"/>
      <c r="I97" s="36"/>
      <c r="J97" s="36"/>
      <c r="K97" s="36"/>
      <c r="L97" s="36"/>
      <c r="M97" s="36"/>
    </row>
    <row r="98" spans="2:13">
      <c r="B98" s="36"/>
      <c r="C98" s="36"/>
      <c r="D98" s="36"/>
      <c r="E98" s="36"/>
      <c r="F98" s="36"/>
      <c r="G98" s="36"/>
      <c r="H98" s="36"/>
      <c r="I98" s="36"/>
      <c r="J98" s="36"/>
      <c r="K98" s="36"/>
      <c r="L98" s="36"/>
      <c r="M98" s="36"/>
    </row>
    <row r="99" spans="2:13">
      <c r="B99" s="36"/>
      <c r="C99" s="36"/>
      <c r="D99" s="36"/>
      <c r="E99" s="36"/>
      <c r="F99" s="36"/>
      <c r="G99" s="36"/>
      <c r="H99" s="36"/>
      <c r="I99" s="36"/>
      <c r="J99" s="36"/>
      <c r="K99" s="36"/>
      <c r="L99" s="36"/>
      <c r="M99" s="36"/>
    </row>
    <row r="100" spans="2:13">
      <c r="B100" s="36"/>
      <c r="C100" s="36"/>
      <c r="D100" s="36"/>
      <c r="E100" s="36"/>
      <c r="F100" s="36"/>
      <c r="G100" s="36"/>
      <c r="H100" s="36"/>
      <c r="I100" s="36"/>
      <c r="J100" s="36"/>
      <c r="K100" s="36"/>
      <c r="L100" s="36"/>
      <c r="M100" s="36"/>
    </row>
    <row r="101" spans="2:13">
      <c r="B101" s="36"/>
      <c r="C101" s="36"/>
      <c r="D101" s="36"/>
      <c r="E101" s="36"/>
      <c r="F101" s="36"/>
      <c r="G101" s="36"/>
      <c r="H101" s="36"/>
      <c r="I101" s="36"/>
      <c r="J101" s="36"/>
      <c r="K101" s="36"/>
      <c r="L101" s="36"/>
      <c r="M101" s="36"/>
    </row>
    <row r="102" spans="2:13">
      <c r="B102" s="36"/>
      <c r="C102" s="36"/>
      <c r="D102" s="36"/>
      <c r="E102" s="36"/>
      <c r="F102" s="36"/>
      <c r="G102" s="36"/>
      <c r="H102" s="36"/>
      <c r="I102" s="36"/>
      <c r="J102" s="36"/>
      <c r="K102" s="36"/>
      <c r="L102" s="36"/>
      <c r="M102" s="36"/>
    </row>
    <row r="103" spans="2:13">
      <c r="B103" s="36"/>
      <c r="C103" s="36"/>
      <c r="D103" s="36"/>
      <c r="E103" s="36"/>
      <c r="F103" s="36"/>
      <c r="G103" s="36"/>
      <c r="H103" s="36"/>
      <c r="I103" s="36"/>
      <c r="J103" s="36"/>
      <c r="K103" s="36"/>
      <c r="L103" s="36"/>
      <c r="M103" s="36"/>
    </row>
    <row r="104" spans="2:13">
      <c r="B104" s="36"/>
      <c r="C104" s="36"/>
      <c r="D104" s="36"/>
      <c r="E104" s="36"/>
      <c r="F104" s="36"/>
      <c r="G104" s="36"/>
      <c r="H104" s="36"/>
      <c r="I104" s="36"/>
      <c r="J104" s="36"/>
      <c r="K104" s="36"/>
      <c r="L104" s="36"/>
      <c r="M104" s="36"/>
    </row>
    <row r="105" spans="2:13">
      <c r="B105" s="36"/>
      <c r="C105" s="36"/>
      <c r="D105" s="36"/>
      <c r="E105" s="36"/>
      <c r="F105" s="36"/>
      <c r="G105" s="36"/>
      <c r="H105" s="36"/>
      <c r="I105" s="36"/>
      <c r="J105" s="36"/>
      <c r="K105" s="36"/>
      <c r="L105" s="36"/>
      <c r="M105" s="36"/>
    </row>
    <row r="106" spans="2:13">
      <c r="B106" s="36"/>
      <c r="C106" s="36"/>
      <c r="D106" s="36"/>
      <c r="E106" s="36"/>
      <c r="F106" s="36"/>
      <c r="G106" s="36"/>
      <c r="H106" s="36"/>
      <c r="I106" s="36"/>
      <c r="J106" s="36"/>
      <c r="K106" s="36"/>
      <c r="L106" s="36"/>
      <c r="M106" s="36"/>
    </row>
    <row r="107" spans="2:13">
      <c r="B107" s="36"/>
      <c r="C107" s="36"/>
      <c r="D107" s="36"/>
      <c r="E107" s="36"/>
      <c r="F107" s="36"/>
      <c r="G107" s="36"/>
      <c r="H107" s="36"/>
      <c r="I107" s="36"/>
      <c r="J107" s="36"/>
      <c r="K107" s="36"/>
      <c r="L107" s="36"/>
      <c r="M107" s="36"/>
    </row>
    <row r="108" spans="2:13">
      <c r="B108" s="36"/>
      <c r="C108" s="36"/>
      <c r="D108" s="36"/>
      <c r="E108" s="36"/>
      <c r="F108" s="36"/>
      <c r="G108" s="36"/>
      <c r="H108" s="36"/>
      <c r="I108" s="36"/>
      <c r="J108" s="36"/>
      <c r="K108" s="36"/>
      <c r="L108" s="36"/>
      <c r="M108" s="36"/>
    </row>
    <row r="109" spans="2:13">
      <c r="B109" s="36"/>
      <c r="C109" s="36"/>
      <c r="D109" s="36"/>
      <c r="E109" s="36"/>
      <c r="F109" s="36"/>
      <c r="G109" s="36"/>
      <c r="H109" s="36"/>
      <c r="I109" s="36"/>
      <c r="J109" s="36"/>
      <c r="K109" s="36"/>
      <c r="L109" s="36"/>
      <c r="M109" s="36"/>
    </row>
    <row r="110" spans="2:13">
      <c r="B110" s="36"/>
      <c r="C110" s="36"/>
      <c r="D110" s="36"/>
      <c r="E110" s="36"/>
      <c r="F110" s="36"/>
      <c r="G110" s="36"/>
      <c r="H110" s="36"/>
      <c r="I110" s="36"/>
      <c r="J110" s="36"/>
      <c r="K110" s="36"/>
      <c r="L110" s="36"/>
      <c r="M110" s="36"/>
    </row>
    <row r="111" spans="2:13">
      <c r="B111" s="36"/>
      <c r="C111" s="36"/>
      <c r="D111" s="36"/>
      <c r="E111" s="36"/>
      <c r="F111" s="36"/>
      <c r="G111" s="36"/>
      <c r="H111" s="36"/>
      <c r="I111" s="36"/>
      <c r="J111" s="36"/>
      <c r="K111" s="36"/>
      <c r="L111" s="36"/>
      <c r="M111" s="36"/>
    </row>
    <row r="112" spans="2:13">
      <c r="B112" s="36"/>
      <c r="C112" s="36"/>
      <c r="D112" s="36"/>
      <c r="E112" s="36"/>
      <c r="F112" s="36"/>
      <c r="G112" s="36"/>
      <c r="H112" s="36"/>
      <c r="I112" s="36"/>
      <c r="J112" s="36"/>
      <c r="K112" s="36"/>
      <c r="L112" s="36"/>
      <c r="M112" s="36"/>
    </row>
    <row r="113" spans="2:13">
      <c r="B113" s="36"/>
      <c r="C113" s="36"/>
      <c r="D113" s="36"/>
      <c r="E113" s="36"/>
      <c r="F113" s="36"/>
      <c r="G113" s="36"/>
      <c r="H113" s="36"/>
      <c r="I113" s="36"/>
      <c r="J113" s="36"/>
      <c r="K113" s="36"/>
      <c r="L113" s="36"/>
      <c r="M113" s="36"/>
    </row>
    <row r="114" spans="2:13">
      <c r="B114" s="36"/>
      <c r="C114" s="36"/>
      <c r="D114" s="36"/>
      <c r="E114" s="36"/>
      <c r="F114" s="36"/>
      <c r="G114" s="36"/>
      <c r="H114" s="36"/>
      <c r="I114" s="36"/>
      <c r="J114" s="36"/>
      <c r="K114" s="36"/>
      <c r="L114" s="36"/>
      <c r="M114" s="36"/>
    </row>
    <row r="115" spans="2:13">
      <c r="B115" s="36"/>
      <c r="C115" s="36"/>
      <c r="D115" s="36"/>
      <c r="E115" s="36"/>
      <c r="F115" s="36"/>
      <c r="G115" s="36"/>
      <c r="H115" s="36"/>
      <c r="I115" s="36"/>
      <c r="J115" s="36"/>
      <c r="K115" s="36"/>
      <c r="L115" s="36"/>
      <c r="M115" s="36"/>
    </row>
    <row r="116" spans="2:13">
      <c r="B116" s="36"/>
      <c r="C116" s="36"/>
      <c r="D116" s="36"/>
      <c r="E116" s="36"/>
      <c r="F116" s="36"/>
      <c r="G116" s="36"/>
      <c r="H116" s="36"/>
      <c r="I116" s="36"/>
      <c r="J116" s="36"/>
      <c r="K116" s="36"/>
      <c r="L116" s="36"/>
      <c r="M116" s="36"/>
    </row>
    <row r="117" spans="2:13">
      <c r="B117" s="36"/>
      <c r="C117" s="36"/>
      <c r="D117" s="36"/>
      <c r="E117" s="36"/>
      <c r="F117" s="36"/>
      <c r="G117" s="36"/>
      <c r="H117" s="36"/>
      <c r="I117" s="36"/>
      <c r="J117" s="36"/>
      <c r="K117" s="36"/>
      <c r="L117" s="36"/>
      <c r="M117" s="36"/>
    </row>
    <row r="118" spans="2:13">
      <c r="B118" s="36"/>
      <c r="C118" s="36"/>
      <c r="D118" s="36"/>
      <c r="E118" s="36"/>
      <c r="F118" s="36"/>
      <c r="G118" s="36"/>
      <c r="H118" s="36"/>
      <c r="I118" s="36"/>
      <c r="J118" s="36"/>
      <c r="K118" s="36"/>
      <c r="L118" s="36"/>
      <c r="M118" s="36"/>
    </row>
  </sheetData>
  <mergeCells count="6">
    <mergeCell ref="B39:M39"/>
    <mergeCell ref="N39:Y39"/>
    <mergeCell ref="N6:Y6"/>
    <mergeCell ref="B9:M9"/>
    <mergeCell ref="N9:Y9"/>
    <mergeCell ref="B6:M6"/>
  </mergeCells>
  <phoneticPr fontId="7" type="noConversion"/>
  <printOptions horizontalCentered="1"/>
  <pageMargins left="0.22" right="0.39" top="0.59055118110236227" bottom="0.59055118110236227" header="0.39370078740157483" footer="0.39370078740157483"/>
  <pageSetup paperSize="9" scale="49" fitToWidth="2" fitToHeight="2" orientation="portrait" r:id="rId1"/>
  <headerFooter alignWithMargins="0">
    <oddHeader>&amp;C&amp;"Helvetica,Fett"&amp;12 2010</oddHeader>
    <oddFooter>&amp;C&amp;"Helvetica,Standard" Eidg. Steuerverwaltung  -  Administration fédérale des contributions  -  Amministrazione federale delle contribuzioni&amp;R10 - 11</oddFooter>
  </headerFooter>
  <colBreaks count="1" manualBreakCount="1">
    <brk id="13" max="67"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dimension ref="A1:HJ127"/>
  <sheetViews>
    <sheetView zoomScale="60" zoomScaleNormal="60" workbookViewId="0"/>
  </sheetViews>
  <sheetFormatPr baseColWidth="10" defaultColWidth="10.33203125" defaultRowHeight="13.2"/>
  <cols>
    <col min="1" max="1" width="27.6640625" style="218" customWidth="1"/>
    <col min="2" max="2" width="18.33203125" style="218" customWidth="1"/>
    <col min="3" max="5" width="16.6640625" style="218" customWidth="1"/>
    <col min="6" max="6" width="2.6640625" style="218" customWidth="1"/>
    <col min="7" max="7" width="19" style="218" customWidth="1"/>
    <col min="8" max="10" width="16.6640625" style="218" customWidth="1"/>
    <col min="11" max="11" width="2.6640625" style="218" customWidth="1"/>
    <col min="12" max="12" width="18.5546875" style="218" customWidth="1"/>
    <col min="13" max="13" width="17.5546875" style="218" customWidth="1"/>
    <col min="14" max="14" width="21.109375" style="218" customWidth="1"/>
    <col min="15" max="15" width="14.44140625" style="218" customWidth="1"/>
    <col min="16" max="16" width="2.88671875" style="218" customWidth="1"/>
    <col min="17" max="17" width="19.44140625" style="218" customWidth="1"/>
    <col min="18" max="18" width="17.109375" style="218" customWidth="1"/>
    <col min="19" max="19" width="17.44140625" style="218" customWidth="1"/>
    <col min="20" max="20" width="12.6640625" style="218" customWidth="1"/>
    <col min="21" max="21" width="35.109375" style="218" customWidth="1"/>
    <col min="22" max="216" width="12.6640625" style="218" customWidth="1"/>
    <col min="217" max="16384" width="10.33203125" style="218"/>
  </cols>
  <sheetData>
    <row r="1" spans="1:21" ht="18.899999999999999" customHeight="1">
      <c r="A1" s="216" t="s">
        <v>121</v>
      </c>
      <c r="B1" s="216"/>
      <c r="C1" s="216"/>
      <c r="D1" s="216"/>
      <c r="E1" s="216"/>
      <c r="F1" s="216"/>
      <c r="G1" s="217"/>
      <c r="H1" s="217"/>
      <c r="I1" s="217"/>
      <c r="J1" s="217"/>
      <c r="K1" s="216"/>
      <c r="L1" s="216" t="str">
        <f>A1</f>
        <v>Corporations 1)</v>
      </c>
    </row>
    <row r="2" spans="1:21" ht="18.899999999999999" customHeight="1">
      <c r="A2" s="216"/>
      <c r="B2" s="216"/>
      <c r="C2" s="216"/>
      <c r="D2" s="216"/>
      <c r="E2" s="216"/>
      <c r="F2" s="216"/>
      <c r="G2" s="217"/>
      <c r="H2" s="217"/>
      <c r="I2" s="217"/>
      <c r="J2" s="217"/>
      <c r="K2" s="216"/>
      <c r="L2" s="216"/>
    </row>
    <row r="3" spans="1:21" ht="18.899999999999999" customHeight="1">
      <c r="A3" s="338" t="s">
        <v>206</v>
      </c>
      <c r="B3" s="216"/>
      <c r="C3" s="216"/>
      <c r="D3" s="216"/>
      <c r="E3" s="216"/>
      <c r="F3" s="216"/>
      <c r="G3" s="217"/>
      <c r="H3" s="217"/>
      <c r="I3" s="217"/>
      <c r="J3" s="217"/>
      <c r="K3" s="216"/>
      <c r="L3" s="338" t="str">
        <f>A3</f>
        <v>Net profit and equity tax burden</v>
      </c>
    </row>
    <row r="4" spans="1:21" ht="18.899999999999999" customHeight="1">
      <c r="A4" s="488" t="s">
        <v>207</v>
      </c>
      <c r="B4" s="216"/>
      <c r="C4" s="216"/>
      <c r="D4" s="216"/>
      <c r="E4" s="216"/>
      <c r="F4" s="216"/>
      <c r="G4" s="217"/>
      <c r="H4" s="217"/>
      <c r="I4" s="217"/>
      <c r="J4" s="217"/>
      <c r="K4" s="216"/>
      <c r="L4" s="473" t="str">
        <f>A4</f>
        <v>Equity (paid-up capital and reserves) 100'000 Swiss francs</v>
      </c>
    </row>
    <row r="5" spans="1:21" ht="18.899999999999999" customHeight="1">
      <c r="A5" s="217"/>
      <c r="B5" s="217"/>
      <c r="C5" s="217"/>
      <c r="D5" s="217"/>
      <c r="E5" s="217"/>
      <c r="F5" s="217"/>
      <c r="G5" s="217"/>
      <c r="H5" s="217"/>
      <c r="I5" s="217"/>
      <c r="J5" s="217"/>
      <c r="K5" s="217"/>
    </row>
    <row r="6" spans="1:21" ht="18.899999999999999" customHeight="1" thickBot="1">
      <c r="B6" s="233"/>
      <c r="C6" s="217"/>
      <c r="D6" s="217"/>
      <c r="E6" s="217"/>
      <c r="F6" s="217"/>
      <c r="G6" s="233"/>
      <c r="H6" s="217"/>
      <c r="I6" s="217"/>
      <c r="J6" s="217"/>
      <c r="K6" s="217"/>
    </row>
    <row r="7" spans="1:21" ht="18.899999999999999" customHeight="1">
      <c r="A7" s="219">
        <v>29</v>
      </c>
      <c r="B7" s="239"/>
      <c r="C7" s="992" t="s">
        <v>133</v>
      </c>
      <c r="D7" s="990"/>
      <c r="E7" s="991"/>
      <c r="F7" s="254"/>
      <c r="G7" s="451"/>
      <c r="H7" s="990" t="str">
        <f>$C$7</f>
        <v>The amount of tax due in Swiss francs</v>
      </c>
      <c r="I7" s="990"/>
      <c r="J7" s="991"/>
      <c r="K7" s="254"/>
      <c r="L7" s="451"/>
      <c r="M7" s="990" t="str">
        <f>$C$7</f>
        <v>The amount of tax due in Swiss francs</v>
      </c>
      <c r="N7" s="990"/>
      <c r="O7" s="991"/>
      <c r="P7" s="270"/>
      <c r="Q7" s="451"/>
      <c r="R7" s="990" t="str">
        <f>$C$7</f>
        <v>The amount of tax due in Swiss francs</v>
      </c>
      <c r="S7" s="990"/>
      <c r="T7" s="991"/>
      <c r="U7" s="409">
        <v>29</v>
      </c>
    </row>
    <row r="8" spans="1:21" ht="18.899999999999999" customHeight="1">
      <c r="A8" s="221"/>
      <c r="B8" s="489" t="s">
        <v>187</v>
      </c>
      <c r="C8" s="490"/>
      <c r="D8" s="491"/>
      <c r="E8" s="241"/>
      <c r="F8" s="251"/>
      <c r="G8" s="452" t="str">
        <f>$B$8</f>
        <v>Taxable</v>
      </c>
      <c r="H8" s="448"/>
      <c r="I8" s="247"/>
      <c r="J8" s="241"/>
      <c r="K8" s="251"/>
      <c r="L8" s="452" t="str">
        <f>$B$8</f>
        <v>Taxable</v>
      </c>
      <c r="M8" s="267"/>
      <c r="N8" s="267"/>
      <c r="O8" s="262"/>
      <c r="P8" s="263"/>
      <c r="Q8" s="452" t="str">
        <f>$B$8</f>
        <v>Taxable</v>
      </c>
      <c r="R8" s="271"/>
      <c r="S8" s="271"/>
      <c r="T8" s="272"/>
      <c r="U8" s="258"/>
    </row>
    <row r="9" spans="1:21" ht="18.899999999999999" customHeight="1">
      <c r="B9" s="492" t="s">
        <v>190</v>
      </c>
      <c r="C9" s="493" t="s">
        <v>44</v>
      </c>
      <c r="D9" s="494"/>
      <c r="E9" s="242"/>
      <c r="F9" s="252"/>
      <c r="G9" s="454" t="str">
        <f>$B$9</f>
        <v>profit</v>
      </c>
      <c r="H9" s="449" t="str">
        <f>$C$9</f>
        <v>Canton</v>
      </c>
      <c r="I9" s="248"/>
      <c r="J9" s="242"/>
      <c r="K9" s="252"/>
      <c r="L9" s="454" t="str">
        <f>$B$9</f>
        <v>profit</v>
      </c>
      <c r="M9" s="449" t="str">
        <f>$C$9</f>
        <v>Canton</v>
      </c>
      <c r="N9" s="268"/>
      <c r="O9" s="243"/>
      <c r="P9" s="264"/>
      <c r="Q9" s="454" t="str">
        <f>$B$9</f>
        <v>profit</v>
      </c>
      <c r="R9" s="449" t="str">
        <f>$C$9</f>
        <v>Canton</v>
      </c>
      <c r="S9" s="268"/>
      <c r="T9" s="257"/>
      <c r="U9" s="258"/>
    </row>
    <row r="10" spans="1:21" ht="18.899999999999999" customHeight="1">
      <c r="A10" s="220"/>
      <c r="B10" s="492" t="s">
        <v>188</v>
      </c>
      <c r="C10" s="493" t="s">
        <v>123</v>
      </c>
      <c r="D10" s="495" t="s">
        <v>80</v>
      </c>
      <c r="E10" s="257" t="s">
        <v>46</v>
      </c>
      <c r="F10" s="253"/>
      <c r="G10" s="454" t="str">
        <f>$B$10</f>
        <v>in</v>
      </c>
      <c r="H10" s="449" t="str">
        <f>$C$10</f>
        <v>and</v>
      </c>
      <c r="I10" s="249" t="str">
        <f>$D$10</f>
        <v>Confederation</v>
      </c>
      <c r="J10" s="243" t="str">
        <f>$E$10</f>
        <v>Total</v>
      </c>
      <c r="K10" s="252"/>
      <c r="L10" s="454" t="str">
        <f>$B$10</f>
        <v>in</v>
      </c>
      <c r="M10" s="449" t="str">
        <f>$C$10</f>
        <v>and</v>
      </c>
      <c r="N10" s="249" t="str">
        <f>$D$10</f>
        <v>Confederation</v>
      </c>
      <c r="O10" s="243" t="str">
        <f>$E$10</f>
        <v>Total</v>
      </c>
      <c r="P10" s="265"/>
      <c r="Q10" s="454" t="str">
        <f>$B$10</f>
        <v>in</v>
      </c>
      <c r="R10" s="449" t="str">
        <f>$C$10</f>
        <v>and</v>
      </c>
      <c r="S10" s="249" t="str">
        <f>$D$10</f>
        <v>Confederation</v>
      </c>
      <c r="T10" s="243" t="str">
        <f>$E$10</f>
        <v>Total</v>
      </c>
    </row>
    <row r="11" spans="1:21" ht="18.899999999999999" customHeight="1" thickBot="1">
      <c r="A11" s="221"/>
      <c r="B11" s="244" t="s">
        <v>189</v>
      </c>
      <c r="C11" s="246" t="s">
        <v>124</v>
      </c>
      <c r="D11" s="250"/>
      <c r="E11" s="245"/>
      <c r="F11" s="252"/>
      <c r="G11" s="455" t="str">
        <f>$B$11</f>
        <v>Swiss francs</v>
      </c>
      <c r="H11" s="450" t="str">
        <f>$C$11</f>
        <v>Municipal 2)</v>
      </c>
      <c r="I11" s="250"/>
      <c r="J11" s="245"/>
      <c r="K11" s="252"/>
      <c r="L11" s="455" t="str">
        <f>$B$11</f>
        <v>Swiss francs</v>
      </c>
      <c r="M11" s="450" t="str">
        <f>$C$11</f>
        <v>Municipal 2)</v>
      </c>
      <c r="N11" s="269"/>
      <c r="O11" s="266"/>
      <c r="P11" s="264"/>
      <c r="Q11" s="455" t="str">
        <f>$B$11</f>
        <v>Swiss francs</v>
      </c>
      <c r="R11" s="450" t="str">
        <f>$C$11</f>
        <v>Municipal 2)</v>
      </c>
      <c r="S11" s="269"/>
      <c r="T11" s="273"/>
      <c r="U11" s="260"/>
    </row>
    <row r="12" spans="1:21" ht="18.899999999999999" customHeight="1">
      <c r="A12" s="23" t="str">
        <f>'Pages 10-11'!$A$6</f>
        <v>Cantonal capitals</v>
      </c>
      <c r="B12" s="222"/>
      <c r="C12" s="222"/>
      <c r="D12" s="222"/>
      <c r="E12" s="222"/>
      <c r="F12" s="222"/>
      <c r="G12" s="222"/>
      <c r="H12" s="222"/>
      <c r="I12" s="222"/>
      <c r="J12" s="222"/>
      <c r="K12" s="222"/>
      <c r="L12" s="222"/>
      <c r="M12" s="222"/>
      <c r="N12" s="222"/>
      <c r="O12" s="222"/>
      <c r="P12" s="222"/>
      <c r="Q12" s="222"/>
      <c r="R12" s="222"/>
      <c r="S12" s="222"/>
      <c r="T12" s="222"/>
      <c r="U12" s="259" t="str">
        <f>A12</f>
        <v>Cantonal capitals</v>
      </c>
    </row>
    <row r="13" spans="1:21" ht="18.899999999999999" customHeight="1">
      <c r="A13" s="221"/>
      <c r="B13" s="977" t="s">
        <v>125</v>
      </c>
      <c r="C13" s="978"/>
      <c r="D13" s="978"/>
      <c r="E13" s="979"/>
      <c r="F13" s="255"/>
      <c r="G13" s="977" t="s">
        <v>132</v>
      </c>
      <c r="H13" s="978"/>
      <c r="I13" s="978"/>
      <c r="J13" s="979"/>
      <c r="K13" s="255"/>
      <c r="L13" s="977" t="s">
        <v>131</v>
      </c>
      <c r="M13" s="978"/>
      <c r="N13" s="978"/>
      <c r="O13" s="979"/>
      <c r="P13" s="255"/>
      <c r="Q13" s="977" t="s">
        <v>130</v>
      </c>
      <c r="R13" s="978"/>
      <c r="S13" s="978"/>
      <c r="T13" s="979"/>
      <c r="U13" s="258"/>
    </row>
    <row r="14" spans="1:21" ht="18.899999999999999" customHeight="1">
      <c r="A14" s="24" t="str">
        <f>'Page 9'!$A$16</f>
        <v>Zurich</v>
      </c>
      <c r="B14" s="350">
        <v>3000</v>
      </c>
      <c r="C14" s="350">
        <v>722</v>
      </c>
      <c r="D14" s="350">
        <v>255</v>
      </c>
      <c r="E14" s="350">
        <f>C14+D14</f>
        <v>977</v>
      </c>
      <c r="F14" s="350"/>
      <c r="G14" s="350">
        <v>6200</v>
      </c>
      <c r="H14" s="350">
        <v>1308</v>
      </c>
      <c r="I14" s="350">
        <v>527</v>
      </c>
      <c r="J14" s="350">
        <f>H14+I14</f>
        <v>1835</v>
      </c>
      <c r="K14" s="350"/>
      <c r="L14" s="350">
        <v>9300</v>
      </c>
      <c r="M14" s="350">
        <v>1876</v>
      </c>
      <c r="N14" s="350">
        <v>790</v>
      </c>
      <c r="O14" s="350">
        <v>2666</v>
      </c>
      <c r="P14" s="350">
        <v>0</v>
      </c>
      <c r="Q14" s="350">
        <v>12500</v>
      </c>
      <c r="R14" s="350">
        <v>2462</v>
      </c>
      <c r="S14" s="350">
        <v>1062</v>
      </c>
      <c r="T14" s="350">
        <v>3524</v>
      </c>
      <c r="U14" s="456" t="str">
        <f>A14</f>
        <v>Zurich</v>
      </c>
    </row>
    <row r="15" spans="1:21" ht="18.899999999999999" customHeight="1">
      <c r="A15" s="24" t="str">
        <f>'Page 9'!$A$17</f>
        <v>Berne</v>
      </c>
      <c r="B15" s="351">
        <v>3400</v>
      </c>
      <c r="C15" s="351">
        <v>252.54999999999998</v>
      </c>
      <c r="D15" s="351">
        <v>289</v>
      </c>
      <c r="E15" s="350">
        <f t="shared" ref="E15:E39" si="0">C15+D15</f>
        <v>541.54999999999995</v>
      </c>
      <c r="F15" s="350"/>
      <c r="G15" s="351">
        <v>6900</v>
      </c>
      <c r="H15" s="351">
        <v>512.5</v>
      </c>
      <c r="I15" s="351">
        <v>586.5</v>
      </c>
      <c r="J15" s="350">
        <f t="shared" ref="J15:J39" si="1">H15+I15</f>
        <v>1099</v>
      </c>
      <c r="K15" s="350"/>
      <c r="L15" s="350">
        <v>10300</v>
      </c>
      <c r="M15" s="350">
        <v>787.30000000000007</v>
      </c>
      <c r="N15" s="350">
        <v>875.5</v>
      </c>
      <c r="O15" s="350">
        <v>1662.8000000000002</v>
      </c>
      <c r="P15" s="350">
        <v>0</v>
      </c>
      <c r="Q15" s="350">
        <v>13500</v>
      </c>
      <c r="R15" s="350">
        <v>1262.6500000000001</v>
      </c>
      <c r="S15" s="350">
        <v>1147.5</v>
      </c>
      <c r="T15" s="350">
        <v>2410.15</v>
      </c>
      <c r="U15" s="456" t="str">
        <f t="shared" ref="U15:U39" si="2">A15</f>
        <v>Berne</v>
      </c>
    </row>
    <row r="16" spans="1:21" ht="18.899999999999999" customHeight="1">
      <c r="A16" s="24" t="str">
        <f>'Page 9'!$A$18</f>
        <v>Lucerne</v>
      </c>
      <c r="B16" s="351">
        <v>3300</v>
      </c>
      <c r="C16" s="351">
        <v>368.15</v>
      </c>
      <c r="D16" s="351">
        <v>280.5</v>
      </c>
      <c r="E16" s="350">
        <f t="shared" si="0"/>
        <v>648.65</v>
      </c>
      <c r="F16" s="350"/>
      <c r="G16" s="351">
        <v>6800</v>
      </c>
      <c r="H16" s="351">
        <v>562.40000000000009</v>
      </c>
      <c r="I16" s="351">
        <v>578</v>
      </c>
      <c r="J16" s="350">
        <f t="shared" si="1"/>
        <v>1140.4000000000001</v>
      </c>
      <c r="K16" s="350"/>
      <c r="L16" s="350">
        <v>10400</v>
      </c>
      <c r="M16" s="350">
        <v>762.2</v>
      </c>
      <c r="N16" s="350">
        <v>884</v>
      </c>
      <c r="O16" s="350">
        <v>1646.2</v>
      </c>
      <c r="P16" s="350">
        <v>0</v>
      </c>
      <c r="Q16" s="350">
        <v>13900</v>
      </c>
      <c r="R16" s="350">
        <v>956.44999999999993</v>
      </c>
      <c r="S16" s="350">
        <v>1181.5</v>
      </c>
      <c r="T16" s="350">
        <v>2137.9499999999998</v>
      </c>
      <c r="U16" s="456" t="str">
        <f t="shared" si="2"/>
        <v>Lucerne</v>
      </c>
    </row>
    <row r="17" spans="1:21" ht="18.899999999999999" customHeight="1">
      <c r="A17" s="24" t="str">
        <f>'Page 9'!$A$19</f>
        <v>Altdorf</v>
      </c>
      <c r="B17" s="351">
        <v>3400</v>
      </c>
      <c r="C17" s="351">
        <v>317.12744000000004</v>
      </c>
      <c r="D17" s="351">
        <v>289</v>
      </c>
      <c r="E17" s="350">
        <f t="shared" si="0"/>
        <v>606.12743999999998</v>
      </c>
      <c r="F17" s="350"/>
      <c r="G17" s="351">
        <v>6800</v>
      </c>
      <c r="H17" s="351">
        <v>633.26488000000006</v>
      </c>
      <c r="I17" s="351">
        <v>578</v>
      </c>
      <c r="J17" s="350">
        <f t="shared" si="1"/>
        <v>1211.2648800000002</v>
      </c>
      <c r="K17" s="350"/>
      <c r="L17" s="350">
        <v>10200</v>
      </c>
      <c r="M17" s="350">
        <v>949.40232000000015</v>
      </c>
      <c r="N17" s="350">
        <v>867</v>
      </c>
      <c r="O17" s="350">
        <v>1816.4023200000001</v>
      </c>
      <c r="P17" s="350">
        <v>0</v>
      </c>
      <c r="Q17" s="350">
        <v>13600</v>
      </c>
      <c r="R17" s="350">
        <v>1265.5397600000001</v>
      </c>
      <c r="S17" s="350">
        <v>1156</v>
      </c>
      <c r="T17" s="350">
        <v>2421.5397600000001</v>
      </c>
      <c r="U17" s="456" t="str">
        <f t="shared" si="2"/>
        <v>Altdorf</v>
      </c>
    </row>
    <row r="18" spans="1:21" ht="18.899999999999999" customHeight="1">
      <c r="A18" s="24" t="str">
        <f>'Page 9'!$A$20</f>
        <v>Schwyz</v>
      </c>
      <c r="B18" s="351">
        <v>3300</v>
      </c>
      <c r="C18" s="351">
        <v>398.15</v>
      </c>
      <c r="D18" s="351">
        <v>280.5</v>
      </c>
      <c r="E18" s="350">
        <f t="shared" si="0"/>
        <v>678.65</v>
      </c>
      <c r="F18" s="350"/>
      <c r="G18" s="351">
        <v>6800</v>
      </c>
      <c r="H18" s="351">
        <v>609.15</v>
      </c>
      <c r="I18" s="351">
        <v>578</v>
      </c>
      <c r="J18" s="350">
        <f t="shared" si="1"/>
        <v>1187.1500000000001</v>
      </c>
      <c r="K18" s="350"/>
      <c r="L18" s="350">
        <v>10200</v>
      </c>
      <c r="M18" s="350">
        <v>913.75</v>
      </c>
      <c r="N18" s="350">
        <v>867</v>
      </c>
      <c r="O18" s="350">
        <v>1780.75</v>
      </c>
      <c r="P18" s="350">
        <v>0</v>
      </c>
      <c r="Q18" s="350">
        <v>13600</v>
      </c>
      <c r="R18" s="350">
        <v>1218.3</v>
      </c>
      <c r="S18" s="350">
        <v>1156</v>
      </c>
      <c r="T18" s="350">
        <v>2374.3000000000002</v>
      </c>
      <c r="U18" s="456" t="str">
        <f t="shared" si="2"/>
        <v>Schwyz</v>
      </c>
    </row>
    <row r="19" spans="1:21" ht="18.899999999999999" customHeight="1">
      <c r="A19" s="24" t="str">
        <f>'Page 9'!$A$21</f>
        <v>Sarnen</v>
      </c>
      <c r="B19" s="351">
        <v>3226</v>
      </c>
      <c r="C19" s="351">
        <v>500</v>
      </c>
      <c r="D19" s="351">
        <v>274</v>
      </c>
      <c r="E19" s="350">
        <f t="shared" si="0"/>
        <v>774</v>
      </c>
      <c r="F19" s="350"/>
      <c r="G19" s="351">
        <v>6800</v>
      </c>
      <c r="H19" s="351">
        <v>614.79999999999995</v>
      </c>
      <c r="I19" s="351">
        <v>578</v>
      </c>
      <c r="J19" s="350">
        <f t="shared" si="1"/>
        <v>1192.8</v>
      </c>
      <c r="K19" s="350"/>
      <c r="L19" s="350">
        <v>10300</v>
      </c>
      <c r="M19" s="350">
        <v>828.3</v>
      </c>
      <c r="N19" s="350">
        <v>876</v>
      </c>
      <c r="O19" s="350">
        <v>1704.3</v>
      </c>
      <c r="P19" s="350">
        <v>0</v>
      </c>
      <c r="Q19" s="350">
        <v>13800</v>
      </c>
      <c r="R19" s="350">
        <v>1041.8000000000002</v>
      </c>
      <c r="S19" s="350">
        <v>1173</v>
      </c>
      <c r="T19" s="350">
        <v>2214.8000000000002</v>
      </c>
      <c r="U19" s="456" t="str">
        <f t="shared" si="2"/>
        <v>Sarnen</v>
      </c>
    </row>
    <row r="20" spans="1:21" ht="18.899999999999999" customHeight="1">
      <c r="A20" s="24" t="str">
        <f>'Page 9'!$A$22</f>
        <v>Stans</v>
      </c>
      <c r="B20" s="351">
        <v>3226</v>
      </c>
      <c r="C20" s="351">
        <v>500</v>
      </c>
      <c r="D20" s="351">
        <v>274</v>
      </c>
      <c r="E20" s="350">
        <f t="shared" si="0"/>
        <v>774</v>
      </c>
      <c r="F20" s="350"/>
      <c r="G20" s="351">
        <v>6912</v>
      </c>
      <c r="H20" s="351">
        <v>500</v>
      </c>
      <c r="I20" s="351">
        <v>588</v>
      </c>
      <c r="J20" s="350">
        <f t="shared" si="1"/>
        <v>1088</v>
      </c>
      <c r="K20" s="350"/>
      <c r="L20" s="350">
        <v>10472</v>
      </c>
      <c r="M20" s="350">
        <v>638</v>
      </c>
      <c r="N20" s="350">
        <v>890</v>
      </c>
      <c r="O20" s="350">
        <v>1528</v>
      </c>
      <c r="P20" s="350">
        <v>0</v>
      </c>
      <c r="Q20" s="350">
        <v>13965</v>
      </c>
      <c r="R20" s="350">
        <v>848</v>
      </c>
      <c r="S20" s="350">
        <v>1187</v>
      </c>
      <c r="T20" s="350">
        <v>2035</v>
      </c>
      <c r="U20" s="456" t="str">
        <f t="shared" si="2"/>
        <v>Stans</v>
      </c>
    </row>
    <row r="21" spans="1:21" ht="18.899999999999999" customHeight="1">
      <c r="A21" s="24" t="str">
        <f>'Page 9'!$A$23</f>
        <v>Glarus</v>
      </c>
      <c r="B21" s="351">
        <v>3160</v>
      </c>
      <c r="C21" s="351">
        <v>573</v>
      </c>
      <c r="D21" s="351">
        <v>268</v>
      </c>
      <c r="E21" s="350">
        <f t="shared" si="0"/>
        <v>841</v>
      </c>
      <c r="F21" s="350"/>
      <c r="G21" s="351">
        <v>6500</v>
      </c>
      <c r="H21" s="351">
        <v>912</v>
      </c>
      <c r="I21" s="351">
        <v>552</v>
      </c>
      <c r="J21" s="350">
        <f t="shared" si="1"/>
        <v>1464</v>
      </c>
      <c r="K21" s="350"/>
      <c r="L21" s="350">
        <v>9900</v>
      </c>
      <c r="M21" s="350">
        <v>1257</v>
      </c>
      <c r="N21" s="350">
        <v>841</v>
      </c>
      <c r="O21" s="350">
        <v>2098</v>
      </c>
      <c r="P21" s="350">
        <v>0</v>
      </c>
      <c r="Q21" s="350">
        <v>13300</v>
      </c>
      <c r="R21" s="350">
        <v>1601</v>
      </c>
      <c r="S21" s="350">
        <v>1130</v>
      </c>
      <c r="T21" s="350">
        <v>2731</v>
      </c>
      <c r="U21" s="456" t="str">
        <f t="shared" si="2"/>
        <v>Glarus</v>
      </c>
    </row>
    <row r="22" spans="1:21" ht="18.899999999999999" customHeight="1">
      <c r="A22" s="24" t="str">
        <f>'Page 9'!$A$24</f>
        <v>Zug</v>
      </c>
      <c r="B22" s="351">
        <v>3500</v>
      </c>
      <c r="C22" s="351">
        <v>232</v>
      </c>
      <c r="D22" s="351">
        <v>297.5</v>
      </c>
      <c r="E22" s="350">
        <f t="shared" si="0"/>
        <v>529.5</v>
      </c>
      <c r="F22" s="350"/>
      <c r="G22" s="351">
        <v>7000</v>
      </c>
      <c r="H22" s="351">
        <v>389</v>
      </c>
      <c r="I22" s="351">
        <v>595</v>
      </c>
      <c r="J22" s="350">
        <f t="shared" si="1"/>
        <v>984</v>
      </c>
      <c r="K22" s="350"/>
      <c r="L22" s="350">
        <v>10500</v>
      </c>
      <c r="M22" s="350">
        <v>546</v>
      </c>
      <c r="N22" s="350">
        <v>892.5</v>
      </c>
      <c r="O22" s="350">
        <v>1438.5</v>
      </c>
      <c r="P22" s="350">
        <v>0</v>
      </c>
      <c r="Q22" s="350">
        <v>14100</v>
      </c>
      <c r="R22" s="350">
        <v>708</v>
      </c>
      <c r="S22" s="350">
        <v>1198.5</v>
      </c>
      <c r="T22" s="350">
        <v>1906.5</v>
      </c>
      <c r="U22" s="456" t="str">
        <f t="shared" si="2"/>
        <v>Zug</v>
      </c>
    </row>
    <row r="23" spans="1:21" ht="18.899999999999999" customHeight="1">
      <c r="A23" s="24" t="str">
        <f>'Page 9'!$A$25</f>
        <v>Fribourg</v>
      </c>
      <c r="B23" s="351">
        <v>3200</v>
      </c>
      <c r="C23" s="351">
        <v>564.04999999999995</v>
      </c>
      <c r="D23" s="351">
        <v>272</v>
      </c>
      <c r="E23" s="350">
        <f t="shared" si="0"/>
        <v>836.05</v>
      </c>
      <c r="F23" s="350"/>
      <c r="G23" s="351">
        <v>6600</v>
      </c>
      <c r="H23" s="351">
        <v>837.65000000000009</v>
      </c>
      <c r="I23" s="351">
        <v>561</v>
      </c>
      <c r="J23" s="350">
        <f t="shared" si="1"/>
        <v>1398.65</v>
      </c>
      <c r="K23" s="350"/>
      <c r="L23" s="350">
        <v>10000</v>
      </c>
      <c r="M23" s="350">
        <v>1111.25</v>
      </c>
      <c r="N23" s="350">
        <v>850</v>
      </c>
      <c r="O23" s="350">
        <v>1961.25</v>
      </c>
      <c r="P23" s="350">
        <v>0</v>
      </c>
      <c r="Q23" s="350">
        <v>13500</v>
      </c>
      <c r="R23" s="350">
        <v>1392.9</v>
      </c>
      <c r="S23" s="350">
        <v>1147.5</v>
      </c>
      <c r="T23" s="350">
        <v>2540.4</v>
      </c>
      <c r="U23" s="456" t="str">
        <f t="shared" si="2"/>
        <v>Fribourg</v>
      </c>
    </row>
    <row r="24" spans="1:21" ht="18.899999999999999" customHeight="1">
      <c r="A24" s="24" t="str">
        <f>'Page 9'!$A$26</f>
        <v>Solothurn</v>
      </c>
      <c r="B24" s="351">
        <v>3300</v>
      </c>
      <c r="C24" s="351">
        <v>458</v>
      </c>
      <c r="D24" s="351">
        <v>280.5</v>
      </c>
      <c r="E24" s="350">
        <f t="shared" si="0"/>
        <v>738.5</v>
      </c>
      <c r="F24" s="350"/>
      <c r="G24" s="351">
        <v>6700</v>
      </c>
      <c r="H24" s="351">
        <v>767.15000000000009</v>
      </c>
      <c r="I24" s="351">
        <v>569.5</v>
      </c>
      <c r="J24" s="350">
        <f t="shared" si="1"/>
        <v>1336.65</v>
      </c>
      <c r="K24" s="350"/>
      <c r="L24" s="350">
        <v>10000</v>
      </c>
      <c r="M24" s="350">
        <v>1145</v>
      </c>
      <c r="N24" s="350">
        <v>850</v>
      </c>
      <c r="O24" s="350">
        <v>1995</v>
      </c>
      <c r="P24" s="350">
        <v>0</v>
      </c>
      <c r="Q24" s="350">
        <v>13300</v>
      </c>
      <c r="R24" s="350">
        <v>1522.85</v>
      </c>
      <c r="S24" s="350">
        <v>1130.5</v>
      </c>
      <c r="T24" s="350">
        <v>2653.35</v>
      </c>
      <c r="U24" s="456" t="str">
        <f t="shared" si="2"/>
        <v>Solothurn</v>
      </c>
    </row>
    <row r="25" spans="1:21" ht="18.899999999999999" customHeight="1">
      <c r="A25" s="24" t="str">
        <f>'Page 9'!$A$27</f>
        <v>Basel</v>
      </c>
      <c r="B25" s="351">
        <v>2900</v>
      </c>
      <c r="C25" s="351">
        <v>902</v>
      </c>
      <c r="D25" s="351">
        <v>246.5</v>
      </c>
      <c r="E25" s="350">
        <f t="shared" si="0"/>
        <v>1148.5</v>
      </c>
      <c r="F25" s="350"/>
      <c r="G25" s="351">
        <v>5900</v>
      </c>
      <c r="H25" s="351">
        <v>1528</v>
      </c>
      <c r="I25" s="351">
        <v>501.5</v>
      </c>
      <c r="J25" s="350">
        <f t="shared" si="1"/>
        <v>2029.5</v>
      </c>
      <c r="K25" s="350"/>
      <c r="L25" s="350">
        <v>8900</v>
      </c>
      <c r="M25" s="350">
        <v>2305</v>
      </c>
      <c r="N25" s="350">
        <v>756.5</v>
      </c>
      <c r="O25" s="350">
        <v>3061.5</v>
      </c>
      <c r="P25" s="350">
        <v>0</v>
      </c>
      <c r="Q25" s="350">
        <v>12100</v>
      </c>
      <c r="R25" s="350">
        <v>2945</v>
      </c>
      <c r="S25" s="350">
        <v>1028.5</v>
      </c>
      <c r="T25" s="350">
        <v>3973.5</v>
      </c>
      <c r="U25" s="456" t="str">
        <f t="shared" si="2"/>
        <v>Basel</v>
      </c>
    </row>
    <row r="26" spans="1:21" ht="18.899999999999999" customHeight="1">
      <c r="A26" s="24" t="str">
        <f>'Page 9'!$A$28</f>
        <v>Liestal</v>
      </c>
      <c r="B26" s="351">
        <v>3100</v>
      </c>
      <c r="C26" s="351">
        <v>625.29999999999995</v>
      </c>
      <c r="D26" s="351">
        <v>263.5</v>
      </c>
      <c r="E26" s="350">
        <f t="shared" si="0"/>
        <v>888.8</v>
      </c>
      <c r="F26" s="350"/>
      <c r="G26" s="351">
        <v>6400</v>
      </c>
      <c r="H26" s="351">
        <v>998.2</v>
      </c>
      <c r="I26" s="351">
        <v>544</v>
      </c>
      <c r="J26" s="350">
        <f t="shared" si="1"/>
        <v>1542.2</v>
      </c>
      <c r="K26" s="350"/>
      <c r="L26" s="350">
        <v>9800</v>
      </c>
      <c r="M26" s="350">
        <v>1382.4</v>
      </c>
      <c r="N26" s="350">
        <v>833</v>
      </c>
      <c r="O26" s="350">
        <v>2215.4</v>
      </c>
      <c r="P26" s="350">
        <v>0</v>
      </c>
      <c r="Q26" s="350">
        <v>13100</v>
      </c>
      <c r="R26" s="350">
        <v>1755.3</v>
      </c>
      <c r="S26" s="350">
        <v>1113.5</v>
      </c>
      <c r="T26" s="350">
        <v>2868.8</v>
      </c>
      <c r="U26" s="456" t="str">
        <f t="shared" si="2"/>
        <v>Liestal</v>
      </c>
    </row>
    <row r="27" spans="1:21" ht="18.899999999999999" customHeight="1">
      <c r="A27" s="24" t="str">
        <f>'Page 9'!$A$29</f>
        <v>Schaffhausen</v>
      </c>
      <c r="B27" s="351">
        <v>3200</v>
      </c>
      <c r="C27" s="351">
        <v>546</v>
      </c>
      <c r="D27" s="351">
        <v>272</v>
      </c>
      <c r="E27" s="350">
        <f t="shared" si="0"/>
        <v>818</v>
      </c>
      <c r="F27" s="350"/>
      <c r="G27" s="351">
        <v>6600</v>
      </c>
      <c r="H27" s="351">
        <v>903</v>
      </c>
      <c r="I27" s="351">
        <v>561</v>
      </c>
      <c r="J27" s="350">
        <f t="shared" si="1"/>
        <v>1464</v>
      </c>
      <c r="K27" s="350"/>
      <c r="L27" s="350">
        <v>9900</v>
      </c>
      <c r="M27" s="350">
        <v>1250</v>
      </c>
      <c r="N27" s="350">
        <v>842</v>
      </c>
      <c r="O27" s="350">
        <v>2092</v>
      </c>
      <c r="P27" s="350">
        <v>0</v>
      </c>
      <c r="Q27" s="350">
        <v>13300</v>
      </c>
      <c r="R27" s="350">
        <v>1607</v>
      </c>
      <c r="S27" s="350">
        <v>1131</v>
      </c>
      <c r="T27" s="350">
        <v>2738</v>
      </c>
      <c r="U27" s="456" t="str">
        <f t="shared" si="2"/>
        <v>Schaffhausen</v>
      </c>
    </row>
    <row r="28" spans="1:21" ht="18.899999999999999" customHeight="1">
      <c r="A28" s="24" t="str">
        <f>'Page 9'!$A$30</f>
        <v>Herisau</v>
      </c>
      <c r="B28" s="351">
        <v>2700</v>
      </c>
      <c r="C28" s="351">
        <v>1075.5</v>
      </c>
      <c r="D28" s="351">
        <v>229.5</v>
      </c>
      <c r="E28" s="350">
        <f t="shared" si="0"/>
        <v>1305</v>
      </c>
      <c r="F28" s="350"/>
      <c r="G28" s="351">
        <v>6200</v>
      </c>
      <c r="H28" s="351">
        <v>1303</v>
      </c>
      <c r="I28" s="351">
        <v>527</v>
      </c>
      <c r="J28" s="350">
        <f t="shared" si="1"/>
        <v>1830</v>
      </c>
      <c r="K28" s="350"/>
      <c r="L28" s="350">
        <v>9600</v>
      </c>
      <c r="M28" s="350">
        <v>1524</v>
      </c>
      <c r="N28" s="350">
        <v>816</v>
      </c>
      <c r="O28" s="350">
        <v>2340</v>
      </c>
      <c r="P28" s="350">
        <v>0</v>
      </c>
      <c r="Q28" s="350">
        <v>13100</v>
      </c>
      <c r="R28" s="350">
        <v>1751.5</v>
      </c>
      <c r="S28" s="350">
        <v>1113.5</v>
      </c>
      <c r="T28" s="350">
        <v>2865</v>
      </c>
      <c r="U28" s="456" t="str">
        <f t="shared" si="2"/>
        <v>Herisau</v>
      </c>
    </row>
    <row r="29" spans="1:21" ht="18.899999999999999" customHeight="1">
      <c r="A29" s="24" t="str">
        <f>'Page 9'!$A$31</f>
        <v>Appenzell</v>
      </c>
      <c r="B29" s="351">
        <v>3200</v>
      </c>
      <c r="C29" s="351">
        <v>500</v>
      </c>
      <c r="D29" s="351">
        <v>272</v>
      </c>
      <c r="E29" s="350">
        <f t="shared" si="0"/>
        <v>772</v>
      </c>
      <c r="F29" s="350"/>
      <c r="G29" s="351">
        <v>6900</v>
      </c>
      <c r="H29" s="351">
        <v>552</v>
      </c>
      <c r="I29" s="351">
        <v>586.5</v>
      </c>
      <c r="J29" s="350">
        <f t="shared" si="1"/>
        <v>1138.5</v>
      </c>
      <c r="K29" s="350"/>
      <c r="L29" s="350">
        <v>10300</v>
      </c>
      <c r="M29" s="350">
        <v>824</v>
      </c>
      <c r="N29" s="350">
        <v>875.5</v>
      </c>
      <c r="O29" s="350">
        <v>1699.5</v>
      </c>
      <c r="P29" s="350">
        <v>0</v>
      </c>
      <c r="Q29" s="350">
        <v>13700</v>
      </c>
      <c r="R29" s="350">
        <v>1096</v>
      </c>
      <c r="S29" s="350">
        <v>1164.5</v>
      </c>
      <c r="T29" s="350">
        <v>2260.5</v>
      </c>
      <c r="U29" s="456" t="str">
        <f t="shared" si="2"/>
        <v>Appenzell</v>
      </c>
    </row>
    <row r="30" spans="1:21" ht="18.899999999999999" customHeight="1">
      <c r="A30" s="24" t="str">
        <f>'Page 9'!$A$32</f>
        <v>St. Gall</v>
      </c>
      <c r="B30" s="351">
        <v>3300</v>
      </c>
      <c r="C30" s="351">
        <v>415</v>
      </c>
      <c r="D30" s="351">
        <v>280.5</v>
      </c>
      <c r="E30" s="350">
        <f t="shared" si="0"/>
        <v>695.5</v>
      </c>
      <c r="F30" s="350"/>
      <c r="G30" s="351">
        <v>6600</v>
      </c>
      <c r="H30" s="351">
        <v>829</v>
      </c>
      <c r="I30" s="351">
        <v>561</v>
      </c>
      <c r="J30" s="350">
        <f t="shared" si="1"/>
        <v>1390</v>
      </c>
      <c r="K30" s="350"/>
      <c r="L30" s="350">
        <v>9900</v>
      </c>
      <c r="M30" s="350">
        <v>1244</v>
      </c>
      <c r="N30" s="350">
        <v>841.5</v>
      </c>
      <c r="O30" s="350">
        <v>2085.5</v>
      </c>
      <c r="P30" s="350">
        <v>0</v>
      </c>
      <c r="Q30" s="350">
        <v>13200</v>
      </c>
      <c r="R30" s="350">
        <v>1658</v>
      </c>
      <c r="S30" s="350">
        <v>1122</v>
      </c>
      <c r="T30" s="350">
        <v>2780</v>
      </c>
      <c r="U30" s="456" t="str">
        <f t="shared" si="2"/>
        <v>St. Gall</v>
      </c>
    </row>
    <row r="31" spans="1:21" ht="18.899999999999999" customHeight="1">
      <c r="A31" s="24" t="str">
        <f>'Page 9'!$A$33</f>
        <v>Chur</v>
      </c>
      <c r="B31" s="351">
        <v>2900</v>
      </c>
      <c r="C31" s="351">
        <v>817</v>
      </c>
      <c r="D31" s="351">
        <v>247</v>
      </c>
      <c r="E31" s="350">
        <f t="shared" si="0"/>
        <v>1064</v>
      </c>
      <c r="F31" s="350"/>
      <c r="G31" s="351">
        <v>6300</v>
      </c>
      <c r="H31" s="351">
        <v>1209</v>
      </c>
      <c r="I31" s="351">
        <v>536</v>
      </c>
      <c r="J31" s="350">
        <f t="shared" si="1"/>
        <v>1745</v>
      </c>
      <c r="K31" s="350"/>
      <c r="L31" s="350">
        <v>9600</v>
      </c>
      <c r="M31" s="350">
        <v>1588</v>
      </c>
      <c r="N31" s="350">
        <v>816</v>
      </c>
      <c r="O31" s="350">
        <v>2404</v>
      </c>
      <c r="P31" s="350">
        <v>0</v>
      </c>
      <c r="Q31" s="350">
        <v>12900</v>
      </c>
      <c r="R31" s="350">
        <v>1970</v>
      </c>
      <c r="S31" s="350">
        <v>1097</v>
      </c>
      <c r="T31" s="350">
        <v>3067</v>
      </c>
      <c r="U31" s="456" t="str">
        <f t="shared" si="2"/>
        <v>Chur</v>
      </c>
    </row>
    <row r="32" spans="1:21" ht="18.899999999999999" customHeight="1">
      <c r="A32" s="24" t="str">
        <f>'Page 9'!$A$34</f>
        <v>Aarau</v>
      </c>
      <c r="B32" s="351">
        <v>2908</v>
      </c>
      <c r="C32" s="351">
        <v>845</v>
      </c>
      <c r="D32" s="351">
        <v>247</v>
      </c>
      <c r="E32" s="350">
        <f t="shared" si="0"/>
        <v>1092</v>
      </c>
      <c r="F32" s="350"/>
      <c r="G32" s="351">
        <v>6594</v>
      </c>
      <c r="H32" s="351">
        <v>845</v>
      </c>
      <c r="I32" s="351">
        <v>560</v>
      </c>
      <c r="J32" s="350">
        <f t="shared" si="1"/>
        <v>1405</v>
      </c>
      <c r="K32" s="350"/>
      <c r="L32" s="350">
        <v>10114</v>
      </c>
      <c r="M32" s="350">
        <v>1025.5999999999999</v>
      </c>
      <c r="N32" s="350">
        <v>860</v>
      </c>
      <c r="O32" s="350">
        <v>1885.6</v>
      </c>
      <c r="P32" s="350">
        <v>0</v>
      </c>
      <c r="Q32" s="350">
        <v>13486</v>
      </c>
      <c r="R32" s="350">
        <v>1367.5</v>
      </c>
      <c r="S32" s="350">
        <v>1146</v>
      </c>
      <c r="T32" s="350">
        <v>2513.5</v>
      </c>
      <c r="U32" s="456" t="str">
        <f t="shared" si="2"/>
        <v>Aarau</v>
      </c>
    </row>
    <row r="33" spans="1:21" ht="18.899999999999999" customHeight="1">
      <c r="A33" s="24" t="str">
        <f>'Page 9'!$A$35</f>
        <v>Frauenfeld</v>
      </c>
      <c r="B33" s="351">
        <v>3342.7999999999997</v>
      </c>
      <c r="C33" s="351">
        <v>373.05</v>
      </c>
      <c r="D33" s="351">
        <v>284.14999999999998</v>
      </c>
      <c r="E33" s="350">
        <f>C33+D33</f>
        <v>657.2</v>
      </c>
      <c r="F33" s="350"/>
      <c r="G33" s="351">
        <v>6685.5999999999995</v>
      </c>
      <c r="H33" s="351">
        <v>746.1</v>
      </c>
      <c r="I33" s="351">
        <v>568.29999999999995</v>
      </c>
      <c r="J33" s="350">
        <f t="shared" si="1"/>
        <v>1314.4</v>
      </c>
      <c r="K33" s="350"/>
      <c r="L33" s="350">
        <v>10028.450000000001</v>
      </c>
      <c r="M33" s="350">
        <v>1119.2</v>
      </c>
      <c r="N33" s="350">
        <v>852.4</v>
      </c>
      <c r="O33" s="350">
        <v>1971.6</v>
      </c>
      <c r="P33" s="350">
        <v>0</v>
      </c>
      <c r="Q33" s="350">
        <v>13371.199999999999</v>
      </c>
      <c r="R33" s="350">
        <v>1492.25</v>
      </c>
      <c r="S33" s="350">
        <v>1136.55</v>
      </c>
      <c r="T33" s="350">
        <v>2628.8</v>
      </c>
      <c r="U33" s="456" t="str">
        <f t="shared" si="2"/>
        <v>Frauenfeld</v>
      </c>
    </row>
    <row r="34" spans="1:21" ht="18.899999999999999" customHeight="1">
      <c r="A34" s="24" t="str">
        <f>'Page 9'!$A$36</f>
        <v>Bellinzona</v>
      </c>
      <c r="B34" s="351">
        <v>3000</v>
      </c>
      <c r="C34" s="351">
        <v>819</v>
      </c>
      <c r="D34" s="351">
        <v>255</v>
      </c>
      <c r="E34" s="350">
        <f t="shared" si="0"/>
        <v>1074</v>
      </c>
      <c r="F34" s="350"/>
      <c r="G34" s="351">
        <v>6100</v>
      </c>
      <c r="H34" s="351">
        <v>1363.0500000000002</v>
      </c>
      <c r="I34" s="351">
        <v>518.5</v>
      </c>
      <c r="J34" s="350">
        <f t="shared" si="1"/>
        <v>1881.5500000000002</v>
      </c>
      <c r="K34" s="350"/>
      <c r="L34" s="350">
        <v>9300</v>
      </c>
      <c r="M34" s="350">
        <v>1924.65</v>
      </c>
      <c r="N34" s="350">
        <v>790.5</v>
      </c>
      <c r="O34" s="350">
        <v>2715.15</v>
      </c>
      <c r="P34" s="350">
        <v>0</v>
      </c>
      <c r="Q34" s="350">
        <v>12500</v>
      </c>
      <c r="R34" s="350">
        <v>2486.25</v>
      </c>
      <c r="S34" s="350">
        <v>1062.5</v>
      </c>
      <c r="T34" s="350">
        <v>3548.75</v>
      </c>
      <c r="U34" s="456" t="str">
        <f t="shared" si="2"/>
        <v>Bellinzona</v>
      </c>
    </row>
    <row r="35" spans="1:21" ht="18.899999999999999" customHeight="1">
      <c r="A35" s="24" t="str">
        <f>'Page 9'!$A$37</f>
        <v>Lausanne</v>
      </c>
      <c r="B35" s="351">
        <v>3100</v>
      </c>
      <c r="C35" s="351">
        <v>651.46500000000003</v>
      </c>
      <c r="D35" s="351">
        <v>263.5</v>
      </c>
      <c r="E35" s="350">
        <f t="shared" si="0"/>
        <v>914.96500000000003</v>
      </c>
      <c r="F35" s="350"/>
      <c r="G35" s="351">
        <v>6200</v>
      </c>
      <c r="H35" s="351">
        <v>1302.93</v>
      </c>
      <c r="I35" s="351">
        <v>527</v>
      </c>
      <c r="J35" s="350">
        <f t="shared" si="1"/>
        <v>1829.93</v>
      </c>
      <c r="K35" s="350"/>
      <c r="L35" s="350">
        <v>9300</v>
      </c>
      <c r="M35" s="350">
        <v>1954.395</v>
      </c>
      <c r="N35" s="350">
        <v>790.5</v>
      </c>
      <c r="O35" s="350">
        <v>2744.895</v>
      </c>
      <c r="P35" s="350">
        <v>0</v>
      </c>
      <c r="Q35" s="350">
        <v>12400</v>
      </c>
      <c r="R35" s="350">
        <v>2605.86</v>
      </c>
      <c r="S35" s="350">
        <v>1054</v>
      </c>
      <c r="T35" s="350">
        <v>3659.86</v>
      </c>
      <c r="U35" s="456" t="str">
        <f t="shared" si="2"/>
        <v>Lausanne</v>
      </c>
    </row>
    <row r="36" spans="1:21" ht="18.899999999999999" customHeight="1">
      <c r="A36" s="24" t="str">
        <f>'Page 9'!$A$38</f>
        <v>Sion</v>
      </c>
      <c r="B36" s="351">
        <v>3232</v>
      </c>
      <c r="C36" s="351">
        <v>499.85</v>
      </c>
      <c r="D36" s="351">
        <v>274.72000000000003</v>
      </c>
      <c r="E36" s="350">
        <f t="shared" si="0"/>
        <v>774.57</v>
      </c>
      <c r="F36" s="350"/>
      <c r="G36" s="351">
        <v>6700</v>
      </c>
      <c r="H36" s="351">
        <v>711.05</v>
      </c>
      <c r="I36" s="351">
        <v>569.5</v>
      </c>
      <c r="J36" s="350">
        <f t="shared" si="1"/>
        <v>1280.55</v>
      </c>
      <c r="K36" s="350"/>
      <c r="L36" s="350">
        <v>10200</v>
      </c>
      <c r="M36" s="350">
        <v>924.19999999999993</v>
      </c>
      <c r="N36" s="350">
        <v>867</v>
      </c>
      <c r="O36" s="350">
        <v>1791.1999999999998</v>
      </c>
      <c r="P36" s="350">
        <v>0</v>
      </c>
      <c r="Q36" s="350">
        <v>13700</v>
      </c>
      <c r="R36" s="350">
        <v>1137.3499999999999</v>
      </c>
      <c r="S36" s="350">
        <v>1164.5</v>
      </c>
      <c r="T36" s="350">
        <v>2301.85</v>
      </c>
      <c r="U36" s="456" t="str">
        <f t="shared" si="2"/>
        <v>Sion</v>
      </c>
    </row>
    <row r="37" spans="1:21" ht="18.899999999999999" customHeight="1">
      <c r="A37" s="24" t="str">
        <f>'Page 9'!$A$39</f>
        <v>Neuchâtel</v>
      </c>
      <c r="B37" s="351">
        <v>3200</v>
      </c>
      <c r="C37" s="351">
        <v>500</v>
      </c>
      <c r="D37" s="351">
        <v>272</v>
      </c>
      <c r="E37" s="350">
        <f t="shared" si="0"/>
        <v>772</v>
      </c>
      <c r="F37" s="350"/>
      <c r="G37" s="351">
        <v>6600</v>
      </c>
      <c r="H37" s="351">
        <v>792</v>
      </c>
      <c r="I37" s="351">
        <v>561</v>
      </c>
      <c r="J37" s="350">
        <f t="shared" si="1"/>
        <v>1353</v>
      </c>
      <c r="K37" s="350"/>
      <c r="L37" s="350">
        <v>10000</v>
      </c>
      <c r="M37" s="350">
        <v>1200</v>
      </c>
      <c r="N37" s="350">
        <v>850</v>
      </c>
      <c r="O37" s="350">
        <v>2050</v>
      </c>
      <c r="P37" s="350">
        <v>0</v>
      </c>
      <c r="Q37" s="350">
        <v>13300</v>
      </c>
      <c r="R37" s="350">
        <v>1596</v>
      </c>
      <c r="S37" s="350">
        <v>1130</v>
      </c>
      <c r="T37" s="350">
        <v>2726</v>
      </c>
      <c r="U37" s="456" t="str">
        <f t="shared" si="2"/>
        <v>Neuchâtel</v>
      </c>
    </row>
    <row r="38" spans="1:21" ht="18.899999999999999" customHeight="1">
      <c r="A38" s="24" t="s">
        <v>134</v>
      </c>
      <c r="B38" s="351">
        <v>3000</v>
      </c>
      <c r="C38" s="351">
        <v>781.94999999999993</v>
      </c>
      <c r="D38" s="351">
        <v>255</v>
      </c>
      <c r="E38" s="350">
        <f t="shared" si="0"/>
        <v>1036.9499999999998</v>
      </c>
      <c r="F38" s="350"/>
      <c r="G38" s="351">
        <v>6000</v>
      </c>
      <c r="H38" s="351">
        <v>1482.75</v>
      </c>
      <c r="I38" s="351">
        <v>510</v>
      </c>
      <c r="J38" s="350">
        <f t="shared" si="1"/>
        <v>1992.75</v>
      </c>
      <c r="K38" s="350"/>
      <c r="L38" s="350">
        <v>9100</v>
      </c>
      <c r="M38" s="350">
        <v>2206.9</v>
      </c>
      <c r="N38" s="350">
        <v>773.5</v>
      </c>
      <c r="O38" s="350">
        <v>2980.4</v>
      </c>
      <c r="P38" s="350">
        <v>0</v>
      </c>
      <c r="Q38" s="350">
        <v>12100</v>
      </c>
      <c r="R38" s="350">
        <v>2907.7</v>
      </c>
      <c r="S38" s="350">
        <v>1028.5</v>
      </c>
      <c r="T38" s="350">
        <v>3936.2</v>
      </c>
      <c r="U38" s="456" t="str">
        <f t="shared" si="2"/>
        <v>Geneva 4)</v>
      </c>
    </row>
    <row r="39" spans="1:21" ht="18.899999999999999" customHeight="1">
      <c r="A39" s="24" t="str">
        <f>'Page 9'!$A$41</f>
        <v>Delémont</v>
      </c>
      <c r="B39" s="351">
        <v>2800</v>
      </c>
      <c r="C39" s="351">
        <v>878.8</v>
      </c>
      <c r="D39" s="351">
        <v>238</v>
      </c>
      <c r="E39" s="350">
        <f t="shared" si="0"/>
        <v>1116.8</v>
      </c>
      <c r="F39" s="350"/>
      <c r="G39" s="351">
        <v>6000</v>
      </c>
      <c r="H39" s="351">
        <v>1451.8999999999999</v>
      </c>
      <c r="I39" s="351">
        <v>510</v>
      </c>
      <c r="J39" s="350">
        <f t="shared" si="1"/>
        <v>1961.8999999999999</v>
      </c>
      <c r="K39" s="350"/>
      <c r="L39" s="350">
        <v>9100</v>
      </c>
      <c r="M39" s="350">
        <v>2007.1</v>
      </c>
      <c r="N39" s="350">
        <v>773.5</v>
      </c>
      <c r="O39" s="350">
        <v>2780.6</v>
      </c>
      <c r="P39" s="350">
        <v>0</v>
      </c>
      <c r="Q39" s="350">
        <v>12300</v>
      </c>
      <c r="R39" s="350">
        <v>2580.1999999999998</v>
      </c>
      <c r="S39" s="350">
        <v>1045.5</v>
      </c>
      <c r="T39" s="350">
        <v>3625.7</v>
      </c>
      <c r="U39" s="456" t="str">
        <f t="shared" si="2"/>
        <v>Delémont</v>
      </c>
    </row>
    <row r="40" spans="1:21" ht="18.899999999999999" customHeight="1">
      <c r="A40" s="234"/>
      <c r="B40" s="235"/>
      <c r="C40" s="235"/>
      <c r="D40" s="235"/>
      <c r="E40" s="235"/>
      <c r="F40" s="235"/>
      <c r="G40" s="235"/>
      <c r="H40" s="235"/>
      <c r="I40" s="235"/>
      <c r="J40" s="235"/>
      <c r="K40" s="235"/>
      <c r="L40" s="350"/>
      <c r="M40" s="350"/>
      <c r="N40" s="350"/>
      <c r="O40" s="350"/>
      <c r="P40" s="350"/>
      <c r="Q40" s="350"/>
      <c r="R40" s="350"/>
      <c r="S40" s="350"/>
      <c r="T40" s="350"/>
      <c r="U40" s="261"/>
    </row>
    <row r="41" spans="1:21" ht="18.899999999999999" customHeight="1">
      <c r="A41" s="236"/>
      <c r="B41" s="987" t="s">
        <v>126</v>
      </c>
      <c r="C41" s="988"/>
      <c r="D41" s="988"/>
      <c r="E41" s="989"/>
      <c r="F41" s="256"/>
      <c r="G41" s="987" t="s">
        <v>127</v>
      </c>
      <c r="H41" s="988"/>
      <c r="I41" s="988"/>
      <c r="J41" s="989"/>
      <c r="K41" s="256"/>
      <c r="L41" s="987" t="s">
        <v>128</v>
      </c>
      <c r="M41" s="988"/>
      <c r="N41" s="988"/>
      <c r="O41" s="989"/>
      <c r="P41" s="256"/>
      <c r="Q41" s="987" t="s">
        <v>129</v>
      </c>
      <c r="R41" s="988"/>
      <c r="S41" s="988"/>
      <c r="T41" s="989"/>
      <c r="U41" s="261"/>
    </row>
    <row r="42" spans="1:21" ht="18.899999999999999" customHeight="1">
      <c r="A42" s="24" t="str">
        <f>'Page 9'!$A$16</f>
        <v>Zurich</v>
      </c>
      <c r="B42" s="350">
        <v>15600</v>
      </c>
      <c r="C42" s="350">
        <v>3030</v>
      </c>
      <c r="D42" s="350">
        <v>1326</v>
      </c>
      <c r="E42" s="350">
        <f>C42+D42</f>
        <v>4356</v>
      </c>
      <c r="F42" s="350"/>
      <c r="G42" s="350">
        <v>23500</v>
      </c>
      <c r="H42" s="350">
        <v>4477</v>
      </c>
      <c r="I42" s="350">
        <v>1997</v>
      </c>
      <c r="J42" s="350">
        <f>H42+I42</f>
        <v>6474</v>
      </c>
      <c r="K42" s="350"/>
      <c r="L42" s="350">
        <v>31400</v>
      </c>
      <c r="M42" s="350">
        <v>5925</v>
      </c>
      <c r="N42" s="350">
        <v>2669</v>
      </c>
      <c r="O42" s="350">
        <v>8594</v>
      </c>
      <c r="P42" s="350">
        <v>0</v>
      </c>
      <c r="Q42" s="350">
        <v>39300</v>
      </c>
      <c r="R42" s="350">
        <v>7372</v>
      </c>
      <c r="S42" s="350">
        <v>3340</v>
      </c>
      <c r="T42" s="350">
        <v>10712</v>
      </c>
      <c r="U42" s="456" t="str">
        <f>A42</f>
        <v>Zurich</v>
      </c>
    </row>
    <row r="43" spans="1:21" s="225" customFormat="1" ht="18.899999999999999" customHeight="1">
      <c r="A43" s="24" t="str">
        <f>'Page 9'!$A$17</f>
        <v>Berne</v>
      </c>
      <c r="B43" s="351">
        <v>16800</v>
      </c>
      <c r="C43" s="351">
        <v>1752.8999999999999</v>
      </c>
      <c r="D43" s="351">
        <v>1428</v>
      </c>
      <c r="E43" s="350">
        <f t="shared" ref="E43:E67" si="3">C43+D43</f>
        <v>3180.8999999999996</v>
      </c>
      <c r="F43" s="350"/>
      <c r="G43" s="351">
        <v>24900</v>
      </c>
      <c r="H43" s="351">
        <v>2956.1000000000004</v>
      </c>
      <c r="I43" s="351">
        <v>2116.5</v>
      </c>
      <c r="J43" s="350">
        <f t="shared" ref="J43:J67" si="4">H43+I43</f>
        <v>5072.6000000000004</v>
      </c>
      <c r="K43" s="350"/>
      <c r="L43" s="350">
        <v>33000</v>
      </c>
      <c r="M43" s="350">
        <v>4159.3500000000004</v>
      </c>
      <c r="N43" s="350">
        <v>2805</v>
      </c>
      <c r="O43" s="350">
        <v>6964.35</v>
      </c>
      <c r="P43" s="350">
        <v>0</v>
      </c>
      <c r="Q43" s="350">
        <v>41100</v>
      </c>
      <c r="R43" s="350">
        <v>5362.6</v>
      </c>
      <c r="S43" s="350">
        <v>3493.5</v>
      </c>
      <c r="T43" s="350">
        <v>8856.1</v>
      </c>
      <c r="U43" s="456" t="str">
        <f t="shared" ref="U43:U67" si="5">A43</f>
        <v>Berne</v>
      </c>
    </row>
    <row r="44" spans="1:21" s="225" customFormat="1" ht="18.899999999999999" customHeight="1">
      <c r="A44" s="24" t="str">
        <f>'Page 9'!$A$18</f>
        <v>Lucerne</v>
      </c>
      <c r="B44" s="351">
        <v>17400</v>
      </c>
      <c r="C44" s="351">
        <v>1150.6999999999998</v>
      </c>
      <c r="D44" s="351">
        <v>1479</v>
      </c>
      <c r="E44" s="350">
        <f t="shared" si="3"/>
        <v>2629.7</v>
      </c>
      <c r="F44" s="350"/>
      <c r="G44" s="351">
        <v>26100</v>
      </c>
      <c r="H44" s="351">
        <v>1633.55</v>
      </c>
      <c r="I44" s="351">
        <v>2218.5</v>
      </c>
      <c r="J44" s="350">
        <f t="shared" si="4"/>
        <v>3852.05</v>
      </c>
      <c r="K44" s="350"/>
      <c r="L44" s="350">
        <v>34900</v>
      </c>
      <c r="M44" s="350">
        <v>2121.9499999999998</v>
      </c>
      <c r="N44" s="350">
        <v>2966.5</v>
      </c>
      <c r="O44" s="350">
        <v>5088.45</v>
      </c>
      <c r="P44" s="350">
        <v>0</v>
      </c>
      <c r="Q44" s="350">
        <v>43700</v>
      </c>
      <c r="R44" s="350">
        <v>2610.35</v>
      </c>
      <c r="S44" s="350">
        <v>3714.5</v>
      </c>
      <c r="T44" s="350">
        <v>6324.85</v>
      </c>
      <c r="U44" s="456" t="str">
        <f t="shared" si="5"/>
        <v>Lucerne</v>
      </c>
    </row>
    <row r="45" spans="1:21" s="225" customFormat="1" ht="18.899999999999999" customHeight="1">
      <c r="A45" s="24" t="str">
        <f>'Page 9'!$A$19</f>
        <v>Altdorf</v>
      </c>
      <c r="B45" s="351">
        <v>17000</v>
      </c>
      <c r="C45" s="351">
        <v>1581.6772000000001</v>
      </c>
      <c r="D45" s="351">
        <v>1445</v>
      </c>
      <c r="E45" s="350">
        <f t="shared" si="3"/>
        <v>3026.6772000000001</v>
      </c>
      <c r="F45" s="350"/>
      <c r="G45" s="351">
        <v>25500</v>
      </c>
      <c r="H45" s="351">
        <v>2372.0207999999998</v>
      </c>
      <c r="I45" s="351">
        <v>2167.5</v>
      </c>
      <c r="J45" s="350">
        <f t="shared" si="4"/>
        <v>4539.5208000000002</v>
      </c>
      <c r="K45" s="350"/>
      <c r="L45" s="350">
        <v>33900</v>
      </c>
      <c r="M45" s="350">
        <v>3153.0662400000001</v>
      </c>
      <c r="N45" s="350">
        <v>2881.5</v>
      </c>
      <c r="O45" s="350">
        <v>6034.5662400000001</v>
      </c>
      <c r="P45" s="350">
        <v>0</v>
      </c>
      <c r="Q45" s="350">
        <v>42500</v>
      </c>
      <c r="R45" s="350">
        <v>3952.7079999999996</v>
      </c>
      <c r="S45" s="350">
        <v>3612.5</v>
      </c>
      <c r="T45" s="350">
        <v>7565.2079999999996</v>
      </c>
      <c r="U45" s="456" t="str">
        <f t="shared" si="5"/>
        <v>Altdorf</v>
      </c>
    </row>
    <row r="46" spans="1:21" s="225" customFormat="1" ht="18.899999999999999" customHeight="1">
      <c r="A46" s="24" t="str">
        <f>'Page 9'!$A$20</f>
        <v>Schwyz</v>
      </c>
      <c r="B46" s="351">
        <v>17000</v>
      </c>
      <c r="C46" s="351">
        <v>1522.8999999999999</v>
      </c>
      <c r="D46" s="351">
        <v>1445</v>
      </c>
      <c r="E46" s="350">
        <f t="shared" si="3"/>
        <v>2967.8999999999996</v>
      </c>
      <c r="F46" s="350"/>
      <c r="G46" s="351">
        <v>25500</v>
      </c>
      <c r="H46" s="351">
        <v>2284.35</v>
      </c>
      <c r="I46" s="351">
        <v>2167.5</v>
      </c>
      <c r="J46" s="350">
        <f t="shared" si="4"/>
        <v>4451.8500000000004</v>
      </c>
      <c r="K46" s="350"/>
      <c r="L46" s="350">
        <v>34000</v>
      </c>
      <c r="M46" s="350">
        <v>3045.75</v>
      </c>
      <c r="N46" s="350">
        <v>2890</v>
      </c>
      <c r="O46" s="350">
        <v>5935.75</v>
      </c>
      <c r="P46" s="350">
        <v>0</v>
      </c>
      <c r="Q46" s="350">
        <v>42600</v>
      </c>
      <c r="R46" s="350">
        <v>3816.15</v>
      </c>
      <c r="S46" s="350">
        <v>3621</v>
      </c>
      <c r="T46" s="350">
        <v>7437.15</v>
      </c>
      <c r="U46" s="456" t="str">
        <f t="shared" si="5"/>
        <v>Schwyz</v>
      </c>
    </row>
    <row r="47" spans="1:21" s="225" customFormat="1" ht="18.899999999999999" customHeight="1">
      <c r="A47" s="24" t="str">
        <f>'Page 9'!$A$21</f>
        <v>Sarnen</v>
      </c>
      <c r="B47" s="351">
        <v>17300</v>
      </c>
      <c r="C47" s="351">
        <v>1255.3</v>
      </c>
      <c r="D47" s="351">
        <v>1471</v>
      </c>
      <c r="E47" s="350">
        <f t="shared" si="3"/>
        <v>2726.3</v>
      </c>
      <c r="F47" s="350"/>
      <c r="G47" s="351">
        <v>26000</v>
      </c>
      <c r="H47" s="351">
        <v>1786</v>
      </c>
      <c r="I47" s="351">
        <v>2210</v>
      </c>
      <c r="J47" s="350">
        <f t="shared" si="4"/>
        <v>3996</v>
      </c>
      <c r="K47" s="350"/>
      <c r="L47" s="350">
        <v>34730</v>
      </c>
      <c r="M47" s="350">
        <v>2319</v>
      </c>
      <c r="N47" s="350">
        <v>2952</v>
      </c>
      <c r="O47" s="350">
        <v>5271</v>
      </c>
      <c r="P47" s="350">
        <v>0</v>
      </c>
      <c r="Q47" s="350">
        <v>43455</v>
      </c>
      <c r="R47" s="350">
        <v>2851</v>
      </c>
      <c r="S47" s="350">
        <v>3694</v>
      </c>
      <c r="T47" s="350">
        <v>6545</v>
      </c>
      <c r="U47" s="456" t="str">
        <f t="shared" si="5"/>
        <v>Sarnen</v>
      </c>
    </row>
    <row r="48" spans="1:21" s="225" customFormat="1" ht="18.899999999999999" customHeight="1">
      <c r="A48" s="24" t="str">
        <f>'Page 9'!$A$22</f>
        <v>Stans</v>
      </c>
      <c r="B48" s="351">
        <v>17458</v>
      </c>
      <c r="C48" s="351">
        <v>1057</v>
      </c>
      <c r="D48" s="351">
        <v>1484</v>
      </c>
      <c r="E48" s="350">
        <f t="shared" si="3"/>
        <v>2541</v>
      </c>
      <c r="F48" s="350"/>
      <c r="G48" s="351">
        <v>26192</v>
      </c>
      <c r="H48" s="351">
        <v>1582</v>
      </c>
      <c r="I48" s="351">
        <v>2226</v>
      </c>
      <c r="J48" s="350">
        <f t="shared" si="4"/>
        <v>3808</v>
      </c>
      <c r="K48" s="350"/>
      <c r="L48" s="350">
        <v>34925</v>
      </c>
      <c r="M48" s="350">
        <v>2106</v>
      </c>
      <c r="N48" s="350">
        <v>2969</v>
      </c>
      <c r="O48" s="350">
        <v>5075</v>
      </c>
      <c r="P48" s="350">
        <v>0</v>
      </c>
      <c r="Q48" s="350">
        <v>43659</v>
      </c>
      <c r="R48" s="350">
        <v>2630</v>
      </c>
      <c r="S48" s="350">
        <v>3711</v>
      </c>
      <c r="T48" s="350">
        <v>6341</v>
      </c>
      <c r="U48" s="456" t="str">
        <f t="shared" si="5"/>
        <v>Stans</v>
      </c>
    </row>
    <row r="49" spans="1:21" s="225" customFormat="1" ht="18.899999999999999" customHeight="1">
      <c r="A49" s="24" t="str">
        <f>'Page 9'!$A$23</f>
        <v>Glarus</v>
      </c>
      <c r="B49" s="351">
        <v>16700</v>
      </c>
      <c r="C49" s="351">
        <v>1946</v>
      </c>
      <c r="D49" s="351">
        <v>1419</v>
      </c>
      <c r="E49" s="350">
        <f t="shared" si="3"/>
        <v>3365</v>
      </c>
      <c r="F49" s="350"/>
      <c r="G49" s="351">
        <v>25100</v>
      </c>
      <c r="H49" s="351">
        <v>2797</v>
      </c>
      <c r="I49" s="351">
        <v>2133</v>
      </c>
      <c r="J49" s="350">
        <f t="shared" si="4"/>
        <v>4930</v>
      </c>
      <c r="K49" s="350"/>
      <c r="L49" s="350">
        <v>33500</v>
      </c>
      <c r="M49" s="350">
        <v>3649</v>
      </c>
      <c r="N49" s="350">
        <v>2847</v>
      </c>
      <c r="O49" s="350">
        <v>6496</v>
      </c>
      <c r="P49" s="350">
        <v>0</v>
      </c>
      <c r="Q49" s="350">
        <v>41900</v>
      </c>
      <c r="R49" s="350">
        <v>4500</v>
      </c>
      <c r="S49" s="350">
        <v>3561</v>
      </c>
      <c r="T49" s="350">
        <v>8061</v>
      </c>
      <c r="U49" s="456" t="str">
        <f t="shared" si="5"/>
        <v>Glarus</v>
      </c>
    </row>
    <row r="50" spans="1:21" s="225" customFormat="1" ht="18.899999999999999" customHeight="1">
      <c r="A50" s="24" t="str">
        <f>'Page 9'!$A$24</f>
        <v>Zug</v>
      </c>
      <c r="B50" s="351">
        <v>17600</v>
      </c>
      <c r="C50" s="351">
        <v>865</v>
      </c>
      <c r="D50" s="351">
        <v>1496</v>
      </c>
      <c r="E50" s="350">
        <f t="shared" si="3"/>
        <v>2361</v>
      </c>
      <c r="F50" s="350"/>
      <c r="G50" s="351">
        <v>26500</v>
      </c>
      <c r="H50" s="351">
        <v>1264</v>
      </c>
      <c r="I50" s="351">
        <v>2252.5</v>
      </c>
      <c r="J50" s="350">
        <f t="shared" si="4"/>
        <v>3516.5</v>
      </c>
      <c r="K50" s="350"/>
      <c r="L50" s="350">
        <v>35300</v>
      </c>
      <c r="M50" s="350">
        <v>1659</v>
      </c>
      <c r="N50" s="350">
        <v>3000.5</v>
      </c>
      <c r="O50" s="350">
        <v>4659.5</v>
      </c>
      <c r="P50" s="350">
        <v>0</v>
      </c>
      <c r="Q50" s="350">
        <v>44200</v>
      </c>
      <c r="R50" s="350">
        <v>2059</v>
      </c>
      <c r="S50" s="350">
        <v>3757</v>
      </c>
      <c r="T50" s="350">
        <v>5816</v>
      </c>
      <c r="U50" s="456" t="str">
        <f t="shared" si="5"/>
        <v>Zug</v>
      </c>
    </row>
    <row r="51" spans="1:21" s="225" customFormat="1" ht="18.899999999999999" customHeight="1">
      <c r="A51" s="24" t="str">
        <f>'Page 9'!$A$25</f>
        <v>Fribourg</v>
      </c>
      <c r="B51" s="351">
        <v>16900</v>
      </c>
      <c r="C51" s="351">
        <v>1666.55</v>
      </c>
      <c r="D51" s="351">
        <v>1436.5</v>
      </c>
      <c r="E51" s="350">
        <f t="shared" si="3"/>
        <v>3103.05</v>
      </c>
      <c r="F51" s="350"/>
      <c r="G51" s="351">
        <v>25400</v>
      </c>
      <c r="H51" s="351">
        <v>2416.4500000000003</v>
      </c>
      <c r="I51" s="351">
        <v>2159</v>
      </c>
      <c r="J51" s="350">
        <f t="shared" si="4"/>
        <v>4575.4500000000007</v>
      </c>
      <c r="K51" s="350"/>
      <c r="L51" s="350">
        <v>32900</v>
      </c>
      <c r="M51" s="350">
        <v>4255.8</v>
      </c>
      <c r="N51" s="350">
        <v>2796.5</v>
      </c>
      <c r="O51" s="350">
        <v>7052.3</v>
      </c>
      <c r="P51" s="350">
        <v>0</v>
      </c>
      <c r="Q51" s="350">
        <v>40400</v>
      </c>
      <c r="R51" s="350">
        <v>6095.1500000000005</v>
      </c>
      <c r="S51" s="350">
        <v>3434</v>
      </c>
      <c r="T51" s="350">
        <v>9529.1500000000015</v>
      </c>
      <c r="U51" s="456" t="str">
        <f t="shared" si="5"/>
        <v>Fribourg</v>
      </c>
    </row>
    <row r="52" spans="1:21" s="225" customFormat="1" ht="18.899999999999999" customHeight="1">
      <c r="A52" s="24" t="str">
        <f>'Page 9'!$A$26</f>
        <v>Solothurn</v>
      </c>
      <c r="B52" s="351">
        <v>16700</v>
      </c>
      <c r="C52" s="351">
        <v>1912.15</v>
      </c>
      <c r="D52" s="351">
        <v>1419.5</v>
      </c>
      <c r="E52" s="350">
        <f t="shared" si="3"/>
        <v>3331.65</v>
      </c>
      <c r="F52" s="350"/>
      <c r="G52" s="351">
        <v>25000</v>
      </c>
      <c r="H52" s="351">
        <v>2862.5</v>
      </c>
      <c r="I52" s="351">
        <v>2125</v>
      </c>
      <c r="J52" s="350">
        <f t="shared" si="4"/>
        <v>4987.5</v>
      </c>
      <c r="K52" s="350"/>
      <c r="L52" s="350">
        <v>33400</v>
      </c>
      <c r="M52" s="350">
        <v>3824.3</v>
      </c>
      <c r="N52" s="350">
        <v>2839</v>
      </c>
      <c r="O52" s="350">
        <v>6663.3</v>
      </c>
      <c r="P52" s="350">
        <v>0</v>
      </c>
      <c r="Q52" s="350">
        <v>41700</v>
      </c>
      <c r="R52" s="350">
        <v>4774.6499999999996</v>
      </c>
      <c r="S52" s="350">
        <v>3544.5</v>
      </c>
      <c r="T52" s="350">
        <v>8319.15</v>
      </c>
      <c r="U52" s="456" t="str">
        <f t="shared" si="5"/>
        <v>Solothurn</v>
      </c>
    </row>
    <row r="53" spans="1:21" s="225" customFormat="1" ht="18.899999999999999" customHeight="1">
      <c r="A53" s="24" t="str">
        <f>'Page 9'!$A$27</f>
        <v>Basel</v>
      </c>
      <c r="B53" s="351">
        <v>15200</v>
      </c>
      <c r="C53" s="351">
        <v>3565</v>
      </c>
      <c r="D53" s="351">
        <v>1292</v>
      </c>
      <c r="E53" s="350">
        <f t="shared" si="3"/>
        <v>4857</v>
      </c>
      <c r="F53" s="350"/>
      <c r="G53" s="351">
        <v>22900</v>
      </c>
      <c r="H53" s="351">
        <v>5105</v>
      </c>
      <c r="I53" s="351">
        <v>1946.5</v>
      </c>
      <c r="J53" s="350">
        <f t="shared" si="4"/>
        <v>7051.5</v>
      </c>
      <c r="K53" s="350"/>
      <c r="L53" s="350">
        <v>30700</v>
      </c>
      <c r="M53" s="350">
        <v>6665</v>
      </c>
      <c r="N53" s="350">
        <v>2609.5</v>
      </c>
      <c r="O53" s="350">
        <v>9274.5</v>
      </c>
      <c r="P53" s="350">
        <v>0</v>
      </c>
      <c r="Q53" s="350">
        <v>38500</v>
      </c>
      <c r="R53" s="350">
        <v>8225</v>
      </c>
      <c r="S53" s="350">
        <v>3272.5</v>
      </c>
      <c r="T53" s="350">
        <v>11497.5</v>
      </c>
      <c r="U53" s="456" t="str">
        <f t="shared" si="5"/>
        <v>Basel</v>
      </c>
    </row>
    <row r="54" spans="1:21" s="225" customFormat="1" ht="18.899999999999999" customHeight="1">
      <c r="A54" s="24" t="str">
        <f>'Page 9'!$A$28</f>
        <v>Liestal</v>
      </c>
      <c r="B54" s="351">
        <v>16500</v>
      </c>
      <c r="C54" s="351">
        <v>2139.5</v>
      </c>
      <c r="D54" s="351">
        <v>1402.5</v>
      </c>
      <c r="E54" s="350">
        <f t="shared" si="3"/>
        <v>3542</v>
      </c>
      <c r="F54" s="350"/>
      <c r="G54" s="351">
        <v>24800</v>
      </c>
      <c r="H54" s="351">
        <v>3077.4</v>
      </c>
      <c r="I54" s="351">
        <v>2108</v>
      </c>
      <c r="J54" s="350">
        <f t="shared" si="4"/>
        <v>5185.3999999999996</v>
      </c>
      <c r="K54" s="350"/>
      <c r="L54" s="350">
        <v>33200</v>
      </c>
      <c r="M54" s="350">
        <v>4026.6</v>
      </c>
      <c r="N54" s="350">
        <v>2822</v>
      </c>
      <c r="O54" s="350">
        <v>6848.6</v>
      </c>
      <c r="P54" s="350">
        <v>0</v>
      </c>
      <c r="Q54" s="350">
        <v>41500</v>
      </c>
      <c r="R54" s="350">
        <v>4964.5</v>
      </c>
      <c r="S54" s="350">
        <v>3527.5</v>
      </c>
      <c r="T54" s="350">
        <v>8492</v>
      </c>
      <c r="U54" s="456" t="str">
        <f t="shared" si="5"/>
        <v>Liestal</v>
      </c>
    </row>
    <row r="55" spans="1:21" s="225" customFormat="1" ht="18.899999999999999" customHeight="1">
      <c r="A55" s="24" t="str">
        <f>'Page 9'!$A$29</f>
        <v>Schaffhausen</v>
      </c>
      <c r="B55" s="351">
        <v>16600</v>
      </c>
      <c r="C55" s="351">
        <v>1953</v>
      </c>
      <c r="D55" s="351">
        <v>1411</v>
      </c>
      <c r="E55" s="350">
        <f t="shared" si="3"/>
        <v>3364</v>
      </c>
      <c r="F55" s="350"/>
      <c r="G55" s="351">
        <v>25000</v>
      </c>
      <c r="H55" s="351">
        <v>2835</v>
      </c>
      <c r="I55" s="351">
        <v>2125</v>
      </c>
      <c r="J55" s="350">
        <f t="shared" si="4"/>
        <v>4960</v>
      </c>
      <c r="K55" s="350"/>
      <c r="L55" s="350">
        <v>33400</v>
      </c>
      <c r="M55" s="350">
        <v>3717</v>
      </c>
      <c r="N55" s="350">
        <v>2839</v>
      </c>
      <c r="O55" s="350">
        <v>6556</v>
      </c>
      <c r="P55" s="350">
        <v>0</v>
      </c>
      <c r="Q55" s="350">
        <v>41800</v>
      </c>
      <c r="R55" s="350">
        <v>4599</v>
      </c>
      <c r="S55" s="350">
        <v>3553</v>
      </c>
      <c r="T55" s="350">
        <v>8152</v>
      </c>
      <c r="U55" s="456" t="str">
        <f t="shared" si="5"/>
        <v>Schaffhausen</v>
      </c>
    </row>
    <row r="56" spans="1:21" s="225" customFormat="1" ht="18.899999999999999" customHeight="1">
      <c r="A56" s="24" t="str">
        <f>'Page 9'!$A$30</f>
        <v>Herisau</v>
      </c>
      <c r="B56" s="351">
        <v>16600</v>
      </c>
      <c r="C56" s="351">
        <v>1979</v>
      </c>
      <c r="D56" s="351">
        <v>1411</v>
      </c>
      <c r="E56" s="350">
        <f t="shared" si="3"/>
        <v>3390</v>
      </c>
      <c r="F56" s="350"/>
      <c r="G56" s="351">
        <v>25300</v>
      </c>
      <c r="H56" s="351">
        <v>2544.5</v>
      </c>
      <c r="I56" s="351">
        <v>2150.5</v>
      </c>
      <c r="J56" s="350">
        <f t="shared" si="4"/>
        <v>4695</v>
      </c>
      <c r="K56" s="350"/>
      <c r="L56" s="350">
        <v>34000</v>
      </c>
      <c r="M56" s="350">
        <v>3110</v>
      </c>
      <c r="N56" s="350">
        <v>2890</v>
      </c>
      <c r="O56" s="350">
        <v>6000</v>
      </c>
      <c r="P56" s="350">
        <v>0</v>
      </c>
      <c r="Q56" s="350">
        <v>42700</v>
      </c>
      <c r="R56" s="350">
        <v>3675.5</v>
      </c>
      <c r="S56" s="350">
        <v>3629.5</v>
      </c>
      <c r="T56" s="350">
        <v>7305</v>
      </c>
      <c r="U56" s="456" t="str">
        <f t="shared" si="5"/>
        <v>Herisau</v>
      </c>
    </row>
    <row r="57" spans="1:21" s="225" customFormat="1" ht="18.899999999999999" customHeight="1">
      <c r="A57" s="24" t="str">
        <f>'Page 9'!$A$31</f>
        <v>Appenzell</v>
      </c>
      <c r="B57" s="351">
        <v>17200</v>
      </c>
      <c r="C57" s="351">
        <v>1376</v>
      </c>
      <c r="D57" s="351">
        <v>1462</v>
      </c>
      <c r="E57" s="350">
        <f t="shared" si="3"/>
        <v>2838</v>
      </c>
      <c r="F57" s="350"/>
      <c r="G57" s="351">
        <v>25800</v>
      </c>
      <c r="H57" s="351">
        <v>2064</v>
      </c>
      <c r="I57" s="351">
        <v>2193</v>
      </c>
      <c r="J57" s="350">
        <f t="shared" si="4"/>
        <v>4257</v>
      </c>
      <c r="K57" s="350"/>
      <c r="L57" s="350">
        <v>34300</v>
      </c>
      <c r="M57" s="350">
        <v>2744</v>
      </c>
      <c r="N57" s="350">
        <v>2915.5</v>
      </c>
      <c r="O57" s="350">
        <v>5659.5</v>
      </c>
      <c r="P57" s="350">
        <v>0</v>
      </c>
      <c r="Q57" s="350">
        <v>42900</v>
      </c>
      <c r="R57" s="350">
        <v>3432</v>
      </c>
      <c r="S57" s="350">
        <v>3646.5</v>
      </c>
      <c r="T57" s="350">
        <v>7078.5</v>
      </c>
      <c r="U57" s="456" t="str">
        <f t="shared" si="5"/>
        <v>Appenzell</v>
      </c>
    </row>
    <row r="58" spans="1:21" s="225" customFormat="1" ht="18.899999999999999" customHeight="1">
      <c r="A58" s="24" t="str">
        <f>'Page 9'!$A$32</f>
        <v>St. Gall</v>
      </c>
      <c r="B58" s="351">
        <v>16500</v>
      </c>
      <c r="C58" s="351">
        <v>2073</v>
      </c>
      <c r="D58" s="351">
        <v>1402.5</v>
      </c>
      <c r="E58" s="350">
        <f t="shared" si="3"/>
        <v>3475.5</v>
      </c>
      <c r="F58" s="350"/>
      <c r="G58" s="351">
        <v>24800</v>
      </c>
      <c r="H58" s="351">
        <v>3116</v>
      </c>
      <c r="I58" s="351">
        <v>2108</v>
      </c>
      <c r="J58" s="350">
        <f t="shared" si="4"/>
        <v>5224</v>
      </c>
      <c r="K58" s="350"/>
      <c r="L58" s="350">
        <v>33000</v>
      </c>
      <c r="M58" s="350">
        <v>4146</v>
      </c>
      <c r="N58" s="350">
        <v>2805</v>
      </c>
      <c r="O58" s="350">
        <v>6951</v>
      </c>
      <c r="P58" s="350">
        <v>0</v>
      </c>
      <c r="Q58" s="350">
        <v>41300</v>
      </c>
      <c r="R58" s="350">
        <v>5188</v>
      </c>
      <c r="S58" s="350">
        <v>3510.5</v>
      </c>
      <c r="T58" s="350">
        <v>8698.5</v>
      </c>
      <c r="U58" s="456" t="str">
        <f t="shared" si="5"/>
        <v>St. Gall</v>
      </c>
    </row>
    <row r="59" spans="1:21" s="225" customFormat="1" ht="18.899999999999999" customHeight="1">
      <c r="A59" s="24" t="str">
        <f>'Page 9'!$A$33</f>
        <v>Chur</v>
      </c>
      <c r="B59" s="351">
        <v>16300</v>
      </c>
      <c r="C59" s="351">
        <v>2361</v>
      </c>
      <c r="D59" s="351">
        <v>1386</v>
      </c>
      <c r="E59" s="350">
        <f t="shared" si="3"/>
        <v>3747</v>
      </c>
      <c r="F59" s="350"/>
      <c r="G59" s="351">
        <v>24600</v>
      </c>
      <c r="H59" s="351">
        <v>3316</v>
      </c>
      <c r="I59" s="351">
        <v>2091</v>
      </c>
      <c r="J59" s="350">
        <f t="shared" si="4"/>
        <v>5407</v>
      </c>
      <c r="K59" s="350"/>
      <c r="L59" s="350">
        <v>32900</v>
      </c>
      <c r="M59" s="350">
        <v>4274</v>
      </c>
      <c r="N59" s="350">
        <v>2797</v>
      </c>
      <c r="O59" s="350">
        <v>7071</v>
      </c>
      <c r="P59" s="350">
        <v>0</v>
      </c>
      <c r="Q59" s="350">
        <v>41200</v>
      </c>
      <c r="R59" s="350">
        <v>5229</v>
      </c>
      <c r="S59" s="350">
        <v>3502</v>
      </c>
      <c r="T59" s="350">
        <v>8731</v>
      </c>
      <c r="U59" s="456" t="str">
        <f t="shared" si="5"/>
        <v>Chur</v>
      </c>
    </row>
    <row r="60" spans="1:21" s="225" customFormat="1" ht="18.899999999999999" customHeight="1">
      <c r="A60" s="24" t="str">
        <f>'Page 9'!$A$34</f>
        <v>Aarau</v>
      </c>
      <c r="B60" s="351">
        <v>16858</v>
      </c>
      <c r="C60" s="351">
        <v>1709.4</v>
      </c>
      <c r="D60" s="351">
        <v>1433</v>
      </c>
      <c r="E60" s="350">
        <f t="shared" si="3"/>
        <v>3142.4</v>
      </c>
      <c r="F60" s="350"/>
      <c r="G60" s="351">
        <v>25287</v>
      </c>
      <c r="H60" s="351">
        <v>2564.1</v>
      </c>
      <c r="I60" s="351">
        <v>2149</v>
      </c>
      <c r="J60" s="350">
        <f t="shared" si="4"/>
        <v>4713.1000000000004</v>
      </c>
      <c r="K60" s="350"/>
      <c r="L60" s="350">
        <v>33715</v>
      </c>
      <c r="M60" s="350">
        <v>3418.7</v>
      </c>
      <c r="N60" s="350">
        <v>2866</v>
      </c>
      <c r="O60" s="350">
        <v>6284.7</v>
      </c>
      <c r="P60" s="350">
        <v>0</v>
      </c>
      <c r="Q60" s="350">
        <v>42145</v>
      </c>
      <c r="R60" s="350">
        <v>4273.5</v>
      </c>
      <c r="S60" s="350">
        <v>3582</v>
      </c>
      <c r="T60" s="350">
        <v>7855.5</v>
      </c>
      <c r="U60" s="456" t="str">
        <f t="shared" si="5"/>
        <v>Aarau</v>
      </c>
    </row>
    <row r="61" spans="1:21" s="225" customFormat="1" ht="18.899999999999999" customHeight="1">
      <c r="A61" s="24" t="str">
        <f>'Page 9'!$A$35</f>
        <v>Frauenfeld</v>
      </c>
      <c r="B61" s="351">
        <v>16714</v>
      </c>
      <c r="C61" s="351">
        <v>1865.3</v>
      </c>
      <c r="D61" s="351">
        <v>1420.6999999999998</v>
      </c>
      <c r="E61" s="350">
        <f>C61+D61</f>
        <v>3286</v>
      </c>
      <c r="F61" s="350"/>
      <c r="G61" s="351">
        <v>25071.05</v>
      </c>
      <c r="H61" s="351">
        <v>2797.9500000000003</v>
      </c>
      <c r="I61" s="351">
        <v>2131.0499999999997</v>
      </c>
      <c r="J61" s="350">
        <f t="shared" si="4"/>
        <v>4929</v>
      </c>
      <c r="K61" s="350"/>
      <c r="L61" s="350">
        <v>33428.049999999996</v>
      </c>
      <c r="M61" s="350">
        <v>3730.55</v>
      </c>
      <c r="N61" s="350">
        <v>2841.3999999999996</v>
      </c>
      <c r="O61" s="350">
        <v>6571.95</v>
      </c>
      <c r="P61" s="350">
        <v>0</v>
      </c>
      <c r="Q61" s="350">
        <v>41785.050000000003</v>
      </c>
      <c r="R61" s="350">
        <v>4663.2</v>
      </c>
      <c r="S61" s="350">
        <v>3551.75</v>
      </c>
      <c r="T61" s="350">
        <v>8214.9500000000007</v>
      </c>
      <c r="U61" s="456" t="str">
        <f t="shared" si="5"/>
        <v>Frauenfeld</v>
      </c>
    </row>
    <row r="62" spans="1:21" s="225" customFormat="1" ht="18.899999999999999" customHeight="1">
      <c r="A62" s="24" t="str">
        <f>'Page 9'!$A$36</f>
        <v>Bellinzona</v>
      </c>
      <c r="B62" s="351">
        <v>15600</v>
      </c>
      <c r="C62" s="351">
        <v>3030.2999999999997</v>
      </c>
      <c r="D62" s="351">
        <v>1326</v>
      </c>
      <c r="E62" s="350">
        <f t="shared" si="3"/>
        <v>4356.2999999999993</v>
      </c>
      <c r="F62" s="350"/>
      <c r="G62" s="351">
        <v>23600</v>
      </c>
      <c r="H62" s="351">
        <v>4434.3</v>
      </c>
      <c r="I62" s="351">
        <v>2006</v>
      </c>
      <c r="J62" s="350">
        <f t="shared" si="4"/>
        <v>6440.3</v>
      </c>
      <c r="K62" s="350"/>
      <c r="L62" s="350">
        <v>31500</v>
      </c>
      <c r="M62" s="350">
        <v>5820.75</v>
      </c>
      <c r="N62" s="350">
        <v>2677.5</v>
      </c>
      <c r="O62" s="350">
        <v>8498.25</v>
      </c>
      <c r="P62" s="350">
        <v>0</v>
      </c>
      <c r="Q62" s="350">
        <v>39400</v>
      </c>
      <c r="R62" s="350">
        <v>7207.2000000000007</v>
      </c>
      <c r="S62" s="350">
        <v>3349</v>
      </c>
      <c r="T62" s="350">
        <v>10556.2</v>
      </c>
      <c r="U62" s="456" t="str">
        <f t="shared" si="5"/>
        <v>Bellinzona</v>
      </c>
    </row>
    <row r="63" spans="1:21" s="225" customFormat="1" ht="18.899999999999999" customHeight="1">
      <c r="A63" s="24" t="str">
        <f>'Page 9'!$A$37</f>
        <v>Lausanne</v>
      </c>
      <c r="B63" s="351">
        <v>15500</v>
      </c>
      <c r="C63" s="351">
        <v>3257.3249999999998</v>
      </c>
      <c r="D63" s="351">
        <v>1317.5</v>
      </c>
      <c r="E63" s="350">
        <f t="shared" si="3"/>
        <v>4574.8249999999998</v>
      </c>
      <c r="F63" s="350"/>
      <c r="G63" s="351">
        <v>23200</v>
      </c>
      <c r="H63" s="351">
        <v>4875.4799999999996</v>
      </c>
      <c r="I63" s="351">
        <v>1972</v>
      </c>
      <c r="J63" s="350">
        <f t="shared" si="4"/>
        <v>6847.48</v>
      </c>
      <c r="K63" s="350"/>
      <c r="L63" s="350">
        <v>30900</v>
      </c>
      <c r="M63" s="350">
        <v>6493.6350000000002</v>
      </c>
      <c r="N63" s="350">
        <v>2626.5</v>
      </c>
      <c r="O63" s="350">
        <v>9120.1350000000002</v>
      </c>
      <c r="P63" s="350">
        <v>0</v>
      </c>
      <c r="Q63" s="350">
        <v>38600</v>
      </c>
      <c r="R63" s="350">
        <v>8111.79</v>
      </c>
      <c r="S63" s="350">
        <v>3281</v>
      </c>
      <c r="T63" s="350">
        <v>11392.79</v>
      </c>
      <c r="U63" s="456" t="str">
        <f t="shared" si="5"/>
        <v>Lausanne</v>
      </c>
    </row>
    <row r="64" spans="1:21" s="225" customFormat="1" ht="18.899999999999999" customHeight="1">
      <c r="A64" s="24" t="str">
        <f>'Page 9'!$A$38</f>
        <v>Sion</v>
      </c>
      <c r="B64" s="351">
        <v>17200</v>
      </c>
      <c r="C64" s="351">
        <v>1350.5</v>
      </c>
      <c r="D64" s="351">
        <v>1462</v>
      </c>
      <c r="E64" s="350">
        <f t="shared" si="3"/>
        <v>2812.5</v>
      </c>
      <c r="F64" s="350"/>
      <c r="G64" s="351">
        <v>25900</v>
      </c>
      <c r="H64" s="351">
        <v>1880.3</v>
      </c>
      <c r="I64" s="351">
        <v>2201.5</v>
      </c>
      <c r="J64" s="350">
        <f t="shared" si="4"/>
        <v>4081.8</v>
      </c>
      <c r="K64" s="350"/>
      <c r="L64" s="350">
        <v>34600</v>
      </c>
      <c r="M64" s="350">
        <v>2410.15</v>
      </c>
      <c r="N64" s="350">
        <v>2941</v>
      </c>
      <c r="O64" s="350">
        <v>5351.15</v>
      </c>
      <c r="P64" s="350">
        <v>0</v>
      </c>
      <c r="Q64" s="350">
        <v>43400</v>
      </c>
      <c r="R64" s="350">
        <v>2946.05</v>
      </c>
      <c r="S64" s="350">
        <v>3689</v>
      </c>
      <c r="T64" s="350">
        <v>6635.05</v>
      </c>
      <c r="U64" s="456" t="str">
        <f t="shared" si="5"/>
        <v>Sion</v>
      </c>
    </row>
    <row r="65" spans="1:218" s="225" customFormat="1" ht="18.899999999999999" customHeight="1">
      <c r="A65" s="24" t="str">
        <f>'Page 9'!$A$39</f>
        <v>Neuchâtel</v>
      </c>
      <c r="B65" s="351">
        <v>16600</v>
      </c>
      <c r="C65" s="351">
        <v>1992</v>
      </c>
      <c r="D65" s="351">
        <v>1411</v>
      </c>
      <c r="E65" s="350">
        <f t="shared" si="3"/>
        <v>3403</v>
      </c>
      <c r="F65" s="350"/>
      <c r="G65" s="351">
        <v>24900</v>
      </c>
      <c r="H65" s="351">
        <v>2988</v>
      </c>
      <c r="I65" s="351">
        <v>2116</v>
      </c>
      <c r="J65" s="350">
        <f t="shared" si="4"/>
        <v>5104</v>
      </c>
      <c r="K65" s="350"/>
      <c r="L65" s="350">
        <v>33200</v>
      </c>
      <c r="M65" s="350">
        <v>3984</v>
      </c>
      <c r="N65" s="350">
        <v>2822</v>
      </c>
      <c r="O65" s="350">
        <v>6806</v>
      </c>
      <c r="P65" s="350">
        <v>0</v>
      </c>
      <c r="Q65" s="350">
        <v>41500</v>
      </c>
      <c r="R65" s="350">
        <v>4980</v>
      </c>
      <c r="S65" s="350">
        <v>3527</v>
      </c>
      <c r="T65" s="350">
        <v>8507</v>
      </c>
      <c r="U65" s="456" t="str">
        <f t="shared" si="5"/>
        <v>Neuchâtel</v>
      </c>
    </row>
    <row r="66" spans="1:218" s="225" customFormat="1" ht="18.899999999999999" customHeight="1">
      <c r="A66" s="24" t="s">
        <v>134</v>
      </c>
      <c r="B66" s="350">
        <v>15100</v>
      </c>
      <c r="C66" s="351">
        <v>3608.5000000000005</v>
      </c>
      <c r="D66" s="351">
        <v>1283.5</v>
      </c>
      <c r="E66" s="350">
        <f t="shared" si="3"/>
        <v>4892</v>
      </c>
      <c r="F66" s="350"/>
      <c r="G66" s="350">
        <v>22700</v>
      </c>
      <c r="H66" s="351">
        <v>5383.9</v>
      </c>
      <c r="I66" s="351">
        <v>1929.5</v>
      </c>
      <c r="J66" s="350">
        <f t="shared" si="4"/>
        <v>7313.4</v>
      </c>
      <c r="K66" s="350"/>
      <c r="L66" s="350">
        <v>30300</v>
      </c>
      <c r="M66" s="350">
        <v>7159.1999999999989</v>
      </c>
      <c r="N66" s="350">
        <v>2575.5</v>
      </c>
      <c r="O66" s="350">
        <v>9734.6999999999989</v>
      </c>
      <c r="P66" s="350">
        <v>0</v>
      </c>
      <c r="Q66" s="350">
        <v>37900</v>
      </c>
      <c r="R66" s="350">
        <v>8934.6</v>
      </c>
      <c r="S66" s="350">
        <v>3221.5</v>
      </c>
      <c r="T66" s="350">
        <v>12156.1</v>
      </c>
      <c r="U66" s="456" t="str">
        <f t="shared" si="5"/>
        <v>Geneva 4)</v>
      </c>
    </row>
    <row r="67" spans="1:218" s="225" customFormat="1" ht="18.899999999999999" customHeight="1">
      <c r="A67" s="24" t="str">
        <f>'Page 9'!$A$41</f>
        <v>Delémont</v>
      </c>
      <c r="B67" s="351">
        <v>15500</v>
      </c>
      <c r="C67" s="351">
        <v>3153.3</v>
      </c>
      <c r="D67" s="351">
        <v>1317.5</v>
      </c>
      <c r="E67" s="350">
        <f t="shared" si="3"/>
        <v>4470.8</v>
      </c>
      <c r="F67" s="350"/>
      <c r="G67" s="351">
        <v>23400</v>
      </c>
      <c r="H67" s="351">
        <v>4568.2</v>
      </c>
      <c r="I67" s="351">
        <v>1989</v>
      </c>
      <c r="J67" s="350">
        <f t="shared" si="4"/>
        <v>6557.2</v>
      </c>
      <c r="K67" s="350"/>
      <c r="L67" s="350">
        <v>31300</v>
      </c>
      <c r="M67" s="350">
        <v>5983.1</v>
      </c>
      <c r="N67" s="350">
        <v>2660.5</v>
      </c>
      <c r="O67" s="350">
        <v>8643.6</v>
      </c>
      <c r="P67" s="350">
        <v>0</v>
      </c>
      <c r="Q67" s="350">
        <v>39200</v>
      </c>
      <c r="R67" s="350">
        <v>7397.9500000000007</v>
      </c>
      <c r="S67" s="350">
        <v>3332</v>
      </c>
      <c r="T67" s="350">
        <v>10729.95</v>
      </c>
      <c r="U67" s="456" t="str">
        <f t="shared" si="5"/>
        <v>Delémont</v>
      </c>
    </row>
    <row r="68" spans="1:218" ht="18.899999999999999" customHeight="1">
      <c r="A68" s="217"/>
      <c r="B68" s="237"/>
      <c r="C68" s="237"/>
      <c r="D68" s="237"/>
      <c r="E68" s="237"/>
      <c r="F68" s="237"/>
      <c r="G68" s="237"/>
      <c r="H68" s="237"/>
      <c r="I68" s="237"/>
      <c r="J68" s="237"/>
      <c r="K68" s="237"/>
    </row>
    <row r="69" spans="1:218" ht="18.899999999999999" customHeight="1">
      <c r="A69" s="238"/>
      <c r="B69" s="227"/>
      <c r="C69" s="227"/>
      <c r="E69" s="230"/>
      <c r="F69" s="230"/>
      <c r="G69" s="227"/>
      <c r="H69" s="227"/>
      <c r="I69" s="227"/>
      <c r="J69" s="227"/>
      <c r="K69" s="230"/>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8"/>
      <c r="BD69" s="228"/>
      <c r="BE69" s="228"/>
      <c r="BF69" s="228"/>
      <c r="BG69" s="228"/>
      <c r="BH69" s="228"/>
      <c r="BI69" s="228"/>
      <c r="BJ69" s="228"/>
      <c r="BK69" s="228"/>
      <c r="BL69" s="228"/>
      <c r="BM69" s="228"/>
      <c r="BN69" s="228"/>
      <c r="BO69" s="228"/>
      <c r="BP69" s="228"/>
      <c r="BQ69" s="228"/>
      <c r="BR69" s="228"/>
      <c r="BS69" s="228"/>
      <c r="BT69" s="228"/>
      <c r="BU69" s="228"/>
      <c r="BV69" s="228"/>
      <c r="BW69" s="228"/>
      <c r="BX69" s="228"/>
      <c r="BY69" s="228"/>
      <c r="BZ69" s="228"/>
      <c r="CA69" s="228"/>
      <c r="CB69" s="228"/>
      <c r="CC69" s="228"/>
      <c r="CD69" s="228"/>
      <c r="CE69" s="228"/>
      <c r="CF69" s="228"/>
      <c r="CG69" s="228"/>
      <c r="CH69" s="228"/>
      <c r="CI69" s="228"/>
      <c r="CJ69" s="228"/>
      <c r="CK69" s="228"/>
      <c r="CL69" s="228"/>
      <c r="CM69" s="228"/>
      <c r="CN69" s="228"/>
      <c r="CO69" s="228"/>
      <c r="CP69" s="228"/>
      <c r="CQ69" s="228"/>
      <c r="CR69" s="228"/>
      <c r="CS69" s="228"/>
      <c r="CT69" s="228"/>
      <c r="CU69" s="228"/>
      <c r="CV69" s="228"/>
      <c r="CW69" s="228"/>
      <c r="CX69" s="228"/>
      <c r="CY69" s="228"/>
      <c r="CZ69" s="228"/>
      <c r="DA69" s="228"/>
      <c r="DB69" s="228"/>
      <c r="DC69" s="228"/>
      <c r="DD69" s="228"/>
      <c r="DE69" s="228"/>
      <c r="DF69" s="228"/>
      <c r="DG69" s="228"/>
      <c r="DH69" s="228"/>
      <c r="DI69" s="228"/>
      <c r="DJ69" s="228"/>
      <c r="DK69" s="228"/>
      <c r="DL69" s="228"/>
      <c r="DM69" s="228"/>
      <c r="DN69" s="228"/>
      <c r="DO69" s="228"/>
      <c r="DP69" s="228"/>
      <c r="DQ69" s="228"/>
      <c r="DR69" s="228"/>
      <c r="DS69" s="228"/>
      <c r="DT69" s="228"/>
      <c r="DU69" s="228"/>
      <c r="DV69" s="228"/>
      <c r="DW69" s="228"/>
      <c r="DX69" s="228"/>
      <c r="DY69" s="228"/>
      <c r="DZ69" s="228"/>
      <c r="EA69" s="228"/>
      <c r="EB69" s="228"/>
      <c r="EC69" s="228"/>
      <c r="ED69" s="228"/>
      <c r="EE69" s="228"/>
      <c r="EF69" s="228"/>
      <c r="EG69" s="228"/>
      <c r="EH69" s="228"/>
      <c r="EI69" s="228"/>
      <c r="EJ69" s="228"/>
      <c r="EK69" s="228"/>
      <c r="EL69" s="228"/>
      <c r="EM69" s="228"/>
      <c r="EN69" s="228"/>
      <c r="EO69" s="228"/>
      <c r="EP69" s="228"/>
      <c r="EQ69" s="228"/>
      <c r="ER69" s="228"/>
      <c r="ES69" s="228"/>
      <c r="ET69" s="228"/>
      <c r="EU69" s="228"/>
      <c r="EV69" s="228"/>
      <c r="EW69" s="228"/>
      <c r="EX69" s="228"/>
      <c r="EY69" s="228"/>
      <c r="EZ69" s="228"/>
      <c r="FA69" s="228"/>
      <c r="FB69" s="228"/>
      <c r="FC69" s="228"/>
      <c r="FD69" s="228"/>
      <c r="FE69" s="228"/>
      <c r="FF69" s="228"/>
      <c r="FG69" s="228"/>
      <c r="FH69" s="228"/>
      <c r="FI69" s="228"/>
      <c r="FJ69" s="228"/>
      <c r="FK69" s="228"/>
      <c r="FL69" s="228"/>
      <c r="FM69" s="228"/>
      <c r="FN69" s="228"/>
      <c r="FO69" s="228"/>
      <c r="FP69" s="228"/>
      <c r="FQ69" s="228"/>
      <c r="FR69" s="228"/>
      <c r="FS69" s="228"/>
      <c r="FT69" s="228"/>
      <c r="FU69" s="228"/>
      <c r="FV69" s="228"/>
      <c r="FW69" s="228"/>
      <c r="FX69" s="228"/>
      <c r="FY69" s="228"/>
      <c r="FZ69" s="228"/>
      <c r="GA69" s="228"/>
      <c r="GB69" s="228"/>
      <c r="GC69" s="228"/>
      <c r="GD69" s="228"/>
      <c r="GE69" s="228"/>
      <c r="GF69" s="228"/>
      <c r="GG69" s="228"/>
      <c r="GH69" s="228"/>
      <c r="GI69" s="228"/>
      <c r="GJ69" s="228"/>
      <c r="GK69" s="228"/>
      <c r="GL69" s="228"/>
      <c r="GM69" s="228"/>
      <c r="GN69" s="228"/>
      <c r="GO69" s="228"/>
      <c r="GP69" s="228"/>
      <c r="GQ69" s="228"/>
      <c r="GR69" s="228"/>
      <c r="GS69" s="228"/>
      <c r="GT69" s="228"/>
      <c r="GU69" s="228"/>
      <c r="GV69" s="228"/>
      <c r="GW69" s="228"/>
      <c r="GX69" s="228"/>
      <c r="GY69" s="228"/>
      <c r="GZ69" s="228"/>
      <c r="HA69" s="228"/>
      <c r="HB69" s="228"/>
      <c r="HC69" s="228"/>
      <c r="HD69" s="228"/>
      <c r="HE69" s="228"/>
      <c r="HF69" s="228"/>
      <c r="HG69" s="228"/>
      <c r="HH69" s="228"/>
      <c r="HI69" s="228"/>
      <c r="HJ69" s="228"/>
    </row>
    <row r="70" spans="1:218" ht="18.899999999999999" customHeight="1">
      <c r="A70" s="238" t="str">
        <f>'Page 61'!A67</f>
        <v>1)  Commercial, industrial, or bank corporations, without shareholding</v>
      </c>
      <c r="B70" s="229"/>
      <c r="C70" s="229"/>
      <c r="E70" s="230"/>
      <c r="F70" s="230"/>
      <c r="G70" s="229"/>
      <c r="H70" s="229"/>
      <c r="I70" s="229"/>
      <c r="J70" s="229"/>
      <c r="K70" s="230"/>
    </row>
    <row r="71" spans="1:218" ht="18.899999999999999" customHeight="1">
      <c r="A71" s="238" t="s">
        <v>137</v>
      </c>
      <c r="B71" s="229"/>
      <c r="C71" s="229"/>
      <c r="E71" s="230"/>
      <c r="F71" s="230"/>
      <c r="G71" s="229"/>
      <c r="H71" s="229"/>
      <c r="I71" s="229"/>
      <c r="J71" s="229"/>
      <c r="K71" s="230"/>
    </row>
    <row r="72" spans="1:218" ht="18.899999999999999" customHeight="1">
      <c r="A72" s="238" t="s">
        <v>135</v>
      </c>
      <c r="B72" s="229"/>
      <c r="C72" s="229"/>
      <c r="E72" s="230"/>
      <c r="F72" s="230"/>
      <c r="G72" s="229"/>
      <c r="H72" s="229"/>
      <c r="I72" s="229"/>
      <c r="J72" s="229"/>
      <c r="K72" s="230"/>
    </row>
    <row r="73" spans="1:218" ht="18.899999999999999" customHeight="1">
      <c r="A73" s="238" t="s">
        <v>136</v>
      </c>
      <c r="B73" s="229"/>
      <c r="C73" s="229"/>
      <c r="D73" s="229"/>
      <c r="E73" s="230"/>
      <c r="F73" s="230"/>
      <c r="G73" s="229"/>
      <c r="H73" s="229"/>
      <c r="I73" s="229"/>
      <c r="J73" s="229"/>
      <c r="K73" s="230"/>
    </row>
    <row r="74" spans="1:218" ht="18.899999999999999" customHeight="1">
      <c r="A74" s="230"/>
      <c r="B74" s="229"/>
      <c r="C74" s="229"/>
      <c r="D74" s="229"/>
      <c r="E74" s="230"/>
      <c r="F74" s="230"/>
      <c r="G74" s="229"/>
      <c r="H74" s="229"/>
      <c r="I74" s="229"/>
      <c r="J74" s="229"/>
      <c r="K74" s="230"/>
    </row>
    <row r="75" spans="1:218" ht="18.899999999999999" customHeight="1">
      <c r="A75" s="217"/>
      <c r="B75" s="237"/>
      <c r="C75" s="237"/>
      <c r="D75" s="237"/>
      <c r="E75" s="237"/>
      <c r="F75" s="237"/>
      <c r="G75" s="237"/>
      <c r="H75" s="237"/>
      <c r="I75" s="237"/>
      <c r="J75" s="237"/>
      <c r="K75" s="237"/>
    </row>
    <row r="76" spans="1:218" ht="18.899999999999999" customHeight="1">
      <c r="B76" s="231"/>
      <c r="C76" s="231"/>
      <c r="D76" s="231"/>
      <c r="E76" s="231"/>
      <c r="F76" s="231"/>
      <c r="G76" s="231"/>
      <c r="H76" s="231"/>
      <c r="I76" s="231"/>
      <c r="J76" s="231"/>
      <c r="K76" s="231"/>
    </row>
    <row r="77" spans="1:218" ht="18.899999999999999" customHeight="1">
      <c r="B77" s="231"/>
      <c r="C77" s="231"/>
      <c r="D77" s="231"/>
      <c r="E77" s="231"/>
      <c r="F77" s="231"/>
      <c r="G77" s="231"/>
      <c r="H77" s="231"/>
      <c r="I77" s="231"/>
      <c r="J77" s="231"/>
      <c r="K77" s="231"/>
    </row>
    <row r="78" spans="1:218" ht="18.899999999999999" customHeight="1">
      <c r="B78" s="231"/>
      <c r="C78" s="231"/>
      <c r="D78" s="231"/>
      <c r="E78" s="231"/>
      <c r="F78" s="231"/>
      <c r="G78" s="231"/>
      <c r="H78" s="231"/>
      <c r="I78" s="231"/>
      <c r="J78" s="231"/>
      <c r="K78" s="231"/>
    </row>
    <row r="79" spans="1:218" ht="18.899999999999999" customHeight="1">
      <c r="B79" s="231"/>
      <c r="C79" s="231"/>
      <c r="D79" s="231"/>
      <c r="E79" s="231"/>
      <c r="F79" s="231"/>
      <c r="G79" s="231"/>
      <c r="H79" s="231"/>
      <c r="I79" s="231"/>
      <c r="J79" s="231"/>
      <c r="K79" s="231"/>
    </row>
    <row r="80" spans="1:218" ht="18.899999999999999" customHeight="1">
      <c r="B80" s="231"/>
      <c r="C80" s="231"/>
      <c r="D80" s="231"/>
      <c r="E80" s="231"/>
      <c r="F80" s="231"/>
      <c r="G80" s="231"/>
      <c r="H80" s="231"/>
      <c r="I80" s="231"/>
      <c r="J80" s="231"/>
      <c r="K80" s="231"/>
    </row>
    <row r="81" spans="2:11" ht="18.899999999999999" customHeight="1">
      <c r="B81" s="231"/>
      <c r="C81" s="231"/>
      <c r="D81" s="231"/>
      <c r="E81" s="231"/>
      <c r="F81" s="231"/>
      <c r="G81" s="231"/>
      <c r="H81" s="231"/>
      <c r="I81" s="231"/>
      <c r="J81" s="231"/>
      <c r="K81" s="231"/>
    </row>
    <row r="82" spans="2:11" ht="18.899999999999999" customHeight="1">
      <c r="B82" s="231"/>
      <c r="C82" s="231"/>
      <c r="D82" s="231"/>
      <c r="E82" s="231"/>
      <c r="F82" s="231"/>
      <c r="G82" s="231"/>
      <c r="H82" s="231"/>
      <c r="I82" s="231"/>
      <c r="J82" s="231"/>
      <c r="K82" s="231"/>
    </row>
    <row r="83" spans="2:11" ht="18.899999999999999" customHeight="1">
      <c r="B83" s="231"/>
      <c r="C83" s="231"/>
      <c r="D83" s="231"/>
      <c r="E83" s="231"/>
      <c r="F83" s="231"/>
      <c r="G83" s="231"/>
      <c r="H83" s="231"/>
      <c r="I83" s="231"/>
      <c r="J83" s="231"/>
      <c r="K83" s="231"/>
    </row>
    <row r="84" spans="2:11" ht="18.899999999999999" customHeight="1">
      <c r="B84" s="231"/>
      <c r="C84" s="231"/>
      <c r="D84" s="231"/>
      <c r="E84" s="231"/>
      <c r="F84" s="231"/>
      <c r="G84" s="231"/>
      <c r="H84" s="231"/>
      <c r="I84" s="231"/>
      <c r="J84" s="231"/>
      <c r="K84" s="231"/>
    </row>
    <row r="85" spans="2:11" ht="18.899999999999999" customHeight="1">
      <c r="B85" s="231"/>
      <c r="C85" s="231"/>
      <c r="D85" s="231"/>
      <c r="E85" s="231"/>
      <c r="F85" s="231"/>
      <c r="G85" s="231"/>
      <c r="H85" s="231"/>
      <c r="I85" s="231"/>
      <c r="J85" s="231"/>
      <c r="K85" s="231"/>
    </row>
    <row r="86" spans="2:11" ht="18.899999999999999" customHeight="1">
      <c r="B86" s="231"/>
      <c r="C86" s="231"/>
      <c r="D86" s="231"/>
      <c r="E86" s="231"/>
      <c r="F86" s="231"/>
      <c r="G86" s="231"/>
      <c r="H86" s="231"/>
      <c r="I86" s="231"/>
      <c r="J86" s="231"/>
      <c r="K86" s="231"/>
    </row>
    <row r="87" spans="2:11" ht="18.899999999999999" customHeight="1">
      <c r="B87" s="231"/>
      <c r="C87" s="231"/>
      <c r="D87" s="231"/>
      <c r="E87" s="231"/>
      <c r="F87" s="231"/>
      <c r="G87" s="231"/>
      <c r="H87" s="231"/>
      <c r="I87" s="231"/>
      <c r="J87" s="231"/>
      <c r="K87" s="231"/>
    </row>
    <row r="88" spans="2:11" ht="18.899999999999999" customHeight="1">
      <c r="B88" s="231"/>
      <c r="C88" s="231"/>
      <c r="D88" s="231"/>
      <c r="E88" s="231"/>
      <c r="F88" s="231"/>
      <c r="G88" s="231"/>
      <c r="H88" s="231"/>
      <c r="I88" s="231"/>
      <c r="J88" s="231"/>
      <c r="K88" s="231"/>
    </row>
    <row r="89" spans="2:11">
      <c r="B89" s="231"/>
      <c r="C89" s="231"/>
      <c r="D89" s="231"/>
      <c r="E89" s="231"/>
      <c r="F89" s="231"/>
      <c r="G89" s="231"/>
      <c r="H89" s="231"/>
      <c r="I89" s="231"/>
      <c r="J89" s="231"/>
      <c r="K89" s="231"/>
    </row>
    <row r="90" spans="2:11">
      <c r="B90" s="231"/>
      <c r="C90" s="231"/>
      <c r="D90" s="231"/>
      <c r="E90" s="231"/>
      <c r="F90" s="231"/>
      <c r="G90" s="231"/>
      <c r="H90" s="231"/>
      <c r="I90" s="231"/>
      <c r="J90" s="231"/>
      <c r="K90" s="231"/>
    </row>
    <row r="91" spans="2:11">
      <c r="B91" s="231"/>
      <c r="C91" s="231"/>
      <c r="D91" s="231"/>
      <c r="E91" s="231"/>
      <c r="F91" s="231"/>
      <c r="G91" s="231"/>
      <c r="H91" s="231"/>
      <c r="I91" s="231"/>
      <c r="J91" s="231"/>
      <c r="K91" s="231"/>
    </row>
    <row r="92" spans="2:11">
      <c r="B92" s="231"/>
      <c r="C92" s="231"/>
      <c r="D92" s="231"/>
      <c r="E92" s="231"/>
      <c r="F92" s="231"/>
      <c r="G92" s="231"/>
      <c r="H92" s="231"/>
      <c r="I92" s="231"/>
      <c r="J92" s="231"/>
      <c r="K92" s="231"/>
    </row>
    <row r="93" spans="2:11">
      <c r="B93" s="231"/>
      <c r="C93" s="231"/>
      <c r="D93" s="231"/>
      <c r="E93" s="231"/>
      <c r="F93" s="231"/>
      <c r="G93" s="231"/>
      <c r="H93" s="231"/>
      <c r="I93" s="231"/>
      <c r="J93" s="231"/>
      <c r="K93" s="231"/>
    </row>
    <row r="94" spans="2:11">
      <c r="B94" s="231"/>
      <c r="C94" s="231"/>
      <c r="D94" s="231"/>
      <c r="E94" s="231"/>
      <c r="F94" s="231"/>
      <c r="G94" s="231"/>
      <c r="H94" s="231"/>
      <c r="I94" s="231"/>
      <c r="J94" s="231"/>
      <c r="K94" s="231"/>
    </row>
    <row r="95" spans="2:11">
      <c r="B95" s="231"/>
      <c r="C95" s="231"/>
      <c r="D95" s="231"/>
      <c r="E95" s="231"/>
      <c r="F95" s="231"/>
      <c r="G95" s="231"/>
      <c r="H95" s="231"/>
      <c r="I95" s="231"/>
      <c r="J95" s="231"/>
      <c r="K95" s="231"/>
    </row>
    <row r="96" spans="2:11">
      <c r="B96" s="231"/>
      <c r="C96" s="231"/>
      <c r="D96" s="231"/>
      <c r="E96" s="231"/>
      <c r="F96" s="231"/>
      <c r="G96" s="231"/>
      <c r="H96" s="231"/>
      <c r="I96" s="231"/>
      <c r="J96" s="231"/>
      <c r="K96" s="231"/>
    </row>
    <row r="97" spans="2:11">
      <c r="B97" s="231"/>
      <c r="C97" s="231"/>
      <c r="D97" s="231"/>
      <c r="E97" s="231"/>
      <c r="F97" s="231"/>
      <c r="G97" s="231"/>
      <c r="H97" s="231"/>
      <c r="I97" s="231"/>
      <c r="J97" s="231"/>
      <c r="K97" s="231"/>
    </row>
    <row r="98" spans="2:11">
      <c r="B98" s="231"/>
      <c r="C98" s="231"/>
      <c r="D98" s="231"/>
      <c r="E98" s="231"/>
      <c r="F98" s="231"/>
      <c r="G98" s="231"/>
      <c r="H98" s="231"/>
      <c r="I98" s="231"/>
      <c r="J98" s="231"/>
      <c r="K98" s="231"/>
    </row>
    <row r="99" spans="2:11">
      <c r="B99" s="231"/>
      <c r="C99" s="231"/>
      <c r="D99" s="231"/>
      <c r="E99" s="231"/>
      <c r="F99" s="231"/>
      <c r="G99" s="231"/>
      <c r="H99" s="231"/>
      <c r="I99" s="231"/>
      <c r="J99" s="231"/>
      <c r="K99" s="231"/>
    </row>
    <row r="100" spans="2:11">
      <c r="B100" s="231"/>
      <c r="C100" s="231"/>
      <c r="D100" s="231"/>
      <c r="E100" s="231"/>
      <c r="F100" s="231"/>
      <c r="G100" s="231"/>
      <c r="H100" s="231"/>
      <c r="I100" s="231"/>
      <c r="J100" s="231"/>
      <c r="K100" s="231"/>
    </row>
    <row r="101" spans="2:11">
      <c r="B101" s="231"/>
      <c r="C101" s="231"/>
      <c r="D101" s="231"/>
      <c r="E101" s="231"/>
      <c r="F101" s="231"/>
      <c r="G101" s="231"/>
      <c r="H101" s="231"/>
      <c r="I101" s="231"/>
      <c r="J101" s="231"/>
      <c r="K101" s="231"/>
    </row>
    <row r="102" spans="2:11">
      <c r="B102" s="231"/>
      <c r="C102" s="231"/>
      <c r="D102" s="231"/>
      <c r="E102" s="231"/>
      <c r="F102" s="231"/>
      <c r="G102" s="231"/>
      <c r="H102" s="231"/>
      <c r="I102" s="231"/>
      <c r="J102" s="231"/>
      <c r="K102" s="231"/>
    </row>
    <row r="103" spans="2:11">
      <c r="B103" s="231"/>
      <c r="C103" s="231"/>
      <c r="D103" s="231"/>
      <c r="E103" s="231"/>
      <c r="F103" s="231"/>
      <c r="G103" s="231"/>
      <c r="H103" s="231"/>
      <c r="I103" s="231"/>
      <c r="J103" s="231"/>
      <c r="K103" s="231"/>
    </row>
    <row r="104" spans="2:11">
      <c r="B104" s="231"/>
      <c r="C104" s="231"/>
      <c r="D104" s="231"/>
      <c r="E104" s="231"/>
      <c r="F104" s="231"/>
      <c r="G104" s="231"/>
      <c r="H104" s="231"/>
      <c r="I104" s="231"/>
      <c r="J104" s="231"/>
      <c r="K104" s="231"/>
    </row>
    <row r="105" spans="2:11">
      <c r="B105" s="231"/>
      <c r="C105" s="231"/>
      <c r="D105" s="231"/>
      <c r="E105" s="231"/>
      <c r="F105" s="231"/>
      <c r="G105" s="231"/>
      <c r="H105" s="231"/>
      <c r="I105" s="231"/>
      <c r="J105" s="231"/>
      <c r="K105" s="231"/>
    </row>
    <row r="106" spans="2:11">
      <c r="B106" s="231"/>
      <c r="C106" s="231"/>
      <c r="D106" s="231"/>
      <c r="E106" s="231"/>
      <c r="F106" s="231"/>
      <c r="G106" s="231"/>
      <c r="H106" s="231"/>
      <c r="I106" s="231"/>
      <c r="J106" s="231"/>
      <c r="K106" s="231"/>
    </row>
    <row r="107" spans="2:11">
      <c r="B107" s="231"/>
      <c r="C107" s="231"/>
      <c r="D107" s="231"/>
      <c r="E107" s="231"/>
      <c r="F107" s="231"/>
      <c r="G107" s="231"/>
      <c r="H107" s="231"/>
      <c r="I107" s="231"/>
      <c r="J107" s="231"/>
      <c r="K107" s="231"/>
    </row>
    <row r="108" spans="2:11">
      <c r="B108" s="231"/>
      <c r="C108" s="231"/>
      <c r="D108" s="231"/>
      <c r="E108" s="231"/>
      <c r="F108" s="231"/>
      <c r="G108" s="231"/>
      <c r="H108" s="231"/>
      <c r="I108" s="231"/>
      <c r="J108" s="231"/>
      <c r="K108" s="231"/>
    </row>
    <row r="109" spans="2:11">
      <c r="B109" s="231"/>
      <c r="C109" s="231"/>
      <c r="D109" s="231"/>
      <c r="E109" s="231"/>
      <c r="F109" s="231"/>
      <c r="G109" s="231"/>
      <c r="H109" s="231"/>
      <c r="I109" s="231"/>
      <c r="J109" s="231"/>
      <c r="K109" s="231"/>
    </row>
    <row r="110" spans="2:11">
      <c r="B110" s="231"/>
      <c r="C110" s="231"/>
      <c r="D110" s="231"/>
      <c r="E110" s="231"/>
      <c r="F110" s="231"/>
      <c r="G110" s="231"/>
      <c r="H110" s="231"/>
      <c r="I110" s="231"/>
      <c r="J110" s="231"/>
      <c r="K110" s="231"/>
    </row>
    <row r="111" spans="2:11">
      <c r="B111" s="231"/>
      <c r="C111" s="231"/>
      <c r="D111" s="231"/>
      <c r="E111" s="231"/>
      <c r="F111" s="231"/>
      <c r="G111" s="231"/>
      <c r="H111" s="231"/>
      <c r="I111" s="231"/>
      <c r="J111" s="231"/>
      <c r="K111" s="231"/>
    </row>
    <row r="112" spans="2:11">
      <c r="B112" s="231"/>
      <c r="C112" s="231"/>
      <c r="D112" s="231"/>
      <c r="E112" s="231"/>
      <c r="F112" s="231"/>
      <c r="G112" s="231"/>
      <c r="H112" s="231"/>
      <c r="I112" s="231"/>
      <c r="J112" s="231"/>
      <c r="K112" s="231"/>
    </row>
    <row r="113" spans="2:11">
      <c r="B113" s="231"/>
      <c r="C113" s="231"/>
      <c r="D113" s="231"/>
      <c r="E113" s="231"/>
      <c r="F113" s="231"/>
      <c r="G113" s="231"/>
      <c r="H113" s="231"/>
      <c r="I113" s="231"/>
      <c r="J113" s="231"/>
      <c r="K113" s="231"/>
    </row>
    <row r="114" spans="2:11">
      <c r="B114" s="231"/>
      <c r="C114" s="231"/>
      <c r="D114" s="231"/>
      <c r="E114" s="231"/>
      <c r="F114" s="231"/>
      <c r="G114" s="231"/>
      <c r="H114" s="231"/>
      <c r="I114" s="231"/>
      <c r="J114" s="231"/>
      <c r="K114" s="231"/>
    </row>
    <row r="115" spans="2:11">
      <c r="B115" s="231"/>
      <c r="C115" s="231"/>
      <c r="D115" s="231"/>
      <c r="E115" s="231"/>
      <c r="F115" s="231"/>
      <c r="G115" s="231"/>
      <c r="H115" s="231"/>
      <c r="I115" s="231"/>
      <c r="J115" s="231"/>
      <c r="K115" s="231"/>
    </row>
    <row r="116" spans="2:11">
      <c r="B116" s="231"/>
      <c r="C116" s="231"/>
      <c r="D116" s="231"/>
      <c r="E116" s="231"/>
      <c r="F116" s="231"/>
      <c r="G116" s="231"/>
      <c r="H116" s="231"/>
      <c r="I116" s="231"/>
      <c r="J116" s="231"/>
      <c r="K116" s="231"/>
    </row>
    <row r="117" spans="2:11">
      <c r="B117" s="231"/>
      <c r="C117" s="231"/>
      <c r="D117" s="231"/>
      <c r="E117" s="231"/>
      <c r="F117" s="231"/>
      <c r="G117" s="231"/>
      <c r="H117" s="231"/>
      <c r="I117" s="231"/>
      <c r="J117" s="231"/>
      <c r="K117" s="231"/>
    </row>
    <row r="118" spans="2:11">
      <c r="B118" s="231"/>
      <c r="C118" s="231"/>
      <c r="D118" s="231"/>
      <c r="E118" s="231"/>
      <c r="F118" s="231"/>
      <c r="G118" s="231"/>
      <c r="H118" s="231"/>
      <c r="I118" s="231"/>
      <c r="J118" s="231"/>
      <c r="K118" s="231"/>
    </row>
    <row r="119" spans="2:11">
      <c r="B119" s="231"/>
      <c r="C119" s="231"/>
      <c r="D119" s="231"/>
      <c r="E119" s="231"/>
      <c r="F119" s="231"/>
      <c r="G119" s="231"/>
      <c r="H119" s="231"/>
      <c r="I119" s="231"/>
      <c r="J119" s="231"/>
      <c r="K119" s="231"/>
    </row>
    <row r="120" spans="2:11">
      <c r="B120" s="231"/>
      <c r="C120" s="231"/>
      <c r="D120" s="231"/>
      <c r="E120" s="231"/>
      <c r="F120" s="231"/>
      <c r="G120" s="231"/>
      <c r="H120" s="231"/>
      <c r="I120" s="231"/>
      <c r="J120" s="231"/>
      <c r="K120" s="231"/>
    </row>
    <row r="121" spans="2:11">
      <c r="B121" s="231"/>
      <c r="C121" s="231"/>
      <c r="D121" s="231"/>
      <c r="E121" s="231"/>
      <c r="F121" s="231"/>
      <c r="G121" s="231"/>
      <c r="H121" s="231"/>
      <c r="I121" s="231"/>
      <c r="J121" s="231"/>
      <c r="K121" s="231"/>
    </row>
    <row r="122" spans="2:11">
      <c r="B122" s="231"/>
      <c r="C122" s="231"/>
      <c r="D122" s="231"/>
      <c r="E122" s="231"/>
      <c r="F122" s="231"/>
      <c r="G122" s="231"/>
      <c r="H122" s="231"/>
      <c r="I122" s="231"/>
      <c r="J122" s="231"/>
      <c r="K122" s="231"/>
    </row>
    <row r="123" spans="2:11">
      <c r="B123" s="231"/>
      <c r="C123" s="231"/>
      <c r="D123" s="231"/>
      <c r="E123" s="231"/>
      <c r="F123" s="231"/>
      <c r="G123" s="231"/>
      <c r="H123" s="231"/>
      <c r="I123" s="231"/>
      <c r="J123" s="231"/>
      <c r="K123" s="231"/>
    </row>
    <row r="124" spans="2:11">
      <c r="B124" s="231"/>
      <c r="C124" s="231"/>
      <c r="D124" s="231"/>
      <c r="E124" s="231"/>
      <c r="F124" s="231"/>
      <c r="G124" s="231"/>
      <c r="H124" s="231"/>
      <c r="I124" s="231"/>
      <c r="J124" s="231"/>
      <c r="K124" s="231"/>
    </row>
    <row r="125" spans="2:11">
      <c r="B125" s="231"/>
      <c r="C125" s="231"/>
      <c r="D125" s="231"/>
      <c r="E125" s="231"/>
      <c r="F125" s="231"/>
      <c r="G125" s="231"/>
      <c r="H125" s="231"/>
      <c r="I125" s="231"/>
      <c r="J125" s="231"/>
      <c r="K125" s="231"/>
    </row>
    <row r="126" spans="2:11">
      <c r="B126" s="231"/>
      <c r="C126" s="231"/>
      <c r="D126" s="231"/>
      <c r="E126" s="231"/>
      <c r="F126" s="231"/>
      <c r="G126" s="231"/>
      <c r="H126" s="231"/>
      <c r="I126" s="231"/>
      <c r="J126" s="231"/>
      <c r="K126" s="231"/>
    </row>
    <row r="127" spans="2:11">
      <c r="B127" s="231"/>
      <c r="C127" s="231"/>
      <c r="D127" s="231"/>
      <c r="E127" s="231"/>
      <c r="F127" s="231"/>
      <c r="G127" s="231"/>
      <c r="H127" s="231"/>
      <c r="I127" s="231"/>
      <c r="J127" s="231"/>
      <c r="K127" s="231"/>
    </row>
  </sheetData>
  <mergeCells count="12">
    <mergeCell ref="L41:O41"/>
    <mergeCell ref="Q41:T41"/>
    <mergeCell ref="M7:O7"/>
    <mergeCell ref="R7:T7"/>
    <mergeCell ref="C7:E7"/>
    <mergeCell ref="H7:J7"/>
    <mergeCell ref="B41:E41"/>
    <mergeCell ref="G41:J41"/>
    <mergeCell ref="B13:E13"/>
    <mergeCell ref="G13:J13"/>
    <mergeCell ref="L13:O13"/>
    <mergeCell ref="Q13:T13"/>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2010</oddHeader>
    <oddFooter>&amp;C&amp;"Helvetica,Standard" Eidg. Steuerverwaltung  -  Administration fédérale des contributions  -  Amministrazione federale delle contribuzioni&amp;R58 - 59</oddFooter>
  </headerFooter>
  <colBreaks count="1" manualBreakCount="1">
    <brk id="11" max="73"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6">
    <pageSetUpPr fitToPage="1"/>
  </sheetPr>
  <dimension ref="A1:HJ127"/>
  <sheetViews>
    <sheetView zoomScale="60" zoomScaleNormal="60" workbookViewId="0"/>
  </sheetViews>
  <sheetFormatPr baseColWidth="10" defaultColWidth="10.33203125" defaultRowHeight="13.2"/>
  <cols>
    <col min="1" max="1" width="27.6640625" style="218" customWidth="1"/>
    <col min="2" max="3" width="17.6640625" style="218" customWidth="1"/>
    <col min="4" max="4" width="16.6640625" style="218" customWidth="1"/>
    <col min="5" max="5" width="18.5546875" style="218" customWidth="1"/>
    <col min="6" max="6" width="2.6640625" style="218" customWidth="1"/>
    <col min="7" max="7" width="19" style="218" customWidth="1"/>
    <col min="8" max="10" width="16.6640625" style="218" customWidth="1"/>
    <col min="11" max="11" width="2.6640625" style="218" customWidth="1"/>
    <col min="12" max="12" width="18.33203125" style="218" customWidth="1"/>
    <col min="13" max="13" width="18" style="218" customWidth="1"/>
    <col min="14" max="14" width="17.88671875" style="218" customWidth="1"/>
    <col min="15" max="15" width="16.88671875" style="218" customWidth="1"/>
    <col min="16" max="16" width="2.6640625" style="218" customWidth="1"/>
    <col min="17" max="17" width="17.6640625" style="218" customWidth="1"/>
    <col min="18" max="18" width="16.88671875" style="218" customWidth="1"/>
    <col min="19" max="19" width="17.6640625" style="218" customWidth="1"/>
    <col min="20" max="20" width="16.88671875" style="218" customWidth="1"/>
    <col min="21" max="21" width="32.33203125" style="218" customWidth="1"/>
    <col min="22" max="216" width="12.6640625" style="218" customWidth="1"/>
    <col min="217" max="16384" width="10.33203125" style="218"/>
  </cols>
  <sheetData>
    <row r="1" spans="1:21" ht="18.899999999999999" customHeight="1">
      <c r="A1" s="216" t="str">
        <f>'Pages 62-63'!$A$1</f>
        <v>Corporations 1)</v>
      </c>
      <c r="B1" s="216"/>
      <c r="C1" s="216"/>
      <c r="D1" s="216"/>
      <c r="E1" s="216"/>
      <c r="F1" s="216"/>
      <c r="G1" s="217"/>
      <c r="H1" s="217"/>
      <c r="I1" s="217"/>
      <c r="J1" s="217"/>
      <c r="K1" s="216"/>
      <c r="L1" s="216" t="str">
        <f>A1</f>
        <v>Corporations 1)</v>
      </c>
      <c r="P1" s="216"/>
    </row>
    <row r="2" spans="1:21" ht="18.899999999999999" customHeight="1">
      <c r="A2" s="216"/>
      <c r="B2" s="216"/>
      <c r="C2" s="216"/>
      <c r="D2" s="216"/>
      <c r="E2" s="216"/>
      <c r="F2" s="216"/>
      <c r="G2" s="217"/>
      <c r="H2" s="217"/>
      <c r="I2" s="217"/>
      <c r="J2" s="217"/>
      <c r="K2" s="216"/>
      <c r="L2" s="216"/>
      <c r="P2" s="216"/>
    </row>
    <row r="3" spans="1:21" ht="18.899999999999999" customHeight="1">
      <c r="A3" s="338" t="str">
        <f>'Pages 62-63'!A3</f>
        <v>Net profit and equity tax burden</v>
      </c>
      <c r="B3" s="216"/>
      <c r="C3" s="216"/>
      <c r="D3" s="216"/>
      <c r="E3" s="216"/>
      <c r="F3" s="216"/>
      <c r="G3" s="217"/>
      <c r="H3" s="217"/>
      <c r="I3" s="217"/>
      <c r="J3" s="217"/>
      <c r="K3" s="216"/>
      <c r="L3" s="338" t="str">
        <f>A3</f>
        <v>Net profit and equity tax burden</v>
      </c>
      <c r="P3" s="216"/>
    </row>
    <row r="4" spans="1:21" ht="18.899999999999999" customHeight="1">
      <c r="A4" s="488" t="s">
        <v>208</v>
      </c>
      <c r="B4" s="216"/>
      <c r="C4" s="216"/>
      <c r="D4" s="216"/>
      <c r="E4" s="216"/>
      <c r="F4" s="216"/>
      <c r="G4" s="217"/>
      <c r="H4" s="217"/>
      <c r="I4" s="217"/>
      <c r="J4" s="217"/>
      <c r="K4" s="216"/>
      <c r="L4" s="473" t="str">
        <f>A4</f>
        <v>Equity (paid-up capital and reserves) 2'000'000 Swiss francs</v>
      </c>
      <c r="P4" s="216"/>
    </row>
    <row r="5" spans="1:21" ht="18.899999999999999" customHeight="1">
      <c r="A5" s="217"/>
      <c r="B5" s="217"/>
      <c r="C5" s="217"/>
      <c r="D5" s="217"/>
      <c r="E5" s="217"/>
      <c r="F5" s="217"/>
      <c r="G5" s="217"/>
      <c r="H5" s="217"/>
      <c r="I5" s="217"/>
      <c r="J5" s="217"/>
      <c r="K5" s="217"/>
      <c r="P5" s="217"/>
    </row>
    <row r="6" spans="1:21" ht="18.899999999999999" customHeight="1" thickBot="1">
      <c r="B6" s="233"/>
      <c r="C6" s="217"/>
      <c r="D6" s="217"/>
      <c r="E6" s="217"/>
      <c r="F6" s="217"/>
      <c r="G6" s="233"/>
      <c r="H6" s="217"/>
      <c r="I6" s="217"/>
      <c r="J6" s="217"/>
      <c r="K6" s="217"/>
      <c r="P6" s="217"/>
    </row>
    <row r="7" spans="1:21" ht="18.899999999999999" customHeight="1">
      <c r="A7" s="219">
        <f>U7</f>
        <v>30</v>
      </c>
      <c r="B7" s="451"/>
      <c r="C7" s="993" t="s">
        <v>122</v>
      </c>
      <c r="D7" s="990"/>
      <c r="E7" s="991"/>
      <c r="F7" s="254"/>
      <c r="G7" s="451"/>
      <c r="H7" s="990" t="str">
        <f>$C$7</f>
        <v>Net profit</v>
      </c>
      <c r="I7" s="990"/>
      <c r="J7" s="991"/>
      <c r="K7" s="254"/>
      <c r="L7" s="451"/>
      <c r="M7" s="990" t="str">
        <f>$C$7</f>
        <v>Net profit</v>
      </c>
      <c r="N7" s="990"/>
      <c r="O7" s="991"/>
      <c r="P7" s="254"/>
      <c r="Q7" s="451"/>
      <c r="R7" s="990" t="str">
        <f>$C$7</f>
        <v>Net profit</v>
      </c>
      <c r="S7" s="990"/>
      <c r="T7" s="991"/>
      <c r="U7" s="409">
        <v>30</v>
      </c>
    </row>
    <row r="8" spans="1:21" ht="18.899999999999999" customHeight="1">
      <c r="A8" s="221"/>
      <c r="B8" s="452" t="str">
        <f>'Pages 62-63'!B8</f>
        <v>Taxable</v>
      </c>
      <c r="C8" s="457"/>
      <c r="D8" s="247"/>
      <c r="E8" s="241"/>
      <c r="F8" s="251"/>
      <c r="G8" s="452" t="str">
        <f>$B$8</f>
        <v>Taxable</v>
      </c>
      <c r="H8" s="448"/>
      <c r="I8" s="247"/>
      <c r="J8" s="241"/>
      <c r="K8" s="251"/>
      <c r="L8" s="452" t="str">
        <f>$B$8</f>
        <v>Taxable</v>
      </c>
      <c r="M8" s="448"/>
      <c r="N8" s="247"/>
      <c r="O8" s="241"/>
      <c r="P8" s="251"/>
      <c r="Q8" s="452" t="str">
        <f>$B$8</f>
        <v>Taxable</v>
      </c>
      <c r="R8" s="448"/>
      <c r="S8" s="247"/>
      <c r="T8" s="241"/>
      <c r="U8" s="258"/>
    </row>
    <row r="9" spans="1:21" ht="18.899999999999999" customHeight="1">
      <c r="B9" s="452" t="str">
        <f>'Pages 62-63'!B9</f>
        <v>profit</v>
      </c>
      <c r="C9" s="240" t="str">
        <f>'Pages 62-63'!C9</f>
        <v>Canton</v>
      </c>
      <c r="D9" s="248"/>
      <c r="E9" s="242"/>
      <c r="F9" s="252"/>
      <c r="G9" s="454" t="str">
        <f>$B$9</f>
        <v>profit</v>
      </c>
      <c r="H9" s="449" t="str">
        <f>$C$9</f>
        <v>Canton</v>
      </c>
      <c r="I9" s="248"/>
      <c r="J9" s="242"/>
      <c r="K9" s="252"/>
      <c r="L9" s="454" t="str">
        <f>$B$9</f>
        <v>profit</v>
      </c>
      <c r="M9" s="449" t="str">
        <f>$C$9</f>
        <v>Canton</v>
      </c>
      <c r="N9" s="248"/>
      <c r="O9" s="242"/>
      <c r="P9" s="252"/>
      <c r="Q9" s="454" t="str">
        <f>$B$9</f>
        <v>profit</v>
      </c>
      <c r="R9" s="449" t="str">
        <f>$C$9</f>
        <v>Canton</v>
      </c>
      <c r="S9" s="248"/>
      <c r="T9" s="242"/>
      <c r="U9" s="258"/>
    </row>
    <row r="10" spans="1:21" ht="18.899999999999999" customHeight="1">
      <c r="A10" s="220"/>
      <c r="B10" s="452" t="str">
        <f>'Pages 62-63'!B10</f>
        <v>in</v>
      </c>
      <c r="C10" s="240" t="str">
        <f>'Pages 62-63'!C10</f>
        <v>and</v>
      </c>
      <c r="D10" s="249" t="str">
        <f>'Pages 62-63'!D10</f>
        <v>Confederation</v>
      </c>
      <c r="E10" s="243" t="str">
        <f>'Pages 62-63'!E10</f>
        <v>Total</v>
      </c>
      <c r="F10" s="252"/>
      <c r="G10" s="454" t="str">
        <f>$B$10</f>
        <v>in</v>
      </c>
      <c r="H10" s="449" t="str">
        <f>$C$10</f>
        <v>and</v>
      </c>
      <c r="I10" s="249" t="str">
        <f>$D$10</f>
        <v>Confederation</v>
      </c>
      <c r="J10" s="243" t="str">
        <f>$E$10</f>
        <v>Total</v>
      </c>
      <c r="K10" s="252"/>
      <c r="L10" s="454" t="str">
        <f>$B$10</f>
        <v>in</v>
      </c>
      <c r="M10" s="449" t="str">
        <f>$C$10</f>
        <v>and</v>
      </c>
      <c r="N10" s="249" t="str">
        <f>$D$10</f>
        <v>Confederation</v>
      </c>
      <c r="O10" s="243" t="str">
        <f>$E$10</f>
        <v>Total</v>
      </c>
      <c r="P10" s="252"/>
      <c r="Q10" s="454" t="str">
        <f>$B$10</f>
        <v>in</v>
      </c>
      <c r="R10" s="449" t="str">
        <f>$C$10</f>
        <v>and</v>
      </c>
      <c r="S10" s="249" t="str">
        <f>$D$10</f>
        <v>Confederation</v>
      </c>
      <c r="T10" s="243" t="str">
        <f>$E$10</f>
        <v>Total</v>
      </c>
    </row>
    <row r="11" spans="1:21" ht="18.899999999999999" customHeight="1" thickBot="1">
      <c r="A11" s="221"/>
      <c r="B11" s="453" t="str">
        <f>'Pages 62-63'!B11</f>
        <v>Swiss francs</v>
      </c>
      <c r="C11" s="458" t="str">
        <f>'Pages 62-63'!C11</f>
        <v>Municipal 2)</v>
      </c>
      <c r="D11" s="250"/>
      <c r="E11" s="245"/>
      <c r="F11" s="252"/>
      <c r="G11" s="455" t="str">
        <f>$B$11</f>
        <v>Swiss francs</v>
      </c>
      <c r="H11" s="450" t="str">
        <f>$C$11</f>
        <v>Municipal 2)</v>
      </c>
      <c r="I11" s="250"/>
      <c r="J11" s="245"/>
      <c r="K11" s="252"/>
      <c r="L11" s="455" t="str">
        <f>$B$11</f>
        <v>Swiss francs</v>
      </c>
      <c r="M11" s="450" t="str">
        <f>$C$11</f>
        <v>Municipal 2)</v>
      </c>
      <c r="N11" s="250"/>
      <c r="O11" s="245"/>
      <c r="P11" s="252"/>
      <c r="Q11" s="455" t="str">
        <f>$B$11</f>
        <v>Swiss francs</v>
      </c>
      <c r="R11" s="450" t="str">
        <f>$C$11</f>
        <v>Municipal 2)</v>
      </c>
      <c r="S11" s="250"/>
      <c r="T11" s="245"/>
      <c r="U11" s="260"/>
    </row>
    <row r="12" spans="1:21" ht="18.899999999999999" customHeight="1">
      <c r="A12" s="23" t="str">
        <f>'Pages 10-11'!$A$6</f>
        <v>Cantonal capitals</v>
      </c>
      <c r="B12" s="222"/>
      <c r="C12" s="222"/>
      <c r="D12" s="222"/>
      <c r="E12" s="222"/>
      <c r="F12" s="222"/>
      <c r="G12" s="222"/>
      <c r="H12" s="222"/>
      <c r="I12" s="222"/>
      <c r="J12" s="222"/>
      <c r="K12" s="222"/>
      <c r="L12" s="222"/>
      <c r="M12" s="222"/>
      <c r="N12" s="222"/>
      <c r="O12" s="222"/>
      <c r="P12" s="222"/>
      <c r="Q12" s="222"/>
      <c r="R12" s="222"/>
      <c r="S12" s="222"/>
      <c r="T12" s="222"/>
      <c r="U12" s="259" t="str">
        <f>A12</f>
        <v>Cantonal capitals</v>
      </c>
    </row>
    <row r="13" spans="1:21" ht="18.899999999999999" customHeight="1">
      <c r="A13" s="221"/>
      <c r="B13" s="977" t="s">
        <v>138</v>
      </c>
      <c r="C13" s="978"/>
      <c r="D13" s="978"/>
      <c r="E13" s="979"/>
      <c r="F13" s="255"/>
      <c r="G13" s="977" t="s">
        <v>139</v>
      </c>
      <c r="H13" s="978"/>
      <c r="I13" s="978"/>
      <c r="J13" s="979"/>
      <c r="K13" s="255"/>
      <c r="L13" s="977" t="s">
        <v>140</v>
      </c>
      <c r="M13" s="978"/>
      <c r="N13" s="978"/>
      <c r="O13" s="979"/>
      <c r="P13" s="255"/>
      <c r="Q13" s="977" t="s">
        <v>141</v>
      </c>
      <c r="R13" s="978"/>
      <c r="S13" s="978"/>
      <c r="T13" s="979"/>
      <c r="U13" s="258"/>
    </row>
    <row r="14" spans="1:21" ht="18.899999999999999" customHeight="1">
      <c r="A14" s="24" t="str">
        <f>'Page 9'!$A$16</f>
        <v>Zurich</v>
      </c>
      <c r="B14" s="350">
        <v>60400</v>
      </c>
      <c r="C14" s="350">
        <v>14501</v>
      </c>
      <c r="D14" s="350">
        <v>5134</v>
      </c>
      <c r="E14" s="350">
        <f t="shared" ref="E14:E39" si="0">C14+D14</f>
        <v>19635</v>
      </c>
      <c r="F14" s="350"/>
      <c r="G14" s="350">
        <v>123500</v>
      </c>
      <c r="H14" s="350">
        <v>26061</v>
      </c>
      <c r="I14" s="350">
        <v>10497</v>
      </c>
      <c r="J14" s="350">
        <f t="shared" ref="J14:J39" si="1">H14+I14</f>
        <v>36558</v>
      </c>
      <c r="K14" s="350"/>
      <c r="L14" s="350">
        <v>186500</v>
      </c>
      <c r="M14" s="350">
        <v>37603</v>
      </c>
      <c r="N14" s="350">
        <v>15852</v>
      </c>
      <c r="O14" s="350">
        <v>53455</v>
      </c>
      <c r="P14" s="350">
        <v>0</v>
      </c>
      <c r="Q14" s="350">
        <v>249600</v>
      </c>
      <c r="R14" s="350">
        <v>49164</v>
      </c>
      <c r="S14" s="350">
        <v>21216</v>
      </c>
      <c r="T14" s="350">
        <v>70380</v>
      </c>
      <c r="U14" s="456" t="str">
        <f>A14</f>
        <v>Zurich</v>
      </c>
    </row>
    <row r="15" spans="1:21" ht="18.899999999999999" customHeight="1">
      <c r="A15" s="24" t="str">
        <f>'Page 9'!$A$17</f>
        <v>Berne</v>
      </c>
      <c r="B15" s="351">
        <v>65500</v>
      </c>
      <c r="C15" s="351">
        <v>8929.4500000000007</v>
      </c>
      <c r="D15" s="351">
        <v>5567.5</v>
      </c>
      <c r="E15" s="350">
        <f t="shared" si="0"/>
        <v>14496.95</v>
      </c>
      <c r="F15" s="350"/>
      <c r="G15" s="351">
        <v>128100</v>
      </c>
      <c r="H15" s="351">
        <v>20898.400000000001</v>
      </c>
      <c r="I15" s="351">
        <v>10888.5</v>
      </c>
      <c r="J15" s="350">
        <f t="shared" si="1"/>
        <v>31786.9</v>
      </c>
      <c r="K15" s="350"/>
      <c r="L15" s="350">
        <v>190800</v>
      </c>
      <c r="M15" s="350">
        <v>32886.449999999997</v>
      </c>
      <c r="N15" s="350">
        <v>16218</v>
      </c>
      <c r="O15" s="350">
        <v>49104.45</v>
      </c>
      <c r="P15" s="350">
        <v>0</v>
      </c>
      <c r="Q15" s="350">
        <v>253500</v>
      </c>
      <c r="R15" s="350">
        <v>44874.45</v>
      </c>
      <c r="S15" s="350">
        <v>21547.5</v>
      </c>
      <c r="T15" s="350">
        <v>66421.95</v>
      </c>
      <c r="U15" s="456" t="str">
        <f t="shared" ref="U15:U67" si="2">A15</f>
        <v>Berne</v>
      </c>
    </row>
    <row r="16" spans="1:21" ht="18.899999999999999" customHeight="1">
      <c r="A16" s="24" t="str">
        <f>'Page 9'!$A$18</f>
        <v>Lucerne</v>
      </c>
      <c r="B16" s="351">
        <v>66900</v>
      </c>
      <c r="C16" s="351">
        <v>7412.9500000000007</v>
      </c>
      <c r="D16" s="351">
        <v>5686.5</v>
      </c>
      <c r="E16" s="350">
        <f t="shared" si="0"/>
        <v>13099.45</v>
      </c>
      <c r="F16" s="350"/>
      <c r="G16" s="351">
        <v>137000</v>
      </c>
      <c r="H16" s="351">
        <v>11303.5</v>
      </c>
      <c r="I16" s="351">
        <v>11645</v>
      </c>
      <c r="J16" s="350">
        <f t="shared" si="1"/>
        <v>22948.5</v>
      </c>
      <c r="K16" s="350"/>
      <c r="L16" s="350">
        <v>207200</v>
      </c>
      <c r="M16" s="350">
        <v>15199.6</v>
      </c>
      <c r="N16" s="350">
        <v>17612</v>
      </c>
      <c r="O16" s="350">
        <v>32811.599999999999</v>
      </c>
      <c r="P16" s="350">
        <v>0</v>
      </c>
      <c r="Q16" s="350">
        <v>277300</v>
      </c>
      <c r="R16" s="350">
        <v>19090.150000000001</v>
      </c>
      <c r="S16" s="350">
        <v>23570.5</v>
      </c>
      <c r="T16" s="350">
        <v>42660.65</v>
      </c>
      <c r="U16" s="456" t="str">
        <f t="shared" si="2"/>
        <v>Lucerne</v>
      </c>
    </row>
    <row r="17" spans="1:21" ht="18.899999999999999" customHeight="1">
      <c r="A17" s="24" t="str">
        <f>'Page 9'!$A$19</f>
        <v>Altdorf</v>
      </c>
      <c r="B17" s="351">
        <v>67900</v>
      </c>
      <c r="C17" s="351">
        <v>6333.2506400000002</v>
      </c>
      <c r="D17" s="351">
        <v>5771.5</v>
      </c>
      <c r="E17" s="350">
        <f t="shared" si="0"/>
        <v>12104.75064</v>
      </c>
      <c r="F17" s="350"/>
      <c r="G17" s="351">
        <v>135800</v>
      </c>
      <c r="H17" s="351">
        <v>12646.701279999999</v>
      </c>
      <c r="I17" s="351">
        <v>11543</v>
      </c>
      <c r="J17" s="350">
        <f t="shared" si="1"/>
        <v>24189.701280000001</v>
      </c>
      <c r="K17" s="350"/>
      <c r="L17" s="350">
        <v>203700</v>
      </c>
      <c r="M17" s="350">
        <v>18960.15192</v>
      </c>
      <c r="N17" s="350">
        <v>17314.5</v>
      </c>
      <c r="O17" s="350">
        <v>36274.651920000004</v>
      </c>
      <c r="P17" s="350">
        <v>0</v>
      </c>
      <c r="Q17" s="350">
        <v>271600</v>
      </c>
      <c r="R17" s="350">
        <v>25273.602559999999</v>
      </c>
      <c r="S17" s="350">
        <v>23086</v>
      </c>
      <c r="T17" s="350">
        <v>48359.602559999999</v>
      </c>
      <c r="U17" s="456" t="str">
        <f t="shared" si="2"/>
        <v>Altdorf</v>
      </c>
    </row>
    <row r="18" spans="1:21" ht="18.899999999999999" customHeight="1">
      <c r="A18" s="24" t="str">
        <f>'Page 9'!$A$20</f>
        <v>Schwyz</v>
      </c>
      <c r="B18" s="351">
        <v>68100</v>
      </c>
      <c r="C18" s="351">
        <v>6100.5</v>
      </c>
      <c r="D18" s="351">
        <v>5788.5</v>
      </c>
      <c r="E18" s="350">
        <f t="shared" si="0"/>
        <v>11889</v>
      </c>
      <c r="F18" s="350"/>
      <c r="G18" s="351">
        <v>136200</v>
      </c>
      <c r="H18" s="351">
        <v>12201</v>
      </c>
      <c r="I18" s="351">
        <v>11577</v>
      </c>
      <c r="J18" s="350">
        <f t="shared" si="1"/>
        <v>23778</v>
      </c>
      <c r="K18" s="350"/>
      <c r="L18" s="350">
        <v>204300</v>
      </c>
      <c r="M18" s="350">
        <v>18301.5</v>
      </c>
      <c r="N18" s="350">
        <v>17365.5</v>
      </c>
      <c r="O18" s="350">
        <v>35667</v>
      </c>
      <c r="P18" s="350">
        <v>0</v>
      </c>
      <c r="Q18" s="350">
        <v>272400</v>
      </c>
      <c r="R18" s="350">
        <v>24402</v>
      </c>
      <c r="S18" s="350">
        <v>23154</v>
      </c>
      <c r="T18" s="350">
        <v>47556</v>
      </c>
      <c r="U18" s="456" t="str">
        <f t="shared" si="2"/>
        <v>Schwyz</v>
      </c>
    </row>
    <row r="19" spans="1:21" ht="18.899999999999999" customHeight="1">
      <c r="A19" s="24" t="str">
        <f>'Page 9'!$A$21</f>
        <v>Sarnen</v>
      </c>
      <c r="B19" s="351">
        <v>66318</v>
      </c>
      <c r="C19" s="351">
        <v>8045</v>
      </c>
      <c r="D19" s="351">
        <v>5637</v>
      </c>
      <c r="E19" s="350">
        <f t="shared" si="0"/>
        <v>13682</v>
      </c>
      <c r="F19" s="350"/>
      <c r="G19" s="351">
        <v>136125</v>
      </c>
      <c r="H19" s="351">
        <v>12303.65</v>
      </c>
      <c r="I19" s="351">
        <v>11571</v>
      </c>
      <c r="J19" s="350">
        <f t="shared" si="1"/>
        <v>23874.65</v>
      </c>
      <c r="K19" s="350"/>
      <c r="L19" s="350">
        <v>205934</v>
      </c>
      <c r="M19" s="350">
        <v>16561.949999999997</v>
      </c>
      <c r="N19" s="350">
        <v>17504</v>
      </c>
      <c r="O19" s="350">
        <v>34065.949999999997</v>
      </c>
      <c r="P19" s="350">
        <v>0</v>
      </c>
      <c r="Q19" s="350">
        <v>275742</v>
      </c>
      <c r="R19" s="350">
        <v>20820.25</v>
      </c>
      <c r="S19" s="350">
        <v>23438</v>
      </c>
      <c r="T19" s="350">
        <v>44258.25</v>
      </c>
      <c r="U19" s="456" t="str">
        <f t="shared" si="2"/>
        <v>Sarnen</v>
      </c>
    </row>
    <row r="20" spans="1:21" ht="18.899999999999999" customHeight="1">
      <c r="A20" s="24" t="str">
        <f>'Page 9'!$A$22</f>
        <v>Stans</v>
      </c>
      <c r="B20" s="351">
        <v>69694</v>
      </c>
      <c r="C20" s="351">
        <v>4382</v>
      </c>
      <c r="D20" s="351">
        <v>5924</v>
      </c>
      <c r="E20" s="350">
        <f t="shared" si="0"/>
        <v>10306</v>
      </c>
      <c r="F20" s="350"/>
      <c r="G20" s="351">
        <v>139563</v>
      </c>
      <c r="H20" s="351">
        <v>8574</v>
      </c>
      <c r="I20" s="351">
        <v>11863</v>
      </c>
      <c r="J20" s="350">
        <f t="shared" si="1"/>
        <v>20437</v>
      </c>
      <c r="K20" s="350"/>
      <c r="L20" s="350">
        <v>209432</v>
      </c>
      <c r="M20" s="350">
        <v>12766</v>
      </c>
      <c r="N20" s="350">
        <v>17802</v>
      </c>
      <c r="O20" s="350">
        <v>30568</v>
      </c>
      <c r="P20" s="350">
        <v>0</v>
      </c>
      <c r="Q20" s="350">
        <v>279301</v>
      </c>
      <c r="R20" s="350">
        <v>16958</v>
      </c>
      <c r="S20" s="350">
        <v>23741</v>
      </c>
      <c r="T20" s="350">
        <v>40699</v>
      </c>
      <c r="U20" s="456" t="str">
        <f t="shared" si="2"/>
        <v>Stans</v>
      </c>
    </row>
    <row r="21" spans="1:21" ht="18.899999999999999" customHeight="1">
      <c r="A21" s="24" t="str">
        <f>'Page 9'!$A$23</f>
        <v>Glarus</v>
      </c>
      <c r="B21" s="351">
        <v>63200</v>
      </c>
      <c r="C21" s="351">
        <v>11474</v>
      </c>
      <c r="D21" s="351">
        <v>5372</v>
      </c>
      <c r="E21" s="350">
        <f t="shared" si="0"/>
        <v>16846</v>
      </c>
      <c r="F21" s="350"/>
      <c r="G21" s="351">
        <v>130600</v>
      </c>
      <c r="H21" s="351">
        <v>18306</v>
      </c>
      <c r="I21" s="351">
        <v>11101</v>
      </c>
      <c r="J21" s="350">
        <f t="shared" si="1"/>
        <v>29407</v>
      </c>
      <c r="K21" s="350"/>
      <c r="L21" s="350">
        <v>198000</v>
      </c>
      <c r="M21" s="350">
        <v>25138</v>
      </c>
      <c r="N21" s="350">
        <v>16830</v>
      </c>
      <c r="O21" s="350">
        <v>41968</v>
      </c>
      <c r="P21" s="350">
        <v>0</v>
      </c>
      <c r="Q21" s="350">
        <v>265500</v>
      </c>
      <c r="R21" s="350">
        <v>31980</v>
      </c>
      <c r="S21" s="350">
        <v>22567</v>
      </c>
      <c r="T21" s="350">
        <v>54547</v>
      </c>
      <c r="U21" s="456" t="str">
        <f t="shared" si="2"/>
        <v>Glarus</v>
      </c>
    </row>
    <row r="22" spans="1:21" ht="18.899999999999999" customHeight="1">
      <c r="A22" s="24" t="str">
        <f>'Page 9'!$A$24</f>
        <v>Zug</v>
      </c>
      <c r="B22" s="351">
        <v>69500</v>
      </c>
      <c r="C22" s="351">
        <v>4615</v>
      </c>
      <c r="D22" s="351">
        <v>5907.5</v>
      </c>
      <c r="E22" s="350">
        <f t="shared" si="0"/>
        <v>10522.5</v>
      </c>
      <c r="F22" s="350"/>
      <c r="G22" s="351">
        <v>138900</v>
      </c>
      <c r="H22" s="351">
        <v>9329</v>
      </c>
      <c r="I22" s="351">
        <v>11806.5</v>
      </c>
      <c r="J22" s="350">
        <f t="shared" si="1"/>
        <v>21135.5</v>
      </c>
      <c r="K22" s="350"/>
      <c r="L22" s="350">
        <v>207200</v>
      </c>
      <c r="M22" s="350">
        <v>15204</v>
      </c>
      <c r="N22" s="350">
        <v>17612</v>
      </c>
      <c r="O22" s="350">
        <v>32816</v>
      </c>
      <c r="P22" s="350">
        <v>0</v>
      </c>
      <c r="Q22" s="350">
        <v>275500</v>
      </c>
      <c r="R22" s="350">
        <v>21079</v>
      </c>
      <c r="S22" s="350">
        <v>23417.5</v>
      </c>
      <c r="T22" s="350">
        <v>44496.5</v>
      </c>
      <c r="U22" s="456" t="str">
        <f t="shared" si="2"/>
        <v>Zug</v>
      </c>
    </row>
    <row r="23" spans="1:21" ht="18.899999999999999" customHeight="1">
      <c r="A23" s="24" t="str">
        <f>'Page 9'!$A$25</f>
        <v>Fribourg</v>
      </c>
      <c r="B23" s="351">
        <v>59200</v>
      </c>
      <c r="C23" s="351">
        <v>15772.5</v>
      </c>
      <c r="D23" s="351">
        <v>5032</v>
      </c>
      <c r="E23" s="350">
        <f t="shared" si="0"/>
        <v>20804.5</v>
      </c>
      <c r="F23" s="350"/>
      <c r="G23" s="351">
        <v>123300</v>
      </c>
      <c r="H23" s="351">
        <v>26211.850000000002</v>
      </c>
      <c r="I23" s="351">
        <v>10480.5</v>
      </c>
      <c r="J23" s="350">
        <f t="shared" si="1"/>
        <v>36692.350000000006</v>
      </c>
      <c r="K23" s="350"/>
      <c r="L23" s="350">
        <v>187400</v>
      </c>
      <c r="M23" s="350">
        <v>36651.149999999994</v>
      </c>
      <c r="N23" s="350">
        <v>15929</v>
      </c>
      <c r="O23" s="350">
        <v>52580.149999999994</v>
      </c>
      <c r="P23" s="350">
        <v>0</v>
      </c>
      <c r="Q23" s="350">
        <v>251500</v>
      </c>
      <c r="R23" s="350">
        <v>47090.499999999993</v>
      </c>
      <c r="S23" s="350">
        <v>21377.5</v>
      </c>
      <c r="T23" s="350">
        <v>68468</v>
      </c>
      <c r="U23" s="456" t="str">
        <f t="shared" si="2"/>
        <v>Fribourg</v>
      </c>
    </row>
    <row r="24" spans="1:21" ht="18.899999999999999" customHeight="1">
      <c r="A24" s="24" t="str">
        <f>'Page 9'!$A$26</f>
        <v>Solothurn</v>
      </c>
      <c r="B24" s="351">
        <v>66700</v>
      </c>
      <c r="C24" s="351">
        <v>7637.1500000000005</v>
      </c>
      <c r="D24" s="351">
        <v>5669.5</v>
      </c>
      <c r="E24" s="350">
        <f t="shared" si="0"/>
        <v>13306.650000000001</v>
      </c>
      <c r="F24" s="350"/>
      <c r="G24" s="351">
        <v>131300</v>
      </c>
      <c r="H24" s="351">
        <v>17542.550000000003</v>
      </c>
      <c r="I24" s="351">
        <v>11160.5</v>
      </c>
      <c r="J24" s="350">
        <f t="shared" si="1"/>
        <v>28703.050000000003</v>
      </c>
      <c r="K24" s="350"/>
      <c r="L24" s="350">
        <v>193800</v>
      </c>
      <c r="M24" s="350">
        <v>29708.15</v>
      </c>
      <c r="N24" s="350">
        <v>16473</v>
      </c>
      <c r="O24" s="350">
        <v>46181.15</v>
      </c>
      <c r="P24" s="350">
        <v>0</v>
      </c>
      <c r="Q24" s="350">
        <v>256300</v>
      </c>
      <c r="R24" s="350">
        <v>41873.800000000003</v>
      </c>
      <c r="S24" s="350">
        <v>21785.5</v>
      </c>
      <c r="T24" s="350">
        <v>63659.3</v>
      </c>
      <c r="U24" s="456" t="str">
        <f t="shared" si="2"/>
        <v>Solothurn</v>
      </c>
    </row>
    <row r="25" spans="1:21" ht="18.899999999999999" customHeight="1">
      <c r="A25" s="24" t="str">
        <f>'Page 9'!$A$27</f>
        <v>Basel</v>
      </c>
      <c r="B25" s="351">
        <v>57200</v>
      </c>
      <c r="C25" s="351">
        <v>17936</v>
      </c>
      <c r="D25" s="351">
        <v>4862</v>
      </c>
      <c r="E25" s="350">
        <f t="shared" si="0"/>
        <v>22798</v>
      </c>
      <c r="F25" s="350"/>
      <c r="G25" s="351">
        <v>119100</v>
      </c>
      <c r="H25" s="351">
        <v>30747</v>
      </c>
      <c r="I25" s="351">
        <v>10123.5</v>
      </c>
      <c r="J25" s="350">
        <f t="shared" si="1"/>
        <v>40870.5</v>
      </c>
      <c r="K25" s="350"/>
      <c r="L25" s="350">
        <v>178600</v>
      </c>
      <c r="M25" s="350">
        <v>46220</v>
      </c>
      <c r="N25" s="350">
        <v>15181</v>
      </c>
      <c r="O25" s="350">
        <v>61401</v>
      </c>
      <c r="P25" s="350">
        <v>0</v>
      </c>
      <c r="Q25" s="350">
        <v>240900</v>
      </c>
      <c r="R25" s="350">
        <v>58680</v>
      </c>
      <c r="S25" s="350">
        <v>20476.5</v>
      </c>
      <c r="T25" s="350">
        <v>79156.5</v>
      </c>
      <c r="U25" s="456" t="str">
        <f t="shared" si="2"/>
        <v>Basel</v>
      </c>
    </row>
    <row r="26" spans="1:21" ht="18.899999999999999" customHeight="1">
      <c r="A26" s="24" t="str">
        <f>'Page 9'!$A$28</f>
        <v>Liestal</v>
      </c>
      <c r="B26" s="351">
        <v>62200</v>
      </c>
      <c r="C26" s="351">
        <v>12528.6</v>
      </c>
      <c r="D26" s="351">
        <v>5287</v>
      </c>
      <c r="E26" s="350">
        <f t="shared" si="0"/>
        <v>17815.599999999999</v>
      </c>
      <c r="F26" s="350"/>
      <c r="G26" s="351">
        <v>127500</v>
      </c>
      <c r="H26" s="351">
        <v>21640</v>
      </c>
      <c r="I26" s="351">
        <v>10837.5</v>
      </c>
      <c r="J26" s="350">
        <f t="shared" si="1"/>
        <v>32477.5</v>
      </c>
      <c r="K26" s="350"/>
      <c r="L26" s="350">
        <v>190900</v>
      </c>
      <c r="M26" s="350">
        <v>32798.400000000001</v>
      </c>
      <c r="N26" s="350">
        <v>16226.5</v>
      </c>
      <c r="O26" s="350">
        <v>49024.9</v>
      </c>
      <c r="P26" s="350">
        <v>0</v>
      </c>
      <c r="Q26" s="350">
        <v>254400</v>
      </c>
      <c r="R26" s="350">
        <v>43974.400000000001</v>
      </c>
      <c r="S26" s="350">
        <v>21624</v>
      </c>
      <c r="T26" s="350">
        <v>65598.399999999994</v>
      </c>
      <c r="U26" s="456" t="str">
        <f t="shared" si="2"/>
        <v>Liestal</v>
      </c>
    </row>
    <row r="27" spans="1:21" ht="18.899999999999999" customHeight="1">
      <c r="A27" s="24" t="str">
        <f>'Page 9'!$A$29</f>
        <v>Schaffhausen</v>
      </c>
      <c r="B27" s="351">
        <v>63700</v>
      </c>
      <c r="C27" s="351">
        <v>10889</v>
      </c>
      <c r="D27" s="351">
        <v>5415</v>
      </c>
      <c r="E27" s="350">
        <f t="shared" si="0"/>
        <v>16304</v>
      </c>
      <c r="F27" s="350"/>
      <c r="G27" s="351">
        <v>130900</v>
      </c>
      <c r="H27" s="351">
        <v>17945</v>
      </c>
      <c r="I27" s="351">
        <v>11127</v>
      </c>
      <c r="J27" s="350">
        <f t="shared" si="1"/>
        <v>29072</v>
      </c>
      <c r="K27" s="350"/>
      <c r="L27" s="350">
        <v>198200</v>
      </c>
      <c r="M27" s="350">
        <v>25011</v>
      </c>
      <c r="N27" s="350">
        <v>16847</v>
      </c>
      <c r="O27" s="350">
        <v>41858</v>
      </c>
      <c r="P27" s="350">
        <v>0</v>
      </c>
      <c r="Q27" s="350">
        <v>265400</v>
      </c>
      <c r="R27" s="350">
        <v>32067</v>
      </c>
      <c r="S27" s="350">
        <v>22559</v>
      </c>
      <c r="T27" s="350">
        <v>54626</v>
      </c>
      <c r="U27" s="456" t="str">
        <f t="shared" si="2"/>
        <v>Schaffhausen</v>
      </c>
    </row>
    <row r="28" spans="1:21" ht="18.899999999999999" customHeight="1">
      <c r="A28" s="24" t="str">
        <f>'Page 9'!$A$30</f>
        <v>Herisau</v>
      </c>
      <c r="B28" s="351">
        <v>68300</v>
      </c>
      <c r="C28" s="351">
        <v>5879.5</v>
      </c>
      <c r="D28" s="351">
        <v>5805.5</v>
      </c>
      <c r="E28" s="350">
        <f t="shared" si="0"/>
        <v>11685</v>
      </c>
      <c r="F28" s="350"/>
      <c r="G28" s="351">
        <v>137900</v>
      </c>
      <c r="H28" s="351">
        <v>10403.5</v>
      </c>
      <c r="I28" s="351">
        <v>11721.5</v>
      </c>
      <c r="J28" s="350">
        <f t="shared" si="1"/>
        <v>22125</v>
      </c>
      <c r="K28" s="350"/>
      <c r="L28" s="350">
        <v>207400</v>
      </c>
      <c r="M28" s="350">
        <v>14921</v>
      </c>
      <c r="N28" s="350">
        <v>17629</v>
      </c>
      <c r="O28" s="350">
        <v>32550</v>
      </c>
      <c r="P28" s="350">
        <v>0</v>
      </c>
      <c r="Q28" s="350">
        <v>277000</v>
      </c>
      <c r="R28" s="350">
        <v>19445</v>
      </c>
      <c r="S28" s="350">
        <v>23545</v>
      </c>
      <c r="T28" s="350">
        <v>42990</v>
      </c>
      <c r="U28" s="456" t="str">
        <f t="shared" si="2"/>
        <v>Herisau</v>
      </c>
    </row>
    <row r="29" spans="1:21" ht="18.899999999999999" customHeight="1">
      <c r="A29" s="24" t="str">
        <f>'Page 9'!$A$31</f>
        <v>Appenzell</v>
      </c>
      <c r="B29" s="351">
        <v>68700</v>
      </c>
      <c r="C29" s="351">
        <v>5496</v>
      </c>
      <c r="D29" s="351">
        <v>5839.5</v>
      </c>
      <c r="E29" s="350">
        <f t="shared" si="0"/>
        <v>11335.5</v>
      </c>
      <c r="F29" s="350"/>
      <c r="G29" s="351">
        <v>137300</v>
      </c>
      <c r="H29" s="351">
        <v>10984</v>
      </c>
      <c r="I29" s="351">
        <v>11670.5</v>
      </c>
      <c r="J29" s="350">
        <f t="shared" si="1"/>
        <v>22654.5</v>
      </c>
      <c r="K29" s="350"/>
      <c r="L29" s="350">
        <v>206000</v>
      </c>
      <c r="M29" s="350">
        <v>16480</v>
      </c>
      <c r="N29" s="350">
        <v>17510</v>
      </c>
      <c r="O29" s="350">
        <v>33990</v>
      </c>
      <c r="P29" s="350">
        <v>0</v>
      </c>
      <c r="Q29" s="350">
        <v>274700</v>
      </c>
      <c r="R29" s="350">
        <v>21976</v>
      </c>
      <c r="S29" s="350">
        <v>23349.5</v>
      </c>
      <c r="T29" s="350">
        <v>45325.5</v>
      </c>
      <c r="U29" s="456" t="str">
        <f t="shared" si="2"/>
        <v>Appenzell</v>
      </c>
    </row>
    <row r="30" spans="1:21" ht="18.899999999999999" customHeight="1">
      <c r="A30" s="24" t="str">
        <f>'Page 9'!$A$32</f>
        <v>St. Gall</v>
      </c>
      <c r="B30" s="351">
        <v>66100</v>
      </c>
      <c r="C30" s="351">
        <v>8304</v>
      </c>
      <c r="D30" s="351">
        <v>5618.5</v>
      </c>
      <c r="E30" s="350">
        <f t="shared" si="0"/>
        <v>13922.5</v>
      </c>
      <c r="F30" s="350"/>
      <c r="G30" s="351">
        <v>132200</v>
      </c>
      <c r="H30" s="351">
        <v>16608</v>
      </c>
      <c r="I30" s="351">
        <v>11237</v>
      </c>
      <c r="J30" s="350">
        <f t="shared" si="1"/>
        <v>27845</v>
      </c>
      <c r="K30" s="350"/>
      <c r="L30" s="350">
        <v>198200</v>
      </c>
      <c r="M30" s="350">
        <v>24899</v>
      </c>
      <c r="N30" s="350">
        <v>16847</v>
      </c>
      <c r="O30" s="350">
        <v>41746</v>
      </c>
      <c r="P30" s="350">
        <v>0</v>
      </c>
      <c r="Q30" s="350">
        <v>264300</v>
      </c>
      <c r="R30" s="350">
        <v>33203</v>
      </c>
      <c r="S30" s="350">
        <v>22465.5</v>
      </c>
      <c r="T30" s="350">
        <v>55668.5</v>
      </c>
      <c r="U30" s="456" t="str">
        <f t="shared" si="2"/>
        <v>St. Gall</v>
      </c>
    </row>
    <row r="31" spans="1:21" ht="18.899999999999999" customHeight="1">
      <c r="A31" s="24" t="str">
        <f>'Page 9'!$A$33</f>
        <v>Chur</v>
      </c>
      <c r="B31" s="351">
        <v>58600</v>
      </c>
      <c r="C31" s="351">
        <v>16389</v>
      </c>
      <c r="D31" s="351">
        <v>4981</v>
      </c>
      <c r="E31" s="350">
        <f t="shared" si="0"/>
        <v>21370</v>
      </c>
      <c r="F31" s="350"/>
      <c r="G31" s="351">
        <v>125300</v>
      </c>
      <c r="H31" s="351">
        <v>24076</v>
      </c>
      <c r="I31" s="351">
        <v>10650.5</v>
      </c>
      <c r="J31" s="350">
        <f t="shared" si="1"/>
        <v>34726.5</v>
      </c>
      <c r="K31" s="350"/>
      <c r="L31" s="350">
        <v>191900</v>
      </c>
      <c r="M31" s="350">
        <v>31749</v>
      </c>
      <c r="N31" s="350">
        <v>16311.5</v>
      </c>
      <c r="O31" s="350">
        <v>48060.5</v>
      </c>
      <c r="P31" s="350">
        <v>0</v>
      </c>
      <c r="Q31" s="350">
        <v>258600</v>
      </c>
      <c r="R31" s="350">
        <v>39434</v>
      </c>
      <c r="S31" s="350">
        <v>21981</v>
      </c>
      <c r="T31" s="350">
        <v>61415</v>
      </c>
      <c r="U31" s="456" t="str">
        <f t="shared" si="2"/>
        <v>Chur</v>
      </c>
    </row>
    <row r="32" spans="1:21" ht="18.899999999999999" customHeight="1">
      <c r="A32" s="24" t="str">
        <f>'Page 9'!$A$34</f>
        <v>Aarau</v>
      </c>
      <c r="B32" s="351">
        <v>67431</v>
      </c>
      <c r="C32" s="351">
        <v>6837</v>
      </c>
      <c r="D32" s="351">
        <v>5731.6</v>
      </c>
      <c r="E32" s="350">
        <f t="shared" si="0"/>
        <v>12568.6</v>
      </c>
      <c r="F32" s="350"/>
      <c r="G32" s="351">
        <v>134862</v>
      </c>
      <c r="H32" s="351">
        <v>13675</v>
      </c>
      <c r="I32" s="351">
        <v>11463</v>
      </c>
      <c r="J32" s="350">
        <f t="shared" si="1"/>
        <v>25138</v>
      </c>
      <c r="K32" s="350"/>
      <c r="L32" s="350">
        <v>200149</v>
      </c>
      <c r="M32" s="350">
        <v>22838</v>
      </c>
      <c r="N32" s="350">
        <v>17013</v>
      </c>
      <c r="O32" s="350">
        <v>39851</v>
      </c>
      <c r="P32" s="350">
        <v>0</v>
      </c>
      <c r="Q32" s="350">
        <v>264817</v>
      </c>
      <c r="R32" s="350">
        <v>32674</v>
      </c>
      <c r="S32" s="350">
        <v>22509.4</v>
      </c>
      <c r="T32" s="350">
        <v>55183.4</v>
      </c>
      <c r="U32" s="456" t="str">
        <f t="shared" si="2"/>
        <v>Aarau</v>
      </c>
    </row>
    <row r="33" spans="1:21" ht="18.899999999999999" customHeight="1">
      <c r="A33" s="24" t="str">
        <f>'Page 9'!$A$35</f>
        <v>Frauenfeld</v>
      </c>
      <c r="B33" s="351">
        <v>66856.099999999991</v>
      </c>
      <c r="C33" s="351">
        <v>7461.15</v>
      </c>
      <c r="D33" s="351">
        <v>5682.75</v>
      </c>
      <c r="E33" s="350">
        <f t="shared" si="0"/>
        <v>13143.9</v>
      </c>
      <c r="F33" s="350"/>
      <c r="G33" s="351">
        <v>133712.15</v>
      </c>
      <c r="H33" s="351">
        <v>14922.3</v>
      </c>
      <c r="I33" s="351">
        <v>11365.550000000001</v>
      </c>
      <c r="J33" s="350">
        <f t="shared" si="1"/>
        <v>26287.85</v>
      </c>
      <c r="K33" s="350"/>
      <c r="L33" s="350">
        <v>200568.30000000002</v>
      </c>
      <c r="M33" s="350">
        <v>22383.4</v>
      </c>
      <c r="N33" s="350">
        <v>17048.3</v>
      </c>
      <c r="O33" s="350">
        <v>39431.699999999997</v>
      </c>
      <c r="P33" s="350">
        <v>0</v>
      </c>
      <c r="Q33" s="350">
        <v>267424.39999999997</v>
      </c>
      <c r="R33" s="350">
        <v>29844.55</v>
      </c>
      <c r="S33" s="350">
        <v>22731.05</v>
      </c>
      <c r="T33" s="350">
        <v>52575.6</v>
      </c>
      <c r="U33" s="456" t="str">
        <f t="shared" si="2"/>
        <v>Frauenfeld</v>
      </c>
    </row>
    <row r="34" spans="1:21" ht="18.899999999999999" customHeight="1">
      <c r="A34" s="24" t="str">
        <f>'Page 9'!$A$36</f>
        <v>Bellinzona</v>
      </c>
      <c r="B34" s="351">
        <v>58800</v>
      </c>
      <c r="C34" s="351">
        <v>16169.400000000001</v>
      </c>
      <c r="D34" s="351">
        <v>4998</v>
      </c>
      <c r="E34" s="350">
        <f t="shared" si="0"/>
        <v>21167.4</v>
      </c>
      <c r="F34" s="350"/>
      <c r="G34" s="351">
        <v>122300</v>
      </c>
      <c r="H34" s="351">
        <v>27313.649999999998</v>
      </c>
      <c r="I34" s="351">
        <v>10395.5</v>
      </c>
      <c r="J34" s="350">
        <f t="shared" si="1"/>
        <v>37709.149999999994</v>
      </c>
      <c r="K34" s="350"/>
      <c r="L34" s="350">
        <v>185800</v>
      </c>
      <c r="M34" s="350">
        <v>38457.9</v>
      </c>
      <c r="N34" s="350">
        <v>15793</v>
      </c>
      <c r="O34" s="350">
        <v>54250.9</v>
      </c>
      <c r="P34" s="350">
        <v>0</v>
      </c>
      <c r="Q34" s="350">
        <v>249200</v>
      </c>
      <c r="R34" s="350">
        <v>49584.6</v>
      </c>
      <c r="S34" s="350">
        <v>21182</v>
      </c>
      <c r="T34" s="350">
        <v>70766.600000000006</v>
      </c>
      <c r="U34" s="456" t="str">
        <f t="shared" si="2"/>
        <v>Bellinzona</v>
      </c>
    </row>
    <row r="35" spans="1:21" ht="18.899999999999999" customHeight="1">
      <c r="A35" s="24" t="str">
        <f>'Page 9'!$A$37</f>
        <v>Lausanne</v>
      </c>
      <c r="B35" s="351">
        <v>61800</v>
      </c>
      <c r="C35" s="351">
        <v>12987.27</v>
      </c>
      <c r="D35" s="351">
        <v>5253</v>
      </c>
      <c r="E35" s="350">
        <f t="shared" si="0"/>
        <v>18240.27</v>
      </c>
      <c r="F35" s="350"/>
      <c r="G35" s="351">
        <v>123500</v>
      </c>
      <c r="H35" s="351">
        <v>25953.524999999998</v>
      </c>
      <c r="I35" s="351">
        <v>10497.5</v>
      </c>
      <c r="J35" s="350">
        <f t="shared" si="1"/>
        <v>36451.024999999994</v>
      </c>
      <c r="K35" s="350"/>
      <c r="L35" s="350">
        <v>185300</v>
      </c>
      <c r="M35" s="350">
        <v>38940.794999999998</v>
      </c>
      <c r="N35" s="350">
        <v>15750.5</v>
      </c>
      <c r="O35" s="350">
        <v>54691.294999999998</v>
      </c>
      <c r="P35" s="350">
        <v>0</v>
      </c>
      <c r="Q35" s="350">
        <v>247100</v>
      </c>
      <c r="R35" s="350">
        <v>51928.065000000002</v>
      </c>
      <c r="S35" s="350">
        <v>21003.5</v>
      </c>
      <c r="T35" s="350">
        <v>72931.565000000002</v>
      </c>
      <c r="U35" s="456" t="str">
        <f t="shared" si="2"/>
        <v>Lausanne</v>
      </c>
    </row>
    <row r="36" spans="1:21" ht="18.899999999999999" customHeight="1">
      <c r="A36" s="24" t="str">
        <f>'Page 9'!$A$38</f>
        <v>Sion</v>
      </c>
      <c r="B36" s="351">
        <v>62300</v>
      </c>
      <c r="C36" s="351">
        <v>12421.55</v>
      </c>
      <c r="D36" s="351">
        <v>5295.5</v>
      </c>
      <c r="E36" s="350">
        <f t="shared" si="0"/>
        <v>17717.05</v>
      </c>
      <c r="F36" s="350"/>
      <c r="G36" s="351">
        <v>132315</v>
      </c>
      <c r="H36" s="351">
        <v>16685.5</v>
      </c>
      <c r="I36" s="351">
        <v>11246.775000000001</v>
      </c>
      <c r="J36" s="350">
        <f t="shared" si="1"/>
        <v>27932.275000000001</v>
      </c>
      <c r="K36" s="350"/>
      <c r="L36" s="350">
        <v>196500</v>
      </c>
      <c r="M36" s="350">
        <v>26730.050000000003</v>
      </c>
      <c r="N36" s="350">
        <v>16702.5</v>
      </c>
      <c r="O36" s="350">
        <v>43432.55</v>
      </c>
      <c r="P36" s="350">
        <v>0</v>
      </c>
      <c r="Q36" s="350">
        <v>259100</v>
      </c>
      <c r="R36" s="350">
        <v>38802.449999999997</v>
      </c>
      <c r="S36" s="350">
        <v>22023.5</v>
      </c>
      <c r="T36" s="350">
        <v>60825.95</v>
      </c>
      <c r="U36" s="456" t="str">
        <f t="shared" si="2"/>
        <v>Sion</v>
      </c>
    </row>
    <row r="37" spans="1:21" ht="18.899999999999999" customHeight="1">
      <c r="A37" s="24" t="str">
        <f>'Page 9'!$A$39</f>
        <v>Neuchâtel</v>
      </c>
      <c r="B37" s="351">
        <v>64500</v>
      </c>
      <c r="C37" s="351">
        <v>10000</v>
      </c>
      <c r="D37" s="351">
        <v>5482</v>
      </c>
      <c r="E37" s="350">
        <f t="shared" si="0"/>
        <v>15482</v>
      </c>
      <c r="F37" s="350"/>
      <c r="G37" s="351">
        <v>132800</v>
      </c>
      <c r="H37" s="351">
        <v>15936</v>
      </c>
      <c r="I37" s="351">
        <v>11288</v>
      </c>
      <c r="J37" s="350">
        <f t="shared" si="1"/>
        <v>27224</v>
      </c>
      <c r="K37" s="350"/>
      <c r="L37" s="350">
        <v>199200</v>
      </c>
      <c r="M37" s="350">
        <v>23904</v>
      </c>
      <c r="N37" s="350">
        <v>16932</v>
      </c>
      <c r="O37" s="350">
        <v>40836</v>
      </c>
      <c r="P37" s="350">
        <v>0</v>
      </c>
      <c r="Q37" s="350">
        <v>265600</v>
      </c>
      <c r="R37" s="350">
        <v>31872</v>
      </c>
      <c r="S37" s="350">
        <v>22576</v>
      </c>
      <c r="T37" s="350">
        <v>54448</v>
      </c>
      <c r="U37" s="456" t="str">
        <f t="shared" si="2"/>
        <v>Neuchâtel</v>
      </c>
    </row>
    <row r="38" spans="1:21" ht="18.899999999999999" customHeight="1">
      <c r="A38" s="24" t="s">
        <v>134</v>
      </c>
      <c r="B38" s="351">
        <v>59500</v>
      </c>
      <c r="C38" s="351">
        <v>15522.800000000001</v>
      </c>
      <c r="D38" s="351">
        <v>5057.5</v>
      </c>
      <c r="E38" s="350">
        <f t="shared" si="0"/>
        <v>20580.300000000003</v>
      </c>
      <c r="F38" s="350"/>
      <c r="G38" s="351">
        <v>120100</v>
      </c>
      <c r="H38" s="351">
        <v>29678.949999999997</v>
      </c>
      <c r="I38" s="351">
        <v>10208.5</v>
      </c>
      <c r="J38" s="350">
        <f t="shared" si="1"/>
        <v>39887.449999999997</v>
      </c>
      <c r="K38" s="350"/>
      <c r="L38" s="350">
        <v>180800</v>
      </c>
      <c r="M38" s="350">
        <v>43858.45</v>
      </c>
      <c r="N38" s="350">
        <v>15368</v>
      </c>
      <c r="O38" s="350">
        <v>59226.45</v>
      </c>
      <c r="P38" s="350">
        <v>0</v>
      </c>
      <c r="Q38" s="350">
        <v>241500</v>
      </c>
      <c r="R38" s="350">
        <v>58037.999999999993</v>
      </c>
      <c r="S38" s="350">
        <v>20527.5</v>
      </c>
      <c r="T38" s="350">
        <v>78565.5</v>
      </c>
      <c r="U38" s="456" t="str">
        <f t="shared" si="2"/>
        <v>Geneva 4)</v>
      </c>
    </row>
    <row r="39" spans="1:21" ht="18.899999999999999" customHeight="1">
      <c r="A39" s="24" t="str">
        <f>'Page 9'!$A$41</f>
        <v>Delémont</v>
      </c>
      <c r="B39" s="351">
        <v>57300</v>
      </c>
      <c r="C39" s="351">
        <v>17808.649999999998</v>
      </c>
      <c r="D39" s="351">
        <v>4870.5</v>
      </c>
      <c r="E39" s="350">
        <f t="shared" si="0"/>
        <v>22679.149999999998</v>
      </c>
      <c r="F39" s="350"/>
      <c r="G39" s="351">
        <v>120600</v>
      </c>
      <c r="H39" s="351">
        <v>29145.55</v>
      </c>
      <c r="I39" s="351">
        <v>10251</v>
      </c>
      <c r="J39" s="350">
        <f t="shared" si="1"/>
        <v>39396.550000000003</v>
      </c>
      <c r="K39" s="350"/>
      <c r="L39" s="350">
        <v>183800</v>
      </c>
      <c r="M39" s="350">
        <v>40464.550000000003</v>
      </c>
      <c r="N39" s="350">
        <v>15623</v>
      </c>
      <c r="O39" s="350">
        <v>56087.55</v>
      </c>
      <c r="P39" s="350">
        <v>0</v>
      </c>
      <c r="Q39" s="350">
        <v>247100</v>
      </c>
      <c r="R39" s="350">
        <v>51801.500000000007</v>
      </c>
      <c r="S39" s="350">
        <v>21003.5</v>
      </c>
      <c r="T39" s="350">
        <v>72805</v>
      </c>
      <c r="U39" s="456" t="str">
        <f t="shared" si="2"/>
        <v>Delémont</v>
      </c>
    </row>
    <row r="40" spans="1:21" ht="18.899999999999999" customHeight="1">
      <c r="A40" s="234"/>
      <c r="B40" s="235"/>
      <c r="C40" s="235"/>
      <c r="D40" s="235"/>
      <c r="E40" s="235"/>
      <c r="F40" s="235"/>
      <c r="G40" s="235"/>
      <c r="H40" s="235"/>
      <c r="I40" s="235"/>
      <c r="J40" s="235"/>
      <c r="K40" s="235"/>
      <c r="L40" s="350"/>
      <c r="M40" s="350"/>
      <c r="N40" s="350"/>
      <c r="O40" s="350"/>
      <c r="P40" s="350"/>
      <c r="Q40" s="350"/>
      <c r="R40" s="350"/>
      <c r="S40" s="350"/>
      <c r="T40" s="350"/>
      <c r="U40" s="456"/>
    </row>
    <row r="41" spans="1:21" ht="18.899999999999999" customHeight="1">
      <c r="A41" s="236"/>
      <c r="B41" s="987" t="s">
        <v>142</v>
      </c>
      <c r="C41" s="988"/>
      <c r="D41" s="988"/>
      <c r="E41" s="989"/>
      <c r="F41" s="256"/>
      <c r="G41" s="987" t="s">
        <v>143</v>
      </c>
      <c r="H41" s="988"/>
      <c r="I41" s="988"/>
      <c r="J41" s="989"/>
      <c r="K41" s="256"/>
      <c r="L41" s="987" t="s">
        <v>144</v>
      </c>
      <c r="M41" s="988"/>
      <c r="N41" s="988"/>
      <c r="O41" s="989"/>
      <c r="P41" s="256"/>
      <c r="Q41" s="987" t="s">
        <v>145</v>
      </c>
      <c r="R41" s="988"/>
      <c r="S41" s="988"/>
      <c r="T41" s="989"/>
      <c r="U41" s="456"/>
    </row>
    <row r="42" spans="1:21" ht="18.899999999999999" customHeight="1">
      <c r="A42" s="24" t="str">
        <f>'Page 9'!$A$16</f>
        <v>Zurich</v>
      </c>
      <c r="B42" s="350">
        <v>312700</v>
      </c>
      <c r="C42" s="350">
        <v>60724</v>
      </c>
      <c r="D42" s="350">
        <v>26579</v>
      </c>
      <c r="E42" s="350">
        <f t="shared" ref="E42:E67" si="3">C42+D42</f>
        <v>87303</v>
      </c>
      <c r="F42" s="350"/>
      <c r="G42" s="350">
        <v>470400</v>
      </c>
      <c r="H42" s="350">
        <v>89616</v>
      </c>
      <c r="I42" s="350">
        <v>39984</v>
      </c>
      <c r="J42" s="350">
        <f t="shared" ref="J42:J67" si="4">H42+I42</f>
        <v>129600</v>
      </c>
      <c r="K42" s="350"/>
      <c r="L42" s="350">
        <v>628100</v>
      </c>
      <c r="M42" s="350">
        <v>118508</v>
      </c>
      <c r="N42" s="350">
        <v>53388</v>
      </c>
      <c r="O42" s="350">
        <v>171896</v>
      </c>
      <c r="P42" s="350">
        <v>0</v>
      </c>
      <c r="Q42" s="350">
        <v>785800</v>
      </c>
      <c r="R42" s="350">
        <v>147400</v>
      </c>
      <c r="S42" s="350">
        <v>66793</v>
      </c>
      <c r="T42" s="350">
        <v>214193</v>
      </c>
      <c r="U42" s="456" t="str">
        <f t="shared" si="2"/>
        <v>Zurich</v>
      </c>
    </row>
    <row r="43" spans="1:21" s="225" customFormat="1" ht="18.899999999999999" customHeight="1">
      <c r="A43" s="24" t="str">
        <f>'Page 9'!$A$17</f>
        <v>Berne</v>
      </c>
      <c r="B43" s="351">
        <v>316200</v>
      </c>
      <c r="C43" s="351">
        <v>56862.5</v>
      </c>
      <c r="D43" s="351">
        <v>26877</v>
      </c>
      <c r="E43" s="350">
        <f t="shared" si="3"/>
        <v>83739.5</v>
      </c>
      <c r="F43" s="350"/>
      <c r="G43" s="351">
        <v>472900</v>
      </c>
      <c r="H43" s="351">
        <v>86823.05</v>
      </c>
      <c r="I43" s="351">
        <v>40196.5</v>
      </c>
      <c r="J43" s="350">
        <f t="shared" si="4"/>
        <v>127019.55</v>
      </c>
      <c r="K43" s="350"/>
      <c r="L43" s="350">
        <v>629600</v>
      </c>
      <c r="M43" s="350">
        <v>116783.6</v>
      </c>
      <c r="N43" s="350">
        <v>53516</v>
      </c>
      <c r="O43" s="350">
        <v>170299.6</v>
      </c>
      <c r="P43" s="350">
        <v>0</v>
      </c>
      <c r="Q43" s="350">
        <v>786300</v>
      </c>
      <c r="R43" s="350">
        <v>146744.15000000002</v>
      </c>
      <c r="S43" s="350">
        <v>66835.5</v>
      </c>
      <c r="T43" s="350">
        <v>213579.65000000002</v>
      </c>
      <c r="U43" s="456" t="str">
        <f t="shared" si="2"/>
        <v>Berne</v>
      </c>
    </row>
    <row r="44" spans="1:21" s="225" customFormat="1" ht="18.899999999999999" customHeight="1">
      <c r="A44" s="24" t="str">
        <f>'Page 9'!$A$18</f>
        <v>Lucerne</v>
      </c>
      <c r="B44" s="351">
        <v>347500</v>
      </c>
      <c r="C44" s="351">
        <v>22986.25</v>
      </c>
      <c r="D44" s="351">
        <v>29537.5</v>
      </c>
      <c r="E44" s="350">
        <f t="shared" si="3"/>
        <v>52523.75</v>
      </c>
      <c r="F44" s="350"/>
      <c r="G44" s="351">
        <v>522800</v>
      </c>
      <c r="H44" s="351">
        <v>32715.4</v>
      </c>
      <c r="I44" s="351">
        <v>44438</v>
      </c>
      <c r="J44" s="350">
        <f t="shared" si="4"/>
        <v>77153.399999999994</v>
      </c>
      <c r="K44" s="350"/>
      <c r="L44" s="350">
        <v>698200</v>
      </c>
      <c r="M44" s="350">
        <v>42450.100000000006</v>
      </c>
      <c r="N44" s="350">
        <v>59347</v>
      </c>
      <c r="O44" s="350">
        <v>101797.1</v>
      </c>
      <c r="P44" s="350">
        <v>0</v>
      </c>
      <c r="Q44" s="350">
        <v>873600</v>
      </c>
      <c r="R44" s="350">
        <v>52184.799999999996</v>
      </c>
      <c r="S44" s="350">
        <v>74256</v>
      </c>
      <c r="T44" s="350">
        <v>126440.79999999999</v>
      </c>
      <c r="U44" s="456" t="str">
        <f t="shared" si="2"/>
        <v>Lucerne</v>
      </c>
    </row>
    <row r="45" spans="1:21" s="225" customFormat="1" ht="18.899999999999999" customHeight="1">
      <c r="A45" s="24" t="str">
        <f>'Page 9'!$A$19</f>
        <v>Altdorf</v>
      </c>
      <c r="B45" s="351">
        <v>339500</v>
      </c>
      <c r="C45" s="351">
        <v>31587.053199999998</v>
      </c>
      <c r="D45" s="351">
        <v>28857.5</v>
      </c>
      <c r="E45" s="350">
        <f t="shared" si="3"/>
        <v>60444.553199999995</v>
      </c>
      <c r="F45" s="350"/>
      <c r="G45" s="351">
        <v>509300</v>
      </c>
      <c r="H45" s="351">
        <v>47375.328880000015</v>
      </c>
      <c r="I45" s="351">
        <v>43290.5</v>
      </c>
      <c r="J45" s="350">
        <f t="shared" si="4"/>
        <v>90665.828880000015</v>
      </c>
      <c r="K45" s="350"/>
      <c r="L45" s="350">
        <v>679100</v>
      </c>
      <c r="M45" s="350">
        <v>63163.60456</v>
      </c>
      <c r="N45" s="350">
        <v>57723.5</v>
      </c>
      <c r="O45" s="350">
        <v>120887.10456000001</v>
      </c>
      <c r="P45" s="350">
        <v>0</v>
      </c>
      <c r="Q45" s="350">
        <v>848900</v>
      </c>
      <c r="R45" s="350">
        <v>78951.880240000013</v>
      </c>
      <c r="S45" s="350">
        <v>72156.5</v>
      </c>
      <c r="T45" s="350">
        <v>151108.38024000003</v>
      </c>
      <c r="U45" s="456" t="str">
        <f t="shared" si="2"/>
        <v>Altdorf</v>
      </c>
    </row>
    <row r="46" spans="1:21" s="225" customFormat="1" ht="18.899999999999999" customHeight="1">
      <c r="A46" s="24" t="str">
        <f>'Page 9'!$A$20</f>
        <v>Schwyz</v>
      </c>
      <c r="B46" s="351">
        <v>340500</v>
      </c>
      <c r="C46" s="351">
        <v>30502.5</v>
      </c>
      <c r="D46" s="351">
        <v>28942.5</v>
      </c>
      <c r="E46" s="350">
        <f t="shared" si="3"/>
        <v>59445</v>
      </c>
      <c r="F46" s="350"/>
      <c r="G46" s="351">
        <v>510800</v>
      </c>
      <c r="H46" s="351">
        <v>45758.25</v>
      </c>
      <c r="I46" s="351">
        <v>43418</v>
      </c>
      <c r="J46" s="350">
        <f t="shared" si="4"/>
        <v>89176.25</v>
      </c>
      <c r="K46" s="350"/>
      <c r="L46" s="350">
        <v>681100</v>
      </c>
      <c r="M46" s="350">
        <v>61013.950000000004</v>
      </c>
      <c r="N46" s="350">
        <v>57893.5</v>
      </c>
      <c r="O46" s="350">
        <v>118907.45000000001</v>
      </c>
      <c r="P46" s="350">
        <v>0</v>
      </c>
      <c r="Q46" s="350">
        <v>851400</v>
      </c>
      <c r="R46" s="350">
        <v>76269.7</v>
      </c>
      <c r="S46" s="350">
        <v>72369</v>
      </c>
      <c r="T46" s="350">
        <v>148638.70000000001</v>
      </c>
      <c r="U46" s="456" t="str">
        <f t="shared" si="2"/>
        <v>Schwyz</v>
      </c>
    </row>
    <row r="47" spans="1:21" s="225" customFormat="1" ht="18.899999999999999" customHeight="1">
      <c r="A47" s="24" t="str">
        <f>'Page 9'!$A$21</f>
        <v>Sarnen</v>
      </c>
      <c r="B47" s="351">
        <v>345549</v>
      </c>
      <c r="C47" s="351">
        <v>25078.5</v>
      </c>
      <c r="D47" s="351">
        <v>29372</v>
      </c>
      <c r="E47" s="350">
        <f t="shared" si="3"/>
        <v>54450.5</v>
      </c>
      <c r="F47" s="350"/>
      <c r="G47" s="351">
        <v>520070</v>
      </c>
      <c r="H47" s="351">
        <v>35724.25</v>
      </c>
      <c r="I47" s="351">
        <v>44206</v>
      </c>
      <c r="J47" s="350">
        <f t="shared" si="4"/>
        <v>79930.25</v>
      </c>
      <c r="K47" s="350"/>
      <c r="L47" s="350">
        <v>694590</v>
      </c>
      <c r="M47" s="350">
        <v>46370</v>
      </c>
      <c r="N47" s="350">
        <v>59040</v>
      </c>
      <c r="O47" s="350">
        <v>105410</v>
      </c>
      <c r="P47" s="350">
        <v>0</v>
      </c>
      <c r="Q47" s="350">
        <v>869110</v>
      </c>
      <c r="R47" s="350">
        <v>57015.75</v>
      </c>
      <c r="S47" s="350">
        <v>73874</v>
      </c>
      <c r="T47" s="350">
        <v>130889.75</v>
      </c>
      <c r="U47" s="456" t="str">
        <f t="shared" si="2"/>
        <v>Sarnen</v>
      </c>
    </row>
    <row r="48" spans="1:21" s="225" customFormat="1" ht="18.899999999999999" customHeight="1">
      <c r="A48" s="24" t="str">
        <f>'Page 9'!$A$22</f>
        <v>Stans</v>
      </c>
      <c r="B48" s="351">
        <v>349170</v>
      </c>
      <c r="C48" s="351">
        <v>21150</v>
      </c>
      <c r="D48" s="351">
        <v>29679</v>
      </c>
      <c r="E48" s="350">
        <f t="shared" si="3"/>
        <v>50829</v>
      </c>
      <c r="F48" s="350"/>
      <c r="G48" s="351">
        <v>523842</v>
      </c>
      <c r="H48" s="351">
        <v>31631</v>
      </c>
      <c r="I48" s="351">
        <v>44527</v>
      </c>
      <c r="J48" s="350">
        <f t="shared" si="4"/>
        <v>76158</v>
      </c>
      <c r="K48" s="350"/>
      <c r="L48" s="350">
        <v>698515</v>
      </c>
      <c r="M48" s="350">
        <v>42111</v>
      </c>
      <c r="N48" s="350">
        <v>59374</v>
      </c>
      <c r="O48" s="350">
        <v>101485</v>
      </c>
      <c r="P48" s="350">
        <v>0</v>
      </c>
      <c r="Q48" s="350">
        <v>873188</v>
      </c>
      <c r="R48" s="350">
        <v>52591</v>
      </c>
      <c r="S48" s="350">
        <v>74221</v>
      </c>
      <c r="T48" s="350">
        <v>126812</v>
      </c>
      <c r="U48" s="456" t="str">
        <f t="shared" si="2"/>
        <v>Stans</v>
      </c>
    </row>
    <row r="49" spans="1:21" s="225" customFormat="1" ht="18.899999999999999" customHeight="1">
      <c r="A49" s="24" t="str">
        <f>'Page 9'!$A$23</f>
        <v>Glarus</v>
      </c>
      <c r="B49" s="351">
        <v>332900</v>
      </c>
      <c r="C49" s="351">
        <v>38812</v>
      </c>
      <c r="D49" s="351">
        <v>28296</v>
      </c>
      <c r="E49" s="350">
        <f t="shared" si="3"/>
        <v>67108</v>
      </c>
      <c r="F49" s="350"/>
      <c r="G49" s="351">
        <v>501500</v>
      </c>
      <c r="H49" s="351">
        <v>55902</v>
      </c>
      <c r="I49" s="351">
        <v>42627</v>
      </c>
      <c r="J49" s="350">
        <f t="shared" si="4"/>
        <v>98529</v>
      </c>
      <c r="K49" s="350"/>
      <c r="L49" s="350">
        <v>670100</v>
      </c>
      <c r="M49" s="350">
        <v>72992</v>
      </c>
      <c r="N49" s="350">
        <v>56958</v>
      </c>
      <c r="O49" s="350">
        <v>129950</v>
      </c>
      <c r="P49" s="350">
        <v>0</v>
      </c>
      <c r="Q49" s="350">
        <v>838600</v>
      </c>
      <c r="R49" s="350">
        <v>90072</v>
      </c>
      <c r="S49" s="350">
        <v>71281</v>
      </c>
      <c r="T49" s="350">
        <v>161353</v>
      </c>
      <c r="U49" s="456" t="str">
        <f t="shared" si="2"/>
        <v>Glarus</v>
      </c>
    </row>
    <row r="50" spans="1:21" s="225" customFormat="1" ht="18.899999999999999" customHeight="1">
      <c r="A50" s="24" t="str">
        <f>'Page 9'!$A$24</f>
        <v>Zug</v>
      </c>
      <c r="B50" s="351">
        <v>343800</v>
      </c>
      <c r="C50" s="351">
        <v>26953</v>
      </c>
      <c r="D50" s="351">
        <v>29223</v>
      </c>
      <c r="E50" s="350">
        <f t="shared" si="3"/>
        <v>56176</v>
      </c>
      <c r="F50" s="350"/>
      <c r="G50" s="351">
        <v>514600</v>
      </c>
      <c r="H50" s="351">
        <v>41644</v>
      </c>
      <c r="I50" s="351">
        <v>43741</v>
      </c>
      <c r="J50" s="350">
        <f t="shared" si="4"/>
        <v>85385</v>
      </c>
      <c r="K50" s="350"/>
      <c r="L50" s="350">
        <v>685400</v>
      </c>
      <c r="M50" s="350">
        <v>56335</v>
      </c>
      <c r="N50" s="350">
        <v>58259</v>
      </c>
      <c r="O50" s="350">
        <v>114594</v>
      </c>
      <c r="P50" s="350">
        <v>0</v>
      </c>
      <c r="Q50" s="350">
        <v>856200</v>
      </c>
      <c r="R50" s="350">
        <v>71026</v>
      </c>
      <c r="S50" s="350">
        <v>72777</v>
      </c>
      <c r="T50" s="350">
        <v>143803</v>
      </c>
      <c r="U50" s="456" t="str">
        <f t="shared" si="2"/>
        <v>Zug</v>
      </c>
    </row>
    <row r="51" spans="1:21" s="225" customFormat="1" ht="18.899999999999999" customHeight="1">
      <c r="A51" s="24" t="str">
        <f>'Page 9'!$A$25</f>
        <v>Fribourg</v>
      </c>
      <c r="B51" s="351">
        <v>315600</v>
      </c>
      <c r="C51" s="351">
        <v>57529.799999999996</v>
      </c>
      <c r="D51" s="351">
        <v>26826</v>
      </c>
      <c r="E51" s="350">
        <f t="shared" si="3"/>
        <v>84355.799999999988</v>
      </c>
      <c r="F51" s="350"/>
      <c r="G51" s="351">
        <v>475900</v>
      </c>
      <c r="H51" s="351">
        <v>83636.25</v>
      </c>
      <c r="I51" s="351">
        <v>40451.5</v>
      </c>
      <c r="J51" s="350">
        <f t="shared" si="4"/>
        <v>124087.75</v>
      </c>
      <c r="K51" s="350"/>
      <c r="L51" s="350">
        <v>636200</v>
      </c>
      <c r="M51" s="350">
        <v>109742.75</v>
      </c>
      <c r="N51" s="350">
        <v>54077</v>
      </c>
      <c r="O51" s="350">
        <v>163819.75</v>
      </c>
      <c r="P51" s="350">
        <v>0</v>
      </c>
      <c r="Q51" s="350">
        <v>796400</v>
      </c>
      <c r="R51" s="350">
        <v>135832.9</v>
      </c>
      <c r="S51" s="350">
        <v>67694</v>
      </c>
      <c r="T51" s="350">
        <v>203526.9</v>
      </c>
      <c r="U51" s="456" t="str">
        <f t="shared" si="2"/>
        <v>Fribourg</v>
      </c>
    </row>
    <row r="52" spans="1:21" s="225" customFormat="1" ht="18.899999999999999" customHeight="1">
      <c r="A52" s="24" t="str">
        <f>'Page 9'!$A$26</f>
        <v>Solothurn</v>
      </c>
      <c r="B52" s="351">
        <v>318900</v>
      </c>
      <c r="C52" s="351">
        <v>54058.9</v>
      </c>
      <c r="D52" s="351">
        <v>27106.5</v>
      </c>
      <c r="E52" s="350">
        <f t="shared" si="3"/>
        <v>81165.399999999994</v>
      </c>
      <c r="F52" s="350"/>
      <c r="G52" s="351">
        <v>475200</v>
      </c>
      <c r="H52" s="351">
        <v>84482.700000000012</v>
      </c>
      <c r="I52" s="351">
        <v>40392</v>
      </c>
      <c r="J52" s="350">
        <f t="shared" si="4"/>
        <v>124874.70000000001</v>
      </c>
      <c r="K52" s="350"/>
      <c r="L52" s="350">
        <v>631400</v>
      </c>
      <c r="M52" s="350">
        <v>114887</v>
      </c>
      <c r="N52" s="350">
        <v>53669</v>
      </c>
      <c r="O52" s="350">
        <v>168556</v>
      </c>
      <c r="P52" s="350">
        <v>0</v>
      </c>
      <c r="Q52" s="350">
        <v>787700</v>
      </c>
      <c r="R52" s="350">
        <v>145310.79999999999</v>
      </c>
      <c r="S52" s="350">
        <v>66954.5</v>
      </c>
      <c r="T52" s="350">
        <v>212265.3</v>
      </c>
      <c r="U52" s="456" t="str">
        <f t="shared" si="2"/>
        <v>Solothurn</v>
      </c>
    </row>
    <row r="53" spans="1:21" s="225" customFormat="1" ht="18.899999999999999" customHeight="1">
      <c r="A53" s="24" t="str">
        <f>'Page 9'!$A$27</f>
        <v>Basel</v>
      </c>
      <c r="B53" s="351">
        <v>303100</v>
      </c>
      <c r="C53" s="351">
        <v>71120</v>
      </c>
      <c r="D53" s="351">
        <v>25763.5</v>
      </c>
      <c r="E53" s="350">
        <f t="shared" si="3"/>
        <v>96883.5</v>
      </c>
      <c r="F53" s="350"/>
      <c r="G53" s="351">
        <v>458800</v>
      </c>
      <c r="H53" s="351">
        <v>102260</v>
      </c>
      <c r="I53" s="351">
        <v>38998</v>
      </c>
      <c r="J53" s="350">
        <f t="shared" si="4"/>
        <v>141258</v>
      </c>
      <c r="K53" s="350"/>
      <c r="L53" s="350">
        <v>614400</v>
      </c>
      <c r="M53" s="350">
        <v>133380</v>
      </c>
      <c r="N53" s="350">
        <v>52224</v>
      </c>
      <c r="O53" s="350">
        <v>185604</v>
      </c>
      <c r="P53" s="350">
        <v>0</v>
      </c>
      <c r="Q53" s="350">
        <v>770100</v>
      </c>
      <c r="R53" s="350">
        <v>164520</v>
      </c>
      <c r="S53" s="350">
        <v>65458.5</v>
      </c>
      <c r="T53" s="350">
        <v>229978.5</v>
      </c>
      <c r="U53" s="456" t="str">
        <f t="shared" si="2"/>
        <v>Basel</v>
      </c>
    </row>
    <row r="54" spans="1:21" s="225" customFormat="1" ht="18.899999999999999" customHeight="1">
      <c r="A54" s="24" t="str">
        <f>'Page 9'!$A$28</f>
        <v>Liestal</v>
      </c>
      <c r="B54" s="351">
        <v>317800</v>
      </c>
      <c r="C54" s="351">
        <v>55132.800000000003</v>
      </c>
      <c r="D54" s="351">
        <v>27013</v>
      </c>
      <c r="E54" s="350">
        <f t="shared" si="3"/>
        <v>82145.8</v>
      </c>
      <c r="F54" s="350"/>
      <c r="G54" s="351">
        <v>476400</v>
      </c>
      <c r="H54" s="351">
        <v>83046.399999999994</v>
      </c>
      <c r="I54" s="351">
        <v>40494</v>
      </c>
      <c r="J54" s="350">
        <f t="shared" si="4"/>
        <v>123540.4</v>
      </c>
      <c r="K54" s="350"/>
      <c r="L54" s="350">
        <v>635000</v>
      </c>
      <c r="M54" s="350">
        <v>110960</v>
      </c>
      <c r="N54" s="350">
        <v>53975</v>
      </c>
      <c r="O54" s="350">
        <v>164935</v>
      </c>
      <c r="P54" s="350">
        <v>0</v>
      </c>
      <c r="Q54" s="350">
        <v>793600</v>
      </c>
      <c r="R54" s="350">
        <v>138873.60000000001</v>
      </c>
      <c r="S54" s="350">
        <v>67456</v>
      </c>
      <c r="T54" s="350">
        <v>206329.60000000001</v>
      </c>
      <c r="U54" s="456" t="str">
        <f t="shared" si="2"/>
        <v>Liestal</v>
      </c>
    </row>
    <row r="55" spans="1:21" s="225" customFormat="1" ht="18.899999999999999" customHeight="1">
      <c r="A55" s="24" t="str">
        <f>'Page 9'!$A$29</f>
        <v>Schaffhausen</v>
      </c>
      <c r="B55" s="351">
        <v>332600</v>
      </c>
      <c r="C55" s="351">
        <v>39123</v>
      </c>
      <c r="D55" s="351">
        <v>28271</v>
      </c>
      <c r="E55" s="350">
        <f t="shared" si="3"/>
        <v>67394</v>
      </c>
      <c r="F55" s="350"/>
      <c r="G55" s="351">
        <v>500700</v>
      </c>
      <c r="H55" s="351">
        <v>56774</v>
      </c>
      <c r="I55" s="351">
        <v>42560</v>
      </c>
      <c r="J55" s="350">
        <f t="shared" si="4"/>
        <v>99334</v>
      </c>
      <c r="K55" s="350"/>
      <c r="L55" s="350">
        <v>668700</v>
      </c>
      <c r="M55" s="350">
        <v>74414</v>
      </c>
      <c r="N55" s="350">
        <v>56840</v>
      </c>
      <c r="O55" s="350">
        <v>131254</v>
      </c>
      <c r="P55" s="350">
        <v>0</v>
      </c>
      <c r="Q55" s="350">
        <v>836800</v>
      </c>
      <c r="R55" s="350">
        <v>92064</v>
      </c>
      <c r="S55" s="350">
        <v>71128</v>
      </c>
      <c r="T55" s="350">
        <v>163192</v>
      </c>
      <c r="U55" s="456" t="str">
        <f t="shared" si="2"/>
        <v>Schaffhausen</v>
      </c>
    </row>
    <row r="56" spans="1:21" s="225" customFormat="1" ht="18.899999999999999" customHeight="1">
      <c r="A56" s="24" t="str">
        <f>'Page 9'!$A$30</f>
        <v>Herisau</v>
      </c>
      <c r="B56" s="351">
        <v>346600</v>
      </c>
      <c r="C56" s="351">
        <v>23969</v>
      </c>
      <c r="D56" s="351">
        <v>29461</v>
      </c>
      <c r="E56" s="350">
        <f t="shared" si="3"/>
        <v>53430</v>
      </c>
      <c r="F56" s="350"/>
      <c r="G56" s="351">
        <v>520500</v>
      </c>
      <c r="H56" s="351">
        <v>35272.5</v>
      </c>
      <c r="I56" s="351">
        <v>44242.5</v>
      </c>
      <c r="J56" s="350">
        <f t="shared" si="4"/>
        <v>79515</v>
      </c>
      <c r="K56" s="350"/>
      <c r="L56" s="350">
        <v>694400</v>
      </c>
      <c r="M56" s="350">
        <v>46576</v>
      </c>
      <c r="N56" s="350">
        <v>59024</v>
      </c>
      <c r="O56" s="350">
        <v>105600</v>
      </c>
      <c r="P56" s="350">
        <v>0</v>
      </c>
      <c r="Q56" s="350">
        <v>868300</v>
      </c>
      <c r="R56" s="350">
        <v>57879.5</v>
      </c>
      <c r="S56" s="350">
        <v>73805.5</v>
      </c>
      <c r="T56" s="350">
        <v>131685</v>
      </c>
      <c r="U56" s="456" t="str">
        <f t="shared" si="2"/>
        <v>Herisau</v>
      </c>
    </row>
    <row r="57" spans="1:21" s="225" customFormat="1" ht="18.899999999999999" customHeight="1">
      <c r="A57" s="24" t="str">
        <f>'Page 9'!$A$31</f>
        <v>Appenzell</v>
      </c>
      <c r="B57" s="351">
        <v>343400</v>
      </c>
      <c r="C57" s="351">
        <v>27472</v>
      </c>
      <c r="D57" s="351">
        <v>29189</v>
      </c>
      <c r="E57" s="350">
        <f t="shared" si="3"/>
        <v>56661</v>
      </c>
      <c r="F57" s="350"/>
      <c r="G57" s="351">
        <v>515000</v>
      </c>
      <c r="H57" s="351">
        <v>41200</v>
      </c>
      <c r="I57" s="351">
        <v>43775</v>
      </c>
      <c r="J57" s="350">
        <f t="shared" si="4"/>
        <v>84975</v>
      </c>
      <c r="K57" s="350"/>
      <c r="L57" s="350">
        <v>686700</v>
      </c>
      <c r="M57" s="350">
        <v>54936</v>
      </c>
      <c r="N57" s="350">
        <v>58369.5</v>
      </c>
      <c r="O57" s="350">
        <v>113305.5</v>
      </c>
      <c r="P57" s="350">
        <v>0</v>
      </c>
      <c r="Q57" s="350">
        <v>858400</v>
      </c>
      <c r="R57" s="350">
        <v>68672</v>
      </c>
      <c r="S57" s="350">
        <v>72964</v>
      </c>
      <c r="T57" s="350">
        <v>141636</v>
      </c>
      <c r="U57" s="456" t="str">
        <f t="shared" si="2"/>
        <v>Appenzell</v>
      </c>
    </row>
    <row r="58" spans="1:21" s="225" customFormat="1" ht="18.899999999999999" customHeight="1">
      <c r="A58" s="24" t="str">
        <f>'Page 9'!$A$32</f>
        <v>St. Gall</v>
      </c>
      <c r="B58" s="351">
        <v>330400</v>
      </c>
      <c r="C58" s="351">
        <v>41507</v>
      </c>
      <c r="D58" s="351">
        <v>28084</v>
      </c>
      <c r="E58" s="350">
        <f t="shared" si="3"/>
        <v>69591</v>
      </c>
      <c r="F58" s="350"/>
      <c r="G58" s="351">
        <v>495600</v>
      </c>
      <c r="H58" s="351">
        <v>62260</v>
      </c>
      <c r="I58" s="351">
        <v>42126</v>
      </c>
      <c r="J58" s="350">
        <f t="shared" si="4"/>
        <v>104386</v>
      </c>
      <c r="K58" s="350"/>
      <c r="L58" s="350">
        <v>660800</v>
      </c>
      <c r="M58" s="350">
        <v>83013</v>
      </c>
      <c r="N58" s="350">
        <v>56168</v>
      </c>
      <c r="O58" s="350">
        <v>139181</v>
      </c>
      <c r="P58" s="350">
        <v>0</v>
      </c>
      <c r="Q58" s="350">
        <v>826000</v>
      </c>
      <c r="R58" s="350">
        <v>103766</v>
      </c>
      <c r="S58" s="350">
        <v>70210</v>
      </c>
      <c r="T58" s="350">
        <v>173976</v>
      </c>
      <c r="U58" s="456" t="str">
        <f t="shared" si="2"/>
        <v>St. Gall</v>
      </c>
    </row>
    <row r="59" spans="1:21" s="225" customFormat="1" ht="18.899999999999999" customHeight="1">
      <c r="A59" s="24" t="str">
        <f>'Page 9'!$A$33</f>
        <v>Chur</v>
      </c>
      <c r="B59" s="351">
        <v>325300</v>
      </c>
      <c r="C59" s="351">
        <v>47121</v>
      </c>
      <c r="D59" s="351">
        <v>27650.5</v>
      </c>
      <c r="E59" s="350">
        <f t="shared" si="3"/>
        <v>74771.5</v>
      </c>
      <c r="F59" s="350"/>
      <c r="G59" s="351">
        <v>491900</v>
      </c>
      <c r="H59" s="351">
        <v>66317</v>
      </c>
      <c r="I59" s="351">
        <v>41811.5</v>
      </c>
      <c r="J59" s="350">
        <f t="shared" si="4"/>
        <v>108128.5</v>
      </c>
      <c r="K59" s="350"/>
      <c r="L59" s="350">
        <v>658500</v>
      </c>
      <c r="M59" s="350">
        <v>85514</v>
      </c>
      <c r="N59" s="350">
        <v>55972.5</v>
      </c>
      <c r="O59" s="350">
        <v>141486.5</v>
      </c>
      <c r="P59" s="350">
        <v>0</v>
      </c>
      <c r="Q59" s="350">
        <v>825200</v>
      </c>
      <c r="R59" s="350">
        <v>104721</v>
      </c>
      <c r="S59" s="350">
        <v>70142</v>
      </c>
      <c r="T59" s="350">
        <v>174863</v>
      </c>
      <c r="U59" s="456" t="str">
        <f t="shared" si="2"/>
        <v>Chur</v>
      </c>
    </row>
    <row r="60" spans="1:21" s="225" customFormat="1" ht="18.899999999999999" customHeight="1">
      <c r="A60" s="24" t="str">
        <f>'Page 9'!$A$34</f>
        <v>Aarau</v>
      </c>
      <c r="B60" s="351">
        <v>329484</v>
      </c>
      <c r="C60" s="351">
        <v>42510</v>
      </c>
      <c r="D60" s="351">
        <v>28006.1</v>
      </c>
      <c r="E60" s="350">
        <f t="shared" si="3"/>
        <v>70516.100000000006</v>
      </c>
      <c r="F60" s="350"/>
      <c r="G60" s="351">
        <v>491153</v>
      </c>
      <c r="H60" s="351">
        <v>67099</v>
      </c>
      <c r="I60" s="351">
        <v>41748</v>
      </c>
      <c r="J60" s="350">
        <f t="shared" si="4"/>
        <v>108847</v>
      </c>
      <c r="K60" s="350"/>
      <c r="L60" s="350">
        <v>652821</v>
      </c>
      <c r="M60" s="350">
        <v>91689</v>
      </c>
      <c r="N60" s="350">
        <v>55489.8</v>
      </c>
      <c r="O60" s="350">
        <v>147178.79999999999</v>
      </c>
      <c r="P60" s="350">
        <v>0</v>
      </c>
      <c r="Q60" s="350">
        <v>814489</v>
      </c>
      <c r="R60" s="350">
        <v>116279</v>
      </c>
      <c r="S60" s="350">
        <v>69231.600000000006</v>
      </c>
      <c r="T60" s="350">
        <v>185510.6</v>
      </c>
      <c r="U60" s="456" t="str">
        <f t="shared" si="2"/>
        <v>Aarau</v>
      </c>
    </row>
    <row r="61" spans="1:21" s="225" customFormat="1" ht="18.899999999999999" customHeight="1">
      <c r="A61" s="24" t="str">
        <f>'Page 9'!$A$35</f>
        <v>Frauenfeld</v>
      </c>
      <c r="B61" s="351">
        <v>334280.44999999995</v>
      </c>
      <c r="C61" s="351">
        <v>37305.700000000004</v>
      </c>
      <c r="D61" s="351">
        <v>28413.850000000002</v>
      </c>
      <c r="E61" s="350">
        <f t="shared" si="3"/>
        <v>65719.55</v>
      </c>
      <c r="F61" s="350"/>
      <c r="G61" s="351">
        <v>501420.7</v>
      </c>
      <c r="H61" s="351">
        <v>55958.549999999996</v>
      </c>
      <c r="I61" s="351">
        <v>42620.75</v>
      </c>
      <c r="J61" s="350">
        <f t="shared" si="4"/>
        <v>98579.299999999988</v>
      </c>
      <c r="K61" s="350"/>
      <c r="L61" s="350">
        <v>668560.89999999991</v>
      </c>
      <c r="M61" s="350">
        <v>74611.400000000009</v>
      </c>
      <c r="N61" s="350">
        <v>56827.700000000004</v>
      </c>
      <c r="O61" s="350">
        <v>131439.1</v>
      </c>
      <c r="P61" s="350">
        <v>0</v>
      </c>
      <c r="Q61" s="350">
        <v>835701.15</v>
      </c>
      <c r="R61" s="350">
        <v>93264.25</v>
      </c>
      <c r="S61" s="350">
        <v>71034.600000000006</v>
      </c>
      <c r="T61" s="350">
        <v>164298.85</v>
      </c>
      <c r="U61" s="456" t="str">
        <f t="shared" si="2"/>
        <v>Frauenfeld</v>
      </c>
    </row>
    <row r="62" spans="1:21" s="225" customFormat="1" ht="18.899999999999999" customHeight="1">
      <c r="A62" s="24" t="str">
        <f>'Page 9'!$A$36</f>
        <v>Bellinzona</v>
      </c>
      <c r="B62" s="351">
        <v>312700</v>
      </c>
      <c r="C62" s="351">
        <v>60728.850000000006</v>
      </c>
      <c r="D62" s="351">
        <v>26579.5</v>
      </c>
      <c r="E62" s="350">
        <f t="shared" si="3"/>
        <v>87308.35</v>
      </c>
      <c r="F62" s="350"/>
      <c r="G62" s="351">
        <v>471400</v>
      </c>
      <c r="H62" s="351">
        <v>88580.7</v>
      </c>
      <c r="I62" s="351">
        <v>40069</v>
      </c>
      <c r="J62" s="350">
        <f t="shared" si="4"/>
        <v>128649.7</v>
      </c>
      <c r="K62" s="350"/>
      <c r="L62" s="350">
        <v>630000</v>
      </c>
      <c r="M62" s="350">
        <v>116415</v>
      </c>
      <c r="N62" s="350">
        <v>53550</v>
      </c>
      <c r="O62" s="350">
        <v>169965</v>
      </c>
      <c r="P62" s="350">
        <v>0</v>
      </c>
      <c r="Q62" s="350">
        <v>788700</v>
      </c>
      <c r="R62" s="350">
        <v>144266.85</v>
      </c>
      <c r="S62" s="350">
        <v>67039.5</v>
      </c>
      <c r="T62" s="350">
        <v>211306.35</v>
      </c>
      <c r="U62" s="456" t="str">
        <f t="shared" si="2"/>
        <v>Bellinzona</v>
      </c>
    </row>
    <row r="63" spans="1:21" s="225" customFormat="1" ht="18.899999999999999" customHeight="1">
      <c r="A63" s="24" t="str">
        <f>'Page 9'!$A$37</f>
        <v>Lausanne</v>
      </c>
      <c r="B63" s="351">
        <v>308900</v>
      </c>
      <c r="C63" s="351">
        <v>64915.334999999999</v>
      </c>
      <c r="D63" s="351">
        <v>26256.5</v>
      </c>
      <c r="E63" s="350">
        <f t="shared" si="3"/>
        <v>91171.834999999992</v>
      </c>
      <c r="F63" s="350"/>
      <c r="G63" s="351">
        <v>463300</v>
      </c>
      <c r="H63" s="351">
        <v>97362.494999999995</v>
      </c>
      <c r="I63" s="351">
        <v>39380.5</v>
      </c>
      <c r="J63" s="350">
        <f t="shared" si="4"/>
        <v>136742.995</v>
      </c>
      <c r="K63" s="350"/>
      <c r="L63" s="350">
        <v>617700</v>
      </c>
      <c r="M63" s="350">
        <v>129809.655</v>
      </c>
      <c r="N63" s="350">
        <v>52504.5</v>
      </c>
      <c r="O63" s="350">
        <v>182314.155</v>
      </c>
      <c r="P63" s="350">
        <v>0</v>
      </c>
      <c r="Q63" s="350">
        <v>772100</v>
      </c>
      <c r="R63" s="350">
        <v>162256.815</v>
      </c>
      <c r="S63" s="350">
        <v>65628.5</v>
      </c>
      <c r="T63" s="350">
        <v>227885.315</v>
      </c>
      <c r="U63" s="456" t="str">
        <f t="shared" si="2"/>
        <v>Lausanne</v>
      </c>
    </row>
    <row r="64" spans="1:21" s="225" customFormat="1" ht="18.899999999999999" customHeight="1">
      <c r="A64" s="24" t="str">
        <f>'Page 9'!$A$38</f>
        <v>Sion</v>
      </c>
      <c r="B64" s="351">
        <v>321800</v>
      </c>
      <c r="C64" s="351">
        <v>50894.15</v>
      </c>
      <c r="D64" s="351">
        <v>27353</v>
      </c>
      <c r="E64" s="350">
        <f t="shared" si="3"/>
        <v>78247.149999999994</v>
      </c>
      <c r="F64" s="350"/>
      <c r="G64" s="351">
        <v>478300</v>
      </c>
      <c r="H64" s="351">
        <v>81075.150000000009</v>
      </c>
      <c r="I64" s="351">
        <v>40655.5</v>
      </c>
      <c r="J64" s="350">
        <f t="shared" si="4"/>
        <v>121730.65000000001</v>
      </c>
      <c r="K64" s="350"/>
      <c r="L64" s="350">
        <v>634800</v>
      </c>
      <c r="M64" s="350">
        <v>111256.20000000001</v>
      </c>
      <c r="N64" s="350">
        <v>53958</v>
      </c>
      <c r="O64" s="350">
        <v>165214.20000000001</v>
      </c>
      <c r="P64" s="350">
        <v>0</v>
      </c>
      <c r="Q64" s="350">
        <v>791300</v>
      </c>
      <c r="R64" s="350">
        <v>141437.19999999998</v>
      </c>
      <c r="S64" s="350">
        <v>67260.5</v>
      </c>
      <c r="T64" s="350">
        <v>208697.69999999998</v>
      </c>
      <c r="U64" s="456" t="str">
        <f t="shared" si="2"/>
        <v>Sion</v>
      </c>
    </row>
    <row r="65" spans="1:218" s="225" customFormat="1" ht="18.899999999999999" customHeight="1">
      <c r="A65" s="24" t="str">
        <f>'Page 9'!$A$39</f>
        <v>Neuchâtel</v>
      </c>
      <c r="B65" s="351">
        <v>332000</v>
      </c>
      <c r="C65" s="351">
        <v>39840</v>
      </c>
      <c r="D65" s="351">
        <v>28220</v>
      </c>
      <c r="E65" s="350">
        <f t="shared" si="3"/>
        <v>68060</v>
      </c>
      <c r="F65" s="350"/>
      <c r="G65" s="351">
        <v>497900</v>
      </c>
      <c r="H65" s="351">
        <v>59748</v>
      </c>
      <c r="I65" s="351">
        <v>42321</v>
      </c>
      <c r="J65" s="350">
        <f t="shared" si="4"/>
        <v>102069</v>
      </c>
      <c r="K65" s="350"/>
      <c r="L65" s="350">
        <v>663900</v>
      </c>
      <c r="M65" s="350">
        <v>79668</v>
      </c>
      <c r="N65" s="350">
        <v>56431</v>
      </c>
      <c r="O65" s="350">
        <v>136099</v>
      </c>
      <c r="P65" s="350">
        <v>0</v>
      </c>
      <c r="Q65" s="350">
        <v>829900</v>
      </c>
      <c r="R65" s="350">
        <v>99588</v>
      </c>
      <c r="S65" s="350">
        <v>70541</v>
      </c>
      <c r="T65" s="350">
        <v>170129</v>
      </c>
      <c r="U65" s="456" t="str">
        <f t="shared" si="2"/>
        <v>Neuchâtel</v>
      </c>
    </row>
    <row r="66" spans="1:218" s="225" customFormat="1" ht="18.899999999999999" customHeight="1">
      <c r="A66" s="24" t="s">
        <v>134</v>
      </c>
      <c r="B66" s="351">
        <v>302100</v>
      </c>
      <c r="C66" s="351">
        <v>72194.150000000009</v>
      </c>
      <c r="D66" s="351">
        <v>25678.5</v>
      </c>
      <c r="E66" s="350">
        <f t="shared" si="3"/>
        <v>97872.650000000009</v>
      </c>
      <c r="F66" s="350"/>
      <c r="G66" s="351">
        <v>453800</v>
      </c>
      <c r="H66" s="351">
        <v>107631.25</v>
      </c>
      <c r="I66" s="351">
        <v>38573</v>
      </c>
      <c r="J66" s="350">
        <f t="shared" si="4"/>
        <v>146204.25</v>
      </c>
      <c r="K66" s="350"/>
      <c r="L66" s="350">
        <v>605500</v>
      </c>
      <c r="M66" s="350">
        <v>143068.4</v>
      </c>
      <c r="N66" s="350">
        <v>51467.5</v>
      </c>
      <c r="O66" s="350">
        <v>194535.9</v>
      </c>
      <c r="P66" s="350">
        <v>0</v>
      </c>
      <c r="Q66" s="350">
        <v>757200</v>
      </c>
      <c r="R66" s="350">
        <v>178505.55000000002</v>
      </c>
      <c r="S66" s="350">
        <v>64362</v>
      </c>
      <c r="T66" s="350">
        <v>242867.55000000002</v>
      </c>
      <c r="U66" s="456" t="str">
        <f t="shared" si="2"/>
        <v>Geneva 4)</v>
      </c>
    </row>
    <row r="67" spans="1:218" s="225" customFormat="1" ht="18.899999999999999" customHeight="1">
      <c r="A67" s="24" t="str">
        <f>'Page 9'!$A$41</f>
        <v>Delémont</v>
      </c>
      <c r="B67" s="351">
        <v>310400</v>
      </c>
      <c r="C67" s="351">
        <v>63138.400000000001</v>
      </c>
      <c r="D67" s="351">
        <v>26384</v>
      </c>
      <c r="E67" s="350">
        <f t="shared" si="3"/>
        <v>89522.4</v>
      </c>
      <c r="F67" s="350"/>
      <c r="G67" s="351">
        <v>468600</v>
      </c>
      <c r="H67" s="351">
        <v>91471.75</v>
      </c>
      <c r="I67" s="351">
        <v>39831</v>
      </c>
      <c r="J67" s="350">
        <f t="shared" si="4"/>
        <v>131302.75</v>
      </c>
      <c r="K67" s="350"/>
      <c r="L67" s="350">
        <v>626800</v>
      </c>
      <c r="M67" s="350">
        <v>119805.09999999999</v>
      </c>
      <c r="N67" s="350">
        <v>53278</v>
      </c>
      <c r="O67" s="350">
        <v>173083.09999999998</v>
      </c>
      <c r="P67" s="350">
        <v>0</v>
      </c>
      <c r="Q67" s="350">
        <v>785100</v>
      </c>
      <c r="R67" s="350">
        <v>148156.34999999998</v>
      </c>
      <c r="S67" s="350">
        <v>66733.5</v>
      </c>
      <c r="T67" s="350">
        <v>214889.84999999998</v>
      </c>
      <c r="U67" s="456" t="str">
        <f t="shared" si="2"/>
        <v>Delémont</v>
      </c>
    </row>
    <row r="68" spans="1:218" ht="18.899999999999999" customHeight="1">
      <c r="A68" s="217"/>
      <c r="B68" s="237"/>
      <c r="C68" s="237"/>
      <c r="D68" s="237"/>
      <c r="E68" s="237"/>
      <c r="F68" s="237"/>
      <c r="G68" s="237"/>
      <c r="H68" s="237"/>
      <c r="I68" s="237"/>
      <c r="J68" s="237"/>
      <c r="K68" s="237"/>
      <c r="P68" s="237"/>
    </row>
    <row r="69" spans="1:218" ht="18.899999999999999" customHeight="1">
      <c r="A69" s="238"/>
      <c r="B69" s="227"/>
      <c r="C69" s="227"/>
      <c r="E69" s="230"/>
      <c r="F69" s="230"/>
      <c r="G69" s="227"/>
      <c r="H69" s="227"/>
      <c r="I69" s="227"/>
      <c r="J69" s="227"/>
      <c r="K69" s="230"/>
      <c r="L69" s="228"/>
      <c r="M69" s="228"/>
      <c r="N69" s="228"/>
      <c r="O69" s="228"/>
      <c r="P69" s="230"/>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8"/>
      <c r="BD69" s="228"/>
      <c r="BE69" s="228"/>
      <c r="BF69" s="228"/>
      <c r="BG69" s="228"/>
      <c r="BH69" s="228"/>
      <c r="BI69" s="228"/>
      <c r="BJ69" s="228"/>
      <c r="BK69" s="228"/>
      <c r="BL69" s="228"/>
      <c r="BM69" s="228"/>
      <c r="BN69" s="228"/>
      <c r="BO69" s="228"/>
      <c r="BP69" s="228"/>
      <c r="BQ69" s="228"/>
      <c r="BR69" s="228"/>
      <c r="BS69" s="228"/>
      <c r="BT69" s="228"/>
      <c r="BU69" s="228"/>
      <c r="BV69" s="228"/>
      <c r="BW69" s="228"/>
      <c r="BX69" s="228"/>
      <c r="BY69" s="228"/>
      <c r="BZ69" s="228"/>
      <c r="CA69" s="228"/>
      <c r="CB69" s="228"/>
      <c r="CC69" s="228"/>
      <c r="CD69" s="228"/>
      <c r="CE69" s="228"/>
      <c r="CF69" s="228"/>
      <c r="CG69" s="228"/>
      <c r="CH69" s="228"/>
      <c r="CI69" s="228"/>
      <c r="CJ69" s="228"/>
      <c r="CK69" s="228"/>
      <c r="CL69" s="228"/>
      <c r="CM69" s="228"/>
      <c r="CN69" s="228"/>
      <c r="CO69" s="228"/>
      <c r="CP69" s="228"/>
      <c r="CQ69" s="228"/>
      <c r="CR69" s="228"/>
      <c r="CS69" s="228"/>
      <c r="CT69" s="228"/>
      <c r="CU69" s="228"/>
      <c r="CV69" s="228"/>
      <c r="CW69" s="228"/>
      <c r="CX69" s="228"/>
      <c r="CY69" s="228"/>
      <c r="CZ69" s="228"/>
      <c r="DA69" s="228"/>
      <c r="DB69" s="228"/>
      <c r="DC69" s="228"/>
      <c r="DD69" s="228"/>
      <c r="DE69" s="228"/>
      <c r="DF69" s="228"/>
      <c r="DG69" s="228"/>
      <c r="DH69" s="228"/>
      <c r="DI69" s="228"/>
      <c r="DJ69" s="228"/>
      <c r="DK69" s="228"/>
      <c r="DL69" s="228"/>
      <c r="DM69" s="228"/>
      <c r="DN69" s="228"/>
      <c r="DO69" s="228"/>
      <c r="DP69" s="228"/>
      <c r="DQ69" s="228"/>
      <c r="DR69" s="228"/>
      <c r="DS69" s="228"/>
      <c r="DT69" s="228"/>
      <c r="DU69" s="228"/>
      <c r="DV69" s="228"/>
      <c r="DW69" s="228"/>
      <c r="DX69" s="228"/>
      <c r="DY69" s="228"/>
      <c r="DZ69" s="228"/>
      <c r="EA69" s="228"/>
      <c r="EB69" s="228"/>
      <c r="EC69" s="228"/>
      <c r="ED69" s="228"/>
      <c r="EE69" s="228"/>
      <c r="EF69" s="228"/>
      <c r="EG69" s="228"/>
      <c r="EH69" s="228"/>
      <c r="EI69" s="228"/>
      <c r="EJ69" s="228"/>
      <c r="EK69" s="228"/>
      <c r="EL69" s="228"/>
      <c r="EM69" s="228"/>
      <c r="EN69" s="228"/>
      <c r="EO69" s="228"/>
      <c r="EP69" s="228"/>
      <c r="EQ69" s="228"/>
      <c r="ER69" s="228"/>
      <c r="ES69" s="228"/>
      <c r="ET69" s="228"/>
      <c r="EU69" s="228"/>
      <c r="EV69" s="228"/>
      <c r="EW69" s="228"/>
      <c r="EX69" s="228"/>
      <c r="EY69" s="228"/>
      <c r="EZ69" s="228"/>
      <c r="FA69" s="228"/>
      <c r="FB69" s="228"/>
      <c r="FC69" s="228"/>
      <c r="FD69" s="228"/>
      <c r="FE69" s="228"/>
      <c r="FF69" s="228"/>
      <c r="FG69" s="228"/>
      <c r="FH69" s="228"/>
      <c r="FI69" s="228"/>
      <c r="FJ69" s="228"/>
      <c r="FK69" s="228"/>
      <c r="FL69" s="228"/>
      <c r="FM69" s="228"/>
      <c r="FN69" s="228"/>
      <c r="FO69" s="228"/>
      <c r="FP69" s="228"/>
      <c r="FQ69" s="228"/>
      <c r="FR69" s="228"/>
      <c r="FS69" s="228"/>
      <c r="FT69" s="228"/>
      <c r="FU69" s="228"/>
      <c r="FV69" s="228"/>
      <c r="FW69" s="228"/>
      <c r="FX69" s="228"/>
      <c r="FY69" s="228"/>
      <c r="FZ69" s="228"/>
      <c r="GA69" s="228"/>
      <c r="GB69" s="228"/>
      <c r="GC69" s="228"/>
      <c r="GD69" s="228"/>
      <c r="GE69" s="228"/>
      <c r="GF69" s="228"/>
      <c r="GG69" s="228"/>
      <c r="GH69" s="228"/>
      <c r="GI69" s="228"/>
      <c r="GJ69" s="228"/>
      <c r="GK69" s="228"/>
      <c r="GL69" s="228"/>
      <c r="GM69" s="228"/>
      <c r="GN69" s="228"/>
      <c r="GO69" s="228"/>
      <c r="GP69" s="228"/>
      <c r="GQ69" s="228"/>
      <c r="GR69" s="228"/>
      <c r="GS69" s="228"/>
      <c r="GT69" s="228"/>
      <c r="GU69" s="228"/>
      <c r="GV69" s="228"/>
      <c r="GW69" s="228"/>
      <c r="GX69" s="228"/>
      <c r="GY69" s="228"/>
      <c r="GZ69" s="228"/>
      <c r="HA69" s="228"/>
      <c r="HB69" s="228"/>
      <c r="HC69" s="228"/>
      <c r="HD69" s="228"/>
      <c r="HE69" s="228"/>
      <c r="HF69" s="228"/>
      <c r="HG69" s="228"/>
      <c r="HH69" s="228"/>
      <c r="HI69" s="228"/>
      <c r="HJ69" s="228"/>
    </row>
    <row r="70" spans="1:218" ht="18.899999999999999" customHeight="1">
      <c r="A70" s="238" t="str">
        <f>'Pages 62-63'!A70</f>
        <v>1)  Commercial, industrial, or bank corporations, without shareholding</v>
      </c>
      <c r="B70" s="229"/>
      <c r="C70" s="229"/>
      <c r="E70" s="230"/>
      <c r="F70" s="230"/>
      <c r="G70" s="229"/>
      <c r="H70" s="229"/>
      <c r="I70" s="229"/>
      <c r="J70" s="229"/>
      <c r="K70" s="230"/>
      <c r="P70" s="230"/>
    </row>
    <row r="71" spans="1:218" ht="18.899999999999999" customHeight="1">
      <c r="A71" s="238" t="str">
        <f>'Pages 62-63'!A71</f>
        <v>2)  Including church tax</v>
      </c>
      <c r="B71" s="229"/>
      <c r="C71" s="229"/>
      <c r="E71" s="230"/>
      <c r="F71" s="230"/>
      <c r="G71" s="229"/>
      <c r="H71" s="229"/>
      <c r="I71" s="229"/>
      <c r="J71" s="229"/>
      <c r="K71" s="230"/>
      <c r="P71" s="230"/>
    </row>
    <row r="72" spans="1:218" ht="18.899999999999999" customHeight="1">
      <c r="A72" s="238" t="str">
        <f>'Pages 62-63'!A72</f>
        <v>3)  Net profit before deducting the taxes paid during the business year</v>
      </c>
      <c r="B72" s="229"/>
      <c r="C72" s="229"/>
      <c r="E72" s="230"/>
      <c r="F72" s="230"/>
      <c r="G72" s="229"/>
      <c r="H72" s="229"/>
      <c r="I72" s="229"/>
      <c r="J72" s="229"/>
      <c r="K72" s="230"/>
      <c r="P72" s="230"/>
    </row>
    <row r="73" spans="1:218" ht="18.899999999999999" customHeight="1">
      <c r="A73" s="238" t="str">
        <f>'Pages 62-63'!A73</f>
        <v>4)  Without commercial tax</v>
      </c>
      <c r="B73" s="229"/>
      <c r="C73" s="229"/>
      <c r="D73" s="229"/>
      <c r="E73" s="230"/>
      <c r="F73" s="230"/>
      <c r="G73" s="229"/>
      <c r="H73" s="229"/>
      <c r="I73" s="229"/>
      <c r="J73" s="229"/>
      <c r="K73" s="230"/>
      <c r="P73" s="230"/>
    </row>
    <row r="74" spans="1:218" ht="18.899999999999999" customHeight="1">
      <c r="A74" s="230"/>
      <c r="B74" s="229"/>
      <c r="C74" s="229"/>
      <c r="D74" s="229"/>
      <c r="E74" s="230"/>
      <c r="F74" s="230"/>
      <c r="G74" s="229"/>
      <c r="H74" s="229"/>
      <c r="I74" s="229"/>
      <c r="J74" s="229"/>
      <c r="K74" s="230"/>
      <c r="P74" s="230"/>
    </row>
    <row r="75" spans="1:218" ht="18.899999999999999" customHeight="1">
      <c r="A75" s="217"/>
      <c r="B75" s="237"/>
      <c r="C75" s="237"/>
      <c r="D75" s="237"/>
      <c r="E75" s="237"/>
      <c r="F75" s="237"/>
      <c r="G75" s="237"/>
      <c r="H75" s="237"/>
      <c r="I75" s="237"/>
      <c r="J75" s="237"/>
      <c r="K75" s="237"/>
      <c r="P75" s="237"/>
    </row>
    <row r="76" spans="1:218" ht="18.899999999999999" customHeight="1">
      <c r="B76" s="231"/>
      <c r="C76" s="231"/>
      <c r="D76" s="231"/>
      <c r="E76" s="231"/>
      <c r="F76" s="231"/>
      <c r="G76" s="231"/>
      <c r="H76" s="231"/>
      <c r="I76" s="231"/>
      <c r="J76" s="231"/>
      <c r="K76" s="231"/>
      <c r="P76" s="231"/>
    </row>
    <row r="77" spans="1:218" ht="18.899999999999999" customHeight="1">
      <c r="B77" s="231"/>
      <c r="C77" s="231"/>
      <c r="D77" s="231"/>
      <c r="E77" s="231"/>
      <c r="F77" s="231"/>
      <c r="G77" s="231"/>
      <c r="H77" s="231"/>
      <c r="I77" s="231"/>
      <c r="J77" s="231"/>
      <c r="K77" s="231"/>
      <c r="P77" s="231"/>
    </row>
    <row r="78" spans="1:218" ht="18.899999999999999" customHeight="1">
      <c r="B78" s="231"/>
      <c r="C78" s="231"/>
      <c r="D78" s="231"/>
      <c r="E78" s="231"/>
      <c r="F78" s="231"/>
      <c r="G78" s="231"/>
      <c r="H78" s="231"/>
      <c r="I78" s="231"/>
      <c r="J78" s="231"/>
      <c r="K78" s="231"/>
      <c r="P78" s="231"/>
    </row>
    <row r="79" spans="1:218" ht="18.899999999999999" customHeight="1">
      <c r="B79" s="231"/>
      <c r="C79" s="231"/>
      <c r="D79" s="231"/>
      <c r="E79" s="231"/>
      <c r="F79" s="231"/>
      <c r="G79" s="231"/>
      <c r="H79" s="231"/>
      <c r="I79" s="231"/>
      <c r="J79" s="231"/>
      <c r="K79" s="231"/>
      <c r="P79" s="231"/>
    </row>
    <row r="80" spans="1:218" ht="18.899999999999999" customHeight="1">
      <c r="B80" s="231"/>
      <c r="C80" s="231"/>
      <c r="D80" s="231"/>
      <c r="E80" s="231"/>
      <c r="F80" s="231"/>
      <c r="G80" s="231"/>
      <c r="H80" s="231"/>
      <c r="I80" s="231"/>
      <c r="J80" s="231"/>
      <c r="K80" s="231"/>
      <c r="P80" s="231"/>
    </row>
    <row r="81" spans="2:16" ht="18.899999999999999" customHeight="1">
      <c r="B81" s="231"/>
      <c r="C81" s="231"/>
      <c r="D81" s="231"/>
      <c r="E81" s="231"/>
      <c r="F81" s="231"/>
      <c r="G81" s="231"/>
      <c r="H81" s="231"/>
      <c r="I81" s="231"/>
      <c r="J81" s="231"/>
      <c r="K81" s="231"/>
      <c r="P81" s="231"/>
    </row>
    <row r="82" spans="2:16" ht="18.899999999999999" customHeight="1">
      <c r="B82" s="231"/>
      <c r="C82" s="231"/>
      <c r="D82" s="231"/>
      <c r="E82" s="231"/>
      <c r="F82" s="231"/>
      <c r="G82" s="231"/>
      <c r="H82" s="231"/>
      <c r="I82" s="231"/>
      <c r="J82" s="231"/>
      <c r="K82" s="231"/>
      <c r="P82" s="231"/>
    </row>
    <row r="83" spans="2:16" ht="18.899999999999999" customHeight="1">
      <c r="B83" s="231"/>
      <c r="C83" s="231"/>
      <c r="D83" s="231"/>
      <c r="E83" s="231"/>
      <c r="F83" s="231"/>
      <c r="G83" s="231"/>
      <c r="H83" s="231"/>
      <c r="I83" s="231"/>
      <c r="J83" s="231"/>
      <c r="K83" s="231"/>
      <c r="P83" s="231"/>
    </row>
    <row r="84" spans="2:16" ht="18.899999999999999" customHeight="1">
      <c r="B84" s="231"/>
      <c r="C84" s="231"/>
      <c r="D84" s="231"/>
      <c r="E84" s="231"/>
      <c r="F84" s="231"/>
      <c r="G84" s="231"/>
      <c r="H84" s="231"/>
      <c r="I84" s="231"/>
      <c r="J84" s="231"/>
      <c r="K84" s="231"/>
      <c r="P84" s="231"/>
    </row>
    <row r="85" spans="2:16" ht="18.899999999999999" customHeight="1">
      <c r="B85" s="231"/>
      <c r="C85" s="231"/>
      <c r="D85" s="231"/>
      <c r="E85" s="231"/>
      <c r="F85" s="231"/>
      <c r="G85" s="231"/>
      <c r="H85" s="231"/>
      <c r="I85" s="231"/>
      <c r="J85" s="231"/>
      <c r="K85" s="231"/>
      <c r="P85" s="231"/>
    </row>
    <row r="86" spans="2:16" ht="18.899999999999999" customHeight="1">
      <c r="B86" s="231"/>
      <c r="C86" s="231"/>
      <c r="D86" s="231"/>
      <c r="E86" s="231"/>
      <c r="F86" s="231"/>
      <c r="G86" s="231"/>
      <c r="H86" s="231"/>
      <c r="I86" s="231"/>
      <c r="J86" s="231"/>
      <c r="K86" s="231"/>
      <c r="P86" s="231"/>
    </row>
    <row r="87" spans="2:16" ht="18.899999999999999" customHeight="1">
      <c r="B87" s="231"/>
      <c r="C87" s="231"/>
      <c r="D87" s="231"/>
      <c r="E87" s="231"/>
      <c r="F87" s="231"/>
      <c r="G87" s="231"/>
      <c r="H87" s="231"/>
      <c r="I87" s="231"/>
      <c r="J87" s="231"/>
      <c r="K87" s="231"/>
      <c r="P87" s="231"/>
    </row>
    <row r="88" spans="2:16" ht="18.899999999999999" customHeight="1">
      <c r="B88" s="231"/>
      <c r="C88" s="231"/>
      <c r="D88" s="231"/>
      <c r="E88" s="231"/>
      <c r="F88" s="231"/>
      <c r="G88" s="231"/>
      <c r="H88" s="231"/>
      <c r="I88" s="231"/>
      <c r="J88" s="231"/>
      <c r="K88" s="231"/>
      <c r="P88" s="231"/>
    </row>
    <row r="89" spans="2:16">
      <c r="B89" s="231"/>
      <c r="C89" s="231"/>
      <c r="D89" s="231"/>
      <c r="E89" s="231"/>
      <c r="F89" s="231"/>
      <c r="G89" s="231"/>
      <c r="H89" s="231"/>
      <c r="I89" s="231"/>
      <c r="J89" s="231"/>
      <c r="K89" s="231"/>
      <c r="P89" s="231"/>
    </row>
    <row r="90" spans="2:16">
      <c r="B90" s="231"/>
      <c r="C90" s="231"/>
      <c r="D90" s="231"/>
      <c r="E90" s="231"/>
      <c r="F90" s="231"/>
      <c r="G90" s="231"/>
      <c r="H90" s="231"/>
      <c r="I90" s="231"/>
      <c r="J90" s="231"/>
      <c r="K90" s="231"/>
      <c r="P90" s="231"/>
    </row>
    <row r="91" spans="2:16">
      <c r="B91" s="231"/>
      <c r="C91" s="231"/>
      <c r="D91" s="231"/>
      <c r="E91" s="231"/>
      <c r="F91" s="231"/>
      <c r="G91" s="231"/>
      <c r="H91" s="231"/>
      <c r="I91" s="231"/>
      <c r="J91" s="231"/>
      <c r="K91" s="231"/>
      <c r="P91" s="231"/>
    </row>
    <row r="92" spans="2:16">
      <c r="B92" s="231"/>
      <c r="C92" s="231"/>
      <c r="D92" s="231"/>
      <c r="E92" s="231"/>
      <c r="F92" s="231"/>
      <c r="G92" s="231"/>
      <c r="H92" s="231"/>
      <c r="I92" s="231"/>
      <c r="J92" s="231"/>
      <c r="K92" s="231"/>
      <c r="P92" s="231"/>
    </row>
    <row r="93" spans="2:16">
      <c r="B93" s="231"/>
      <c r="C93" s="231"/>
      <c r="D93" s="231"/>
      <c r="E93" s="231"/>
      <c r="F93" s="231"/>
      <c r="G93" s="231"/>
      <c r="H93" s="231"/>
      <c r="I93" s="231"/>
      <c r="J93" s="231"/>
      <c r="K93" s="231"/>
      <c r="P93" s="231"/>
    </row>
    <row r="94" spans="2:16">
      <c r="B94" s="231"/>
      <c r="C94" s="231"/>
      <c r="D94" s="231"/>
      <c r="E94" s="231"/>
      <c r="F94" s="231"/>
      <c r="G94" s="231"/>
      <c r="H94" s="231"/>
      <c r="I94" s="231"/>
      <c r="J94" s="231"/>
      <c r="K94" s="231"/>
      <c r="P94" s="231"/>
    </row>
    <row r="95" spans="2:16">
      <c r="B95" s="231"/>
      <c r="C95" s="231"/>
      <c r="D95" s="231"/>
      <c r="E95" s="231"/>
      <c r="F95" s="231"/>
      <c r="G95" s="231"/>
      <c r="H95" s="231"/>
      <c r="I95" s="231"/>
      <c r="J95" s="231"/>
      <c r="K95" s="231"/>
      <c r="P95" s="231"/>
    </row>
    <row r="96" spans="2:16">
      <c r="B96" s="231"/>
      <c r="C96" s="231"/>
      <c r="D96" s="231"/>
      <c r="E96" s="231"/>
      <c r="F96" s="231"/>
      <c r="G96" s="231"/>
      <c r="H96" s="231"/>
      <c r="I96" s="231"/>
      <c r="J96" s="231"/>
      <c r="K96" s="231"/>
      <c r="P96" s="231"/>
    </row>
    <row r="97" spans="2:16">
      <c r="B97" s="231"/>
      <c r="C97" s="231"/>
      <c r="D97" s="231"/>
      <c r="E97" s="231"/>
      <c r="F97" s="231"/>
      <c r="G97" s="231"/>
      <c r="H97" s="231"/>
      <c r="I97" s="231"/>
      <c r="J97" s="231"/>
      <c r="K97" s="231"/>
      <c r="P97" s="231"/>
    </row>
    <row r="98" spans="2:16">
      <c r="B98" s="231"/>
      <c r="C98" s="231"/>
      <c r="D98" s="231"/>
      <c r="E98" s="231"/>
      <c r="F98" s="231"/>
      <c r="G98" s="231"/>
      <c r="H98" s="231"/>
      <c r="I98" s="231"/>
      <c r="J98" s="231"/>
      <c r="K98" s="231"/>
      <c r="P98" s="231"/>
    </row>
    <row r="99" spans="2:16">
      <c r="B99" s="231"/>
      <c r="C99" s="231"/>
      <c r="D99" s="231"/>
      <c r="E99" s="231"/>
      <c r="F99" s="231"/>
      <c r="G99" s="231"/>
      <c r="H99" s="231"/>
      <c r="I99" s="231"/>
      <c r="J99" s="231"/>
      <c r="K99" s="231"/>
      <c r="P99" s="231"/>
    </row>
    <row r="100" spans="2:16">
      <c r="B100" s="231"/>
      <c r="C100" s="231"/>
      <c r="D100" s="231"/>
      <c r="E100" s="231"/>
      <c r="F100" s="231"/>
      <c r="G100" s="231"/>
      <c r="H100" s="231"/>
      <c r="I100" s="231"/>
      <c r="J100" s="231"/>
      <c r="K100" s="231"/>
      <c r="P100" s="231"/>
    </row>
    <row r="101" spans="2:16">
      <c r="B101" s="231"/>
      <c r="C101" s="231"/>
      <c r="D101" s="231"/>
      <c r="E101" s="231"/>
      <c r="F101" s="231"/>
      <c r="G101" s="231"/>
      <c r="H101" s="231"/>
      <c r="I101" s="231"/>
      <c r="J101" s="231"/>
      <c r="K101" s="231"/>
      <c r="P101" s="231"/>
    </row>
    <row r="102" spans="2:16">
      <c r="B102" s="231"/>
      <c r="C102" s="231"/>
      <c r="D102" s="231"/>
      <c r="E102" s="231"/>
      <c r="F102" s="231"/>
      <c r="G102" s="231"/>
      <c r="H102" s="231"/>
      <c r="I102" s="231"/>
      <c r="J102" s="231"/>
      <c r="K102" s="231"/>
      <c r="P102" s="231"/>
    </row>
    <row r="103" spans="2:16">
      <c r="B103" s="231"/>
      <c r="C103" s="231"/>
      <c r="D103" s="231"/>
      <c r="E103" s="231"/>
      <c r="F103" s="231"/>
      <c r="G103" s="231"/>
      <c r="H103" s="231"/>
      <c r="I103" s="231"/>
      <c r="J103" s="231"/>
      <c r="K103" s="231"/>
      <c r="P103" s="231"/>
    </row>
    <row r="104" spans="2:16">
      <c r="B104" s="231"/>
      <c r="C104" s="231"/>
      <c r="D104" s="231"/>
      <c r="E104" s="231"/>
      <c r="F104" s="231"/>
      <c r="G104" s="231"/>
      <c r="H104" s="231"/>
      <c r="I104" s="231"/>
      <c r="J104" s="231"/>
      <c r="K104" s="231"/>
      <c r="P104" s="231"/>
    </row>
    <row r="105" spans="2:16">
      <c r="B105" s="231"/>
      <c r="C105" s="231"/>
      <c r="D105" s="231"/>
      <c r="E105" s="231"/>
      <c r="F105" s="231"/>
      <c r="G105" s="231"/>
      <c r="H105" s="231"/>
      <c r="I105" s="231"/>
      <c r="J105" s="231"/>
      <c r="K105" s="231"/>
      <c r="P105" s="231"/>
    </row>
    <row r="106" spans="2:16">
      <c r="B106" s="231"/>
      <c r="C106" s="231"/>
      <c r="D106" s="231"/>
      <c r="E106" s="231"/>
      <c r="F106" s="231"/>
      <c r="G106" s="231"/>
      <c r="H106" s="231"/>
      <c r="I106" s="231"/>
      <c r="J106" s="231"/>
      <c r="K106" s="231"/>
      <c r="P106" s="231"/>
    </row>
    <row r="107" spans="2:16">
      <c r="B107" s="231"/>
      <c r="C107" s="231"/>
      <c r="D107" s="231"/>
      <c r="E107" s="231"/>
      <c r="F107" s="231"/>
      <c r="G107" s="231"/>
      <c r="H107" s="231"/>
      <c r="I107" s="231"/>
      <c r="J107" s="231"/>
      <c r="K107" s="231"/>
      <c r="P107" s="231"/>
    </row>
    <row r="108" spans="2:16">
      <c r="B108" s="231"/>
      <c r="C108" s="231"/>
      <c r="D108" s="231"/>
      <c r="E108" s="231"/>
      <c r="F108" s="231"/>
      <c r="G108" s="231"/>
      <c r="H108" s="231"/>
      <c r="I108" s="231"/>
      <c r="J108" s="231"/>
      <c r="K108" s="231"/>
      <c r="P108" s="231"/>
    </row>
    <row r="109" spans="2:16">
      <c r="B109" s="231"/>
      <c r="C109" s="231"/>
      <c r="D109" s="231"/>
      <c r="E109" s="231"/>
      <c r="F109" s="231"/>
      <c r="G109" s="231"/>
      <c r="H109" s="231"/>
      <c r="I109" s="231"/>
      <c r="J109" s="231"/>
      <c r="K109" s="231"/>
      <c r="P109" s="231"/>
    </row>
    <row r="110" spans="2:16">
      <c r="B110" s="231"/>
      <c r="C110" s="231"/>
      <c r="D110" s="231"/>
      <c r="E110" s="231"/>
      <c r="F110" s="231"/>
      <c r="G110" s="231"/>
      <c r="H110" s="231"/>
      <c r="I110" s="231"/>
      <c r="J110" s="231"/>
      <c r="K110" s="231"/>
      <c r="P110" s="231"/>
    </row>
    <row r="111" spans="2:16">
      <c r="B111" s="231"/>
      <c r="C111" s="231"/>
      <c r="D111" s="231"/>
      <c r="E111" s="231"/>
      <c r="F111" s="231"/>
      <c r="G111" s="231"/>
      <c r="H111" s="231"/>
      <c r="I111" s="231"/>
      <c r="J111" s="231"/>
      <c r="K111" s="231"/>
      <c r="P111" s="231"/>
    </row>
    <row r="112" spans="2:16">
      <c r="B112" s="231"/>
      <c r="C112" s="231"/>
      <c r="D112" s="231"/>
      <c r="E112" s="231"/>
      <c r="F112" s="231"/>
      <c r="G112" s="231"/>
      <c r="H112" s="231"/>
      <c r="I112" s="231"/>
      <c r="J112" s="231"/>
      <c r="K112" s="231"/>
      <c r="P112" s="231"/>
    </row>
    <row r="113" spans="2:16">
      <c r="B113" s="231"/>
      <c r="C113" s="231"/>
      <c r="D113" s="231"/>
      <c r="E113" s="231"/>
      <c r="F113" s="231"/>
      <c r="G113" s="231"/>
      <c r="H113" s="231"/>
      <c r="I113" s="231"/>
      <c r="J113" s="231"/>
      <c r="K113" s="231"/>
      <c r="P113" s="231"/>
    </row>
    <row r="114" spans="2:16">
      <c r="B114" s="231"/>
      <c r="C114" s="231"/>
      <c r="D114" s="231"/>
      <c r="E114" s="231"/>
      <c r="F114" s="231"/>
      <c r="G114" s="231"/>
      <c r="H114" s="231"/>
      <c r="I114" s="231"/>
      <c r="J114" s="231"/>
      <c r="K114" s="231"/>
      <c r="P114" s="231"/>
    </row>
    <row r="115" spans="2:16">
      <c r="B115" s="231"/>
      <c r="C115" s="231"/>
      <c r="D115" s="231"/>
      <c r="E115" s="231"/>
      <c r="F115" s="231"/>
      <c r="G115" s="231"/>
      <c r="H115" s="231"/>
      <c r="I115" s="231"/>
      <c r="J115" s="231"/>
      <c r="K115" s="231"/>
      <c r="P115" s="231"/>
    </row>
    <row r="116" spans="2:16">
      <c r="B116" s="231"/>
      <c r="C116" s="231"/>
      <c r="D116" s="231"/>
      <c r="E116" s="231"/>
      <c r="F116" s="231"/>
      <c r="G116" s="231"/>
      <c r="H116" s="231"/>
      <c r="I116" s="231"/>
      <c r="J116" s="231"/>
      <c r="K116" s="231"/>
      <c r="P116" s="231"/>
    </row>
    <row r="117" spans="2:16">
      <c r="B117" s="231"/>
      <c r="C117" s="231"/>
      <c r="D117" s="231"/>
      <c r="E117" s="231"/>
      <c r="F117" s="231"/>
      <c r="G117" s="231"/>
      <c r="H117" s="231"/>
      <c r="I117" s="231"/>
      <c r="J117" s="231"/>
      <c r="K117" s="231"/>
      <c r="P117" s="231"/>
    </row>
    <row r="118" spans="2:16">
      <c r="B118" s="231"/>
      <c r="C118" s="231"/>
      <c r="D118" s="231"/>
      <c r="E118" s="231"/>
      <c r="F118" s="231"/>
      <c r="G118" s="231"/>
      <c r="H118" s="231"/>
      <c r="I118" s="231"/>
      <c r="J118" s="231"/>
      <c r="K118" s="231"/>
      <c r="P118" s="231"/>
    </row>
    <row r="119" spans="2:16">
      <c r="B119" s="231"/>
      <c r="C119" s="231"/>
      <c r="D119" s="231"/>
      <c r="E119" s="231"/>
      <c r="F119" s="231"/>
      <c r="G119" s="231"/>
      <c r="H119" s="231"/>
      <c r="I119" s="231"/>
      <c r="J119" s="231"/>
      <c r="K119" s="231"/>
      <c r="P119" s="231"/>
    </row>
    <row r="120" spans="2:16">
      <c r="B120" s="231"/>
      <c r="C120" s="231"/>
      <c r="D120" s="231"/>
      <c r="E120" s="231"/>
      <c r="F120" s="231"/>
      <c r="G120" s="231"/>
      <c r="H120" s="231"/>
      <c r="I120" s="231"/>
      <c r="J120" s="231"/>
      <c r="K120" s="231"/>
      <c r="P120" s="231"/>
    </row>
    <row r="121" spans="2:16">
      <c r="B121" s="231"/>
      <c r="C121" s="231"/>
      <c r="D121" s="231"/>
      <c r="E121" s="231"/>
      <c r="F121" s="231"/>
      <c r="G121" s="231"/>
      <c r="H121" s="231"/>
      <c r="I121" s="231"/>
      <c r="J121" s="231"/>
      <c r="K121" s="231"/>
      <c r="P121" s="231"/>
    </row>
    <row r="122" spans="2:16">
      <c r="B122" s="231"/>
      <c r="C122" s="231"/>
      <c r="D122" s="231"/>
      <c r="E122" s="231"/>
      <c r="F122" s="231"/>
      <c r="G122" s="231"/>
      <c r="H122" s="231"/>
      <c r="I122" s="231"/>
      <c r="J122" s="231"/>
      <c r="K122" s="231"/>
      <c r="P122" s="231"/>
    </row>
    <row r="123" spans="2:16">
      <c r="B123" s="231"/>
      <c r="C123" s="231"/>
      <c r="D123" s="231"/>
      <c r="E123" s="231"/>
      <c r="F123" s="231"/>
      <c r="G123" s="231"/>
      <c r="H123" s="231"/>
      <c r="I123" s="231"/>
      <c r="J123" s="231"/>
      <c r="K123" s="231"/>
      <c r="P123" s="231"/>
    </row>
    <row r="124" spans="2:16">
      <c r="B124" s="231"/>
      <c r="C124" s="231"/>
      <c r="D124" s="231"/>
      <c r="E124" s="231"/>
      <c r="F124" s="231"/>
      <c r="G124" s="231"/>
      <c r="H124" s="231"/>
      <c r="I124" s="231"/>
      <c r="J124" s="231"/>
      <c r="K124" s="231"/>
      <c r="P124" s="231"/>
    </row>
    <row r="125" spans="2:16">
      <c r="B125" s="231"/>
      <c r="C125" s="231"/>
      <c r="D125" s="231"/>
      <c r="E125" s="231"/>
      <c r="F125" s="231"/>
      <c r="G125" s="231"/>
      <c r="H125" s="231"/>
      <c r="I125" s="231"/>
      <c r="J125" s="231"/>
      <c r="K125" s="231"/>
      <c r="P125" s="231"/>
    </row>
    <row r="126" spans="2:16">
      <c r="B126" s="231"/>
      <c r="C126" s="231"/>
      <c r="D126" s="231"/>
      <c r="E126" s="231"/>
      <c r="F126" s="231"/>
      <c r="G126" s="231"/>
      <c r="H126" s="231"/>
      <c r="I126" s="231"/>
      <c r="J126" s="231"/>
      <c r="K126" s="231"/>
      <c r="P126" s="231"/>
    </row>
    <row r="127" spans="2:16">
      <c r="B127" s="231"/>
      <c r="C127" s="231"/>
      <c r="D127" s="231"/>
      <c r="E127" s="231"/>
      <c r="F127" s="231"/>
      <c r="G127" s="231"/>
      <c r="H127" s="231"/>
      <c r="I127" s="231"/>
      <c r="J127" s="231"/>
      <c r="K127" s="231"/>
      <c r="P127" s="231"/>
    </row>
  </sheetData>
  <mergeCells count="12">
    <mergeCell ref="C7:E7"/>
    <mergeCell ref="H7:J7"/>
    <mergeCell ref="B41:E41"/>
    <mergeCell ref="G41:J41"/>
    <mergeCell ref="B13:E13"/>
    <mergeCell ref="G13:J13"/>
    <mergeCell ref="L41:O41"/>
    <mergeCell ref="Q41:T41"/>
    <mergeCell ref="M7:O7"/>
    <mergeCell ref="R7:T7"/>
    <mergeCell ref="L13:O13"/>
    <mergeCell ref="Q13:T13"/>
  </mergeCells>
  <phoneticPr fontId="7" type="noConversion"/>
  <printOptions horizontalCentered="1"/>
  <pageMargins left="0.39370078740157483" right="0.39370078740157483" top="0.59055118110236227" bottom="0.59055118110236227" header="0.39370078740157483" footer="0.39370078740157483"/>
  <pageSetup paperSize="9" scale="54" fitToWidth="2" orientation="portrait" r:id="rId1"/>
  <headerFooter alignWithMargins="0">
    <oddHeader>&amp;C&amp;"Helvetica,Fett"&amp;12 2010</oddHeader>
    <oddFooter>&amp;C&amp;"Helvetica,Standard" Eidg. Steuerverwaltung  -  Administration fédérale des contributions  -  Amministrazione federale delle contribuzioni&amp;R60 - 61</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3">
    <pageSetUpPr fitToPage="1"/>
  </sheetPr>
  <dimension ref="A1:H58"/>
  <sheetViews>
    <sheetView zoomScale="60" zoomScaleNormal="60" workbookViewId="0"/>
  </sheetViews>
  <sheetFormatPr baseColWidth="10" defaultColWidth="10.33203125" defaultRowHeight="13.2"/>
  <cols>
    <col min="1" max="1" width="27.5546875" style="218" customWidth="1"/>
    <col min="2" max="5" width="17.44140625" style="218" customWidth="1"/>
    <col min="6" max="7" width="17.88671875" style="218" customWidth="1"/>
    <col min="8" max="8" width="19.33203125" style="218" customWidth="1"/>
    <col min="9" max="16384" width="10.33203125" style="218"/>
  </cols>
  <sheetData>
    <row r="1" spans="1:8" ht="18.899999999999999" customHeight="1">
      <c r="A1" s="216" t="str">
        <f>'Pages 62-63'!$A$1</f>
        <v>Corporations 1)</v>
      </c>
      <c r="B1" s="216"/>
      <c r="C1" s="216"/>
      <c r="D1" s="216"/>
      <c r="E1" s="216"/>
      <c r="F1" s="216"/>
      <c r="G1" s="217"/>
      <c r="H1" s="217"/>
    </row>
    <row r="2" spans="1:8" ht="18.899999999999999" customHeight="1">
      <c r="A2" s="216"/>
      <c r="B2" s="216"/>
      <c r="C2" s="216"/>
      <c r="D2" s="216"/>
      <c r="E2" s="216"/>
      <c r="F2" s="216"/>
      <c r="G2" s="217"/>
      <c r="H2" s="217"/>
    </row>
    <row r="3" spans="1:8" ht="18.899999999999999" customHeight="1">
      <c r="A3" s="487" t="s">
        <v>209</v>
      </c>
      <c r="B3" s="216"/>
      <c r="C3" s="216"/>
      <c r="D3" s="216"/>
      <c r="E3" s="216"/>
      <c r="F3" s="216"/>
      <c r="G3" s="217"/>
      <c r="H3" s="217"/>
    </row>
    <row r="4" spans="1:8" ht="18.75" customHeight="1">
      <c r="A4" s="338"/>
      <c r="B4" s="216"/>
      <c r="C4" s="216"/>
      <c r="D4" s="216"/>
      <c r="E4" s="216"/>
      <c r="F4" s="216"/>
      <c r="G4" s="217"/>
      <c r="H4" s="217"/>
    </row>
    <row r="5" spans="1:8" ht="18.899999999999999" customHeight="1">
      <c r="A5" s="217"/>
      <c r="B5" s="217"/>
      <c r="C5" s="217"/>
      <c r="D5" s="217"/>
      <c r="E5" s="217"/>
      <c r="F5" s="217"/>
      <c r="G5" s="217"/>
      <c r="H5" s="217"/>
    </row>
    <row r="6" spans="1:8" ht="18.899999999999999" customHeight="1" thickBot="1">
      <c r="B6" s="217"/>
      <c r="C6" s="217"/>
      <c r="D6" s="217"/>
      <c r="E6" s="217"/>
      <c r="F6" s="217"/>
      <c r="G6" s="217"/>
      <c r="H6" s="217"/>
    </row>
    <row r="7" spans="1:8" ht="18.899999999999999" customHeight="1" thickBot="1">
      <c r="A7" s="219">
        <v>31</v>
      </c>
      <c r="B7" s="994" t="s">
        <v>148</v>
      </c>
      <c r="C7" s="995"/>
      <c r="D7" s="995"/>
      <c r="E7" s="995"/>
      <c r="F7" s="995"/>
      <c r="G7" s="995"/>
      <c r="H7" s="996"/>
    </row>
    <row r="8" spans="1:8" ht="18.899999999999999" customHeight="1">
      <c r="A8" s="23" t="str">
        <f>'Pages 10-11'!$A$6</f>
        <v>Cantonal capitals</v>
      </c>
      <c r="B8" s="277">
        <v>100000</v>
      </c>
      <c r="C8" s="277">
        <v>500000</v>
      </c>
      <c r="D8" s="277">
        <v>1000000</v>
      </c>
      <c r="E8" s="277">
        <v>5000000</v>
      </c>
      <c r="F8" s="277">
        <v>10000000</v>
      </c>
      <c r="G8" s="277">
        <v>50000000</v>
      </c>
      <c r="H8" s="277">
        <v>100000000</v>
      </c>
    </row>
    <row r="9" spans="1:8" ht="18.899999999999999" customHeight="1">
      <c r="A9" s="221"/>
      <c r="B9" s="274"/>
      <c r="C9" s="274"/>
      <c r="D9" s="274"/>
      <c r="E9" s="274"/>
      <c r="F9" s="274"/>
      <c r="G9" s="274"/>
      <c r="H9" s="274"/>
    </row>
    <row r="10" spans="1:8" ht="18.899999999999999" customHeight="1">
      <c r="B10" s="997" t="str">
        <f>'Pages 10-11'!B9:M9</f>
        <v xml:space="preserve">Tax burden in Swiss francs </v>
      </c>
      <c r="C10" s="998"/>
      <c r="D10" s="998"/>
      <c r="E10" s="998"/>
      <c r="F10" s="998"/>
      <c r="G10" s="998"/>
      <c r="H10" s="999"/>
    </row>
    <row r="11" spans="1:8" ht="18.899999999999999" customHeight="1">
      <c r="A11" s="24" t="str">
        <f>'Page 9'!$A$16</f>
        <v>Zurich</v>
      </c>
      <c r="B11" s="352">
        <v>172</v>
      </c>
      <c r="C11" s="352">
        <v>859</v>
      </c>
      <c r="D11" s="352">
        <v>1718</v>
      </c>
      <c r="E11" s="352">
        <v>8588</v>
      </c>
      <c r="F11" s="352">
        <v>17176</v>
      </c>
      <c r="G11" s="352">
        <v>85879</v>
      </c>
      <c r="H11" s="352">
        <v>171758</v>
      </c>
    </row>
    <row r="12" spans="1:8" ht="18.899999999999999" customHeight="1">
      <c r="A12" s="24" t="str">
        <f>'Page 9'!$A$17</f>
        <v>Berne</v>
      </c>
      <c r="B12" s="352">
        <v>144</v>
      </c>
      <c r="C12" s="352">
        <v>719</v>
      </c>
      <c r="D12" s="352">
        <v>1438</v>
      </c>
      <c r="E12" s="352">
        <v>7188</v>
      </c>
      <c r="F12" s="352">
        <v>14376</v>
      </c>
      <c r="G12" s="352">
        <v>71879</v>
      </c>
      <c r="H12" s="352">
        <v>143757</v>
      </c>
    </row>
    <row r="13" spans="1:8" ht="18.899999999999999" customHeight="1">
      <c r="A13" s="24" t="str">
        <f>'Page 9'!$A$18</f>
        <v>Lucerne</v>
      </c>
      <c r="B13" s="352">
        <v>185</v>
      </c>
      <c r="C13" s="352">
        <v>925</v>
      </c>
      <c r="D13" s="352">
        <v>1850</v>
      </c>
      <c r="E13" s="352">
        <v>9250</v>
      </c>
      <c r="F13" s="352">
        <v>18500</v>
      </c>
      <c r="G13" s="352">
        <v>92500</v>
      </c>
      <c r="H13" s="352">
        <v>185000</v>
      </c>
    </row>
    <row r="14" spans="1:8" ht="18.899999999999999" customHeight="1">
      <c r="A14" s="24" t="str">
        <f>'Page 9'!$A$19</f>
        <v>Altdorf</v>
      </c>
      <c r="B14" s="352">
        <v>1</v>
      </c>
      <c r="C14" s="352">
        <v>5</v>
      </c>
      <c r="D14" s="352">
        <v>10</v>
      </c>
      <c r="E14" s="352">
        <v>50</v>
      </c>
      <c r="F14" s="352">
        <v>100</v>
      </c>
      <c r="G14" s="352">
        <v>500</v>
      </c>
      <c r="H14" s="352">
        <v>1000</v>
      </c>
    </row>
    <row r="15" spans="1:8" ht="18.899999999999999" customHeight="1">
      <c r="A15" s="24" t="str">
        <f>'Page 9'!$A$20</f>
        <v>Schwyz</v>
      </c>
      <c r="B15" s="352">
        <v>159</v>
      </c>
      <c r="C15" s="352">
        <v>796</v>
      </c>
      <c r="D15" s="352">
        <v>1593</v>
      </c>
      <c r="E15" s="352">
        <v>7963</v>
      </c>
      <c r="F15" s="352">
        <v>15926</v>
      </c>
      <c r="G15" s="352">
        <v>79628</v>
      </c>
      <c r="H15" s="352">
        <v>159256</v>
      </c>
    </row>
    <row r="16" spans="1:8" ht="18.899999999999999" customHeight="1">
      <c r="A16" s="24" t="str">
        <f>'Page 9'!$A$21</f>
        <v>Sarnen</v>
      </c>
      <c r="B16" s="352">
        <v>500</v>
      </c>
      <c r="C16" s="352">
        <v>1000</v>
      </c>
      <c r="D16" s="352">
        <v>2000</v>
      </c>
      <c r="E16" s="352">
        <v>10000</v>
      </c>
      <c r="F16" s="352">
        <v>20000</v>
      </c>
      <c r="G16" s="352">
        <v>100000</v>
      </c>
      <c r="H16" s="352">
        <v>200000</v>
      </c>
    </row>
    <row r="17" spans="1:8" ht="18.899999999999999" customHeight="1">
      <c r="A17" s="24" t="str">
        <f>'Page 9'!$A$22</f>
        <v>Stans</v>
      </c>
      <c r="B17" s="352">
        <v>500</v>
      </c>
      <c r="C17" s="352">
        <v>500</v>
      </c>
      <c r="D17" s="352">
        <v>500</v>
      </c>
      <c r="E17" s="352">
        <v>500</v>
      </c>
      <c r="F17" s="352">
        <v>1000</v>
      </c>
      <c r="G17" s="352">
        <v>5000</v>
      </c>
      <c r="H17" s="352">
        <v>10000</v>
      </c>
    </row>
    <row r="18" spans="1:8" ht="18.899999999999999" customHeight="1">
      <c r="A18" s="24" t="str">
        <f>'Page 9'!$A$23</f>
        <v>Glarus</v>
      </c>
      <c r="B18" s="352">
        <v>253</v>
      </c>
      <c r="C18" s="352">
        <v>1267</v>
      </c>
      <c r="D18" s="352">
        <v>2534</v>
      </c>
      <c r="E18" s="352">
        <v>12671</v>
      </c>
      <c r="F18" s="352">
        <v>25341</v>
      </c>
      <c r="G18" s="352">
        <v>126705</v>
      </c>
      <c r="H18" s="352">
        <v>253410</v>
      </c>
    </row>
    <row r="19" spans="1:8" ht="18.899999999999999" customHeight="1">
      <c r="A19" s="24" t="str">
        <f>'Page 9'!$A$24</f>
        <v>Zug</v>
      </c>
      <c r="B19" s="352">
        <v>75</v>
      </c>
      <c r="C19" s="352">
        <v>374</v>
      </c>
      <c r="D19" s="352">
        <v>748</v>
      </c>
      <c r="E19" s="352">
        <v>3740</v>
      </c>
      <c r="F19" s="352">
        <v>7479</v>
      </c>
      <c r="G19" s="352">
        <v>37397</v>
      </c>
      <c r="H19" s="352">
        <v>74793</v>
      </c>
    </row>
    <row r="20" spans="1:8" ht="18.899999999999999" customHeight="1">
      <c r="A20" s="24" t="str">
        <f>'Page 9'!$A$25</f>
        <v>Fribourg</v>
      </c>
      <c r="B20" s="352">
        <v>307</v>
      </c>
      <c r="C20" s="352">
        <v>1533</v>
      </c>
      <c r="D20" s="352">
        <v>3066</v>
      </c>
      <c r="E20" s="352">
        <v>15328</v>
      </c>
      <c r="F20" s="352">
        <v>30656</v>
      </c>
      <c r="G20" s="352">
        <v>153280</v>
      </c>
      <c r="H20" s="352">
        <v>306560</v>
      </c>
    </row>
    <row r="21" spans="1:8" ht="18.899999999999999" customHeight="1">
      <c r="A21" s="24" t="str">
        <f>'Page 9'!$A$26</f>
        <v>Solothurn</v>
      </c>
      <c r="B21" s="352">
        <v>183</v>
      </c>
      <c r="C21" s="352">
        <v>916</v>
      </c>
      <c r="D21" s="352">
        <v>1832</v>
      </c>
      <c r="E21" s="352">
        <v>9160</v>
      </c>
      <c r="F21" s="352">
        <v>18320</v>
      </c>
      <c r="G21" s="352">
        <v>91600</v>
      </c>
      <c r="H21" s="352">
        <v>183200</v>
      </c>
    </row>
    <row r="22" spans="1:8" ht="18.899999999999999" customHeight="1">
      <c r="A22" s="24" t="str">
        <f>'Page 9'!$A$27</f>
        <v>Basel</v>
      </c>
      <c r="B22" s="352">
        <v>525</v>
      </c>
      <c r="C22" s="352">
        <v>2625</v>
      </c>
      <c r="D22" s="352">
        <v>5250</v>
      </c>
      <c r="E22" s="352">
        <v>26250</v>
      </c>
      <c r="F22" s="352">
        <v>52500</v>
      </c>
      <c r="G22" s="352">
        <v>262500</v>
      </c>
      <c r="H22" s="352">
        <v>525000</v>
      </c>
    </row>
    <row r="23" spans="1:8" ht="18.899999999999999" customHeight="1">
      <c r="A23" s="24" t="str">
        <f>'Page 9'!$A$28</f>
        <v>Liestal</v>
      </c>
      <c r="B23" s="352">
        <v>380</v>
      </c>
      <c r="C23" s="352">
        <v>1900</v>
      </c>
      <c r="D23" s="352">
        <v>3800</v>
      </c>
      <c r="E23" s="352">
        <v>19000</v>
      </c>
      <c r="F23" s="352">
        <v>38000</v>
      </c>
      <c r="G23" s="352">
        <v>190000</v>
      </c>
      <c r="H23" s="352">
        <v>380000</v>
      </c>
    </row>
    <row r="24" spans="1:8" ht="18.899999999999999" customHeight="1">
      <c r="A24" s="24" t="str">
        <f>'Page 9'!$A$29</f>
        <v>Schaffhausen</v>
      </c>
      <c r="B24" s="352">
        <v>210</v>
      </c>
      <c r="C24" s="352">
        <v>1050</v>
      </c>
      <c r="D24" s="352">
        <v>2100</v>
      </c>
      <c r="E24" s="352">
        <v>10500</v>
      </c>
      <c r="F24" s="352">
        <v>21000</v>
      </c>
      <c r="G24" s="352">
        <v>105000</v>
      </c>
      <c r="H24" s="352">
        <v>210000</v>
      </c>
    </row>
    <row r="25" spans="1:8" ht="18.899999999999999" customHeight="1">
      <c r="A25" s="24" t="str">
        <f>'Page 9'!$A$30</f>
        <v>Herisau</v>
      </c>
      <c r="B25" s="352">
        <v>900</v>
      </c>
      <c r="C25" s="352">
        <v>900</v>
      </c>
      <c r="D25" s="352">
        <v>900</v>
      </c>
      <c r="E25" s="352">
        <v>3600</v>
      </c>
      <c r="F25" s="352">
        <v>7200</v>
      </c>
      <c r="G25" s="352">
        <v>36000</v>
      </c>
      <c r="H25" s="352">
        <v>72000</v>
      </c>
    </row>
    <row r="26" spans="1:8" ht="18.899999999999999" customHeight="1">
      <c r="A26" s="24" t="str">
        <f>'Page 9'!$A$31</f>
        <v>Appenzell</v>
      </c>
      <c r="B26" s="352">
        <v>500</v>
      </c>
      <c r="C26" s="352">
        <v>500</v>
      </c>
      <c r="D26" s="352">
        <v>499.99999999999994</v>
      </c>
      <c r="E26" s="352">
        <v>2499.9999999999995</v>
      </c>
      <c r="F26" s="352">
        <v>4999.9999999999991</v>
      </c>
      <c r="G26" s="352">
        <v>24999.999999999996</v>
      </c>
      <c r="H26" s="352">
        <v>49999.999999999993</v>
      </c>
    </row>
    <row r="27" spans="1:8" ht="18.899999999999999" customHeight="1">
      <c r="A27" s="24" t="str">
        <f>'Page 9'!$A$32</f>
        <v>St. Gall</v>
      </c>
      <c r="B27" s="352">
        <v>67</v>
      </c>
      <c r="C27" s="352">
        <v>335</v>
      </c>
      <c r="D27" s="352">
        <v>670</v>
      </c>
      <c r="E27" s="352">
        <v>3350</v>
      </c>
      <c r="F27" s="352">
        <v>6700</v>
      </c>
      <c r="G27" s="352">
        <v>33500</v>
      </c>
      <c r="H27" s="352">
        <v>67000</v>
      </c>
    </row>
    <row r="28" spans="1:8" ht="18.899999999999999" customHeight="1">
      <c r="A28" s="24" t="str">
        <f>'Page 9'!$A$33</f>
        <v>Chur</v>
      </c>
      <c r="B28" s="352">
        <v>481.85</v>
      </c>
      <c r="C28" s="352">
        <v>2409.25</v>
      </c>
      <c r="D28" s="352">
        <v>4818.5</v>
      </c>
      <c r="E28" s="352">
        <v>24092.500000000004</v>
      </c>
      <c r="F28" s="352">
        <v>49957.37</v>
      </c>
      <c r="G28" s="352">
        <v>259457.37000000002</v>
      </c>
      <c r="H28" s="352">
        <v>521332.37000000005</v>
      </c>
    </row>
    <row r="29" spans="1:8" ht="18.899999999999999" customHeight="1">
      <c r="A29" s="24" t="str">
        <f>'Page 9'!$A$34</f>
        <v>Aarau</v>
      </c>
      <c r="B29" s="352">
        <v>845</v>
      </c>
      <c r="C29" s="352">
        <v>1056</v>
      </c>
      <c r="D29" s="352">
        <v>2113</v>
      </c>
      <c r="E29" s="352">
        <v>10563</v>
      </c>
      <c r="F29" s="352">
        <v>21125</v>
      </c>
      <c r="G29" s="352">
        <v>105625</v>
      </c>
      <c r="H29" s="352">
        <v>211250</v>
      </c>
    </row>
    <row r="30" spans="1:8" ht="18.899999999999999" customHeight="1">
      <c r="A30" s="24" t="str">
        <f>'Page 9'!$A$35</f>
        <v>Frauenfeld</v>
      </c>
      <c r="B30" s="352">
        <v>279</v>
      </c>
      <c r="C30" s="352">
        <v>419</v>
      </c>
      <c r="D30" s="352">
        <v>837</v>
      </c>
      <c r="E30" s="352">
        <v>4185</v>
      </c>
      <c r="F30" s="352">
        <v>8370</v>
      </c>
      <c r="G30" s="352">
        <v>41850</v>
      </c>
      <c r="H30" s="352">
        <v>83700</v>
      </c>
    </row>
    <row r="31" spans="1:8" ht="18.899999999999999" customHeight="1">
      <c r="A31" s="24" t="str">
        <f>'Page 9'!$A$36</f>
        <v>Bellinzona</v>
      </c>
      <c r="B31" s="352">
        <v>293</v>
      </c>
      <c r="C31" s="352">
        <v>1463</v>
      </c>
      <c r="D31" s="352">
        <v>2925</v>
      </c>
      <c r="E31" s="352">
        <v>14625</v>
      </c>
      <c r="F31" s="352">
        <v>29250</v>
      </c>
      <c r="G31" s="352">
        <v>146250</v>
      </c>
      <c r="H31" s="352">
        <v>292500</v>
      </c>
    </row>
    <row r="32" spans="1:8" ht="18.899999999999999" customHeight="1">
      <c r="A32" s="24" t="str">
        <f>'Page 9'!$A$37</f>
        <v>Lausanne</v>
      </c>
      <c r="B32" s="352">
        <v>70.05</v>
      </c>
      <c r="C32" s="352">
        <v>350.25</v>
      </c>
      <c r="D32" s="352">
        <v>700.5</v>
      </c>
      <c r="E32" s="352">
        <v>3502.5</v>
      </c>
      <c r="F32" s="352">
        <v>7005</v>
      </c>
      <c r="G32" s="352">
        <v>35025</v>
      </c>
      <c r="H32" s="352">
        <v>70050</v>
      </c>
    </row>
    <row r="33" spans="1:8" ht="18.899999999999999" customHeight="1">
      <c r="A33" s="24" t="str">
        <f>'Page 9'!$A$38</f>
        <v>Sion</v>
      </c>
      <c r="B33" s="352">
        <v>203</v>
      </c>
      <c r="C33" s="352">
        <v>1015</v>
      </c>
      <c r="D33" s="352">
        <v>3553</v>
      </c>
      <c r="E33" s="352">
        <v>23853</v>
      </c>
      <c r="F33" s="352">
        <v>49228</v>
      </c>
      <c r="G33" s="352">
        <v>252228</v>
      </c>
      <c r="H33" s="352">
        <v>505978</v>
      </c>
    </row>
    <row r="34" spans="1:8" ht="18.899999999999999" customHeight="1">
      <c r="A34" s="24" t="str">
        <f>'Page 9'!$A$39</f>
        <v>Neuchâtel</v>
      </c>
      <c r="B34" s="352">
        <v>500</v>
      </c>
      <c r="C34" s="352">
        <v>2500</v>
      </c>
      <c r="D34" s="352">
        <v>5000</v>
      </c>
      <c r="E34" s="352">
        <v>25000</v>
      </c>
      <c r="F34" s="352">
        <v>50000</v>
      </c>
      <c r="G34" s="352">
        <v>250000</v>
      </c>
      <c r="H34" s="352">
        <v>500000</v>
      </c>
    </row>
    <row r="35" spans="1:8" ht="18.899999999999999" customHeight="1">
      <c r="A35" s="24" t="str">
        <f>'Page 9'!$A$40</f>
        <v>Geneva</v>
      </c>
      <c r="B35" s="352">
        <v>401</v>
      </c>
      <c r="C35" s="352">
        <v>2003</v>
      </c>
      <c r="D35" s="352">
        <v>4007</v>
      </c>
      <c r="E35" s="352">
        <v>20034</v>
      </c>
      <c r="F35" s="352">
        <v>40068</v>
      </c>
      <c r="G35" s="352">
        <v>200340</v>
      </c>
      <c r="H35" s="352">
        <v>400680</v>
      </c>
    </row>
    <row r="36" spans="1:8" ht="18.899999999999999" customHeight="1">
      <c r="A36" s="24" t="str">
        <f>'Page 9'!$A$41</f>
        <v>Delémont</v>
      </c>
      <c r="B36" s="352">
        <v>377</v>
      </c>
      <c r="C36" s="352">
        <v>1887</v>
      </c>
      <c r="D36" s="352">
        <v>3773</v>
      </c>
      <c r="E36" s="352">
        <v>18866</v>
      </c>
      <c r="F36" s="352">
        <v>37731</v>
      </c>
      <c r="G36" s="352">
        <v>188657</v>
      </c>
      <c r="H36" s="352">
        <v>377314</v>
      </c>
    </row>
    <row r="37" spans="1:8" ht="18.899999999999999" customHeight="1"/>
    <row r="38" spans="1:8" ht="18.899999999999999" customHeight="1">
      <c r="A38" s="223" t="s">
        <v>146</v>
      </c>
    </row>
    <row r="39" spans="1:8" ht="18.899999999999999" customHeight="1">
      <c r="A39" s="223"/>
    </row>
    <row r="40" spans="1:8" ht="18.899999999999999" customHeight="1">
      <c r="A40" s="275"/>
      <c r="B40" s="225"/>
      <c r="C40" s="225"/>
      <c r="D40" s="225"/>
      <c r="E40" s="225"/>
      <c r="F40" s="225"/>
      <c r="G40" s="225"/>
      <c r="H40" s="225"/>
    </row>
    <row r="41" spans="1:8" ht="18.899999999999999" customHeight="1">
      <c r="A41" s="276"/>
      <c r="B41" s="217"/>
      <c r="C41" s="217"/>
      <c r="D41" s="217"/>
      <c r="E41" s="217"/>
      <c r="F41" s="217"/>
      <c r="G41" s="217"/>
      <c r="H41" s="217"/>
    </row>
    <row r="42" spans="1:8" ht="18.899999999999999" customHeight="1">
      <c r="A42" s="217"/>
      <c r="B42" s="217"/>
      <c r="C42" s="217"/>
      <c r="D42" s="217"/>
      <c r="E42" s="217"/>
      <c r="F42" s="217"/>
      <c r="G42" s="217"/>
      <c r="H42" s="217"/>
    </row>
    <row r="43" spans="1:8" ht="18.899999999999999" customHeight="1">
      <c r="A43" s="217"/>
      <c r="B43" s="217"/>
      <c r="C43" s="217"/>
      <c r="D43" s="217"/>
      <c r="E43" s="217"/>
      <c r="F43" s="217"/>
      <c r="G43" s="217"/>
      <c r="H43" s="217"/>
    </row>
    <row r="44" spans="1:8" ht="18.899999999999999" customHeight="1"/>
    <row r="45" spans="1:8" ht="18.899999999999999" customHeight="1">
      <c r="A45" s="217"/>
      <c r="B45" s="217"/>
      <c r="C45" s="217"/>
      <c r="D45" s="217"/>
      <c r="E45" s="217"/>
      <c r="F45" s="217"/>
      <c r="G45" s="217"/>
      <c r="H45" s="217"/>
    </row>
    <row r="46" spans="1:8" ht="18.899999999999999" customHeight="1">
      <c r="A46" s="217"/>
      <c r="B46" s="217"/>
      <c r="C46" s="217"/>
      <c r="D46" s="217"/>
      <c r="E46" s="217"/>
      <c r="F46" s="217"/>
      <c r="G46" s="217"/>
      <c r="H46" s="217"/>
    </row>
    <row r="47" spans="1:8" ht="18.899999999999999" customHeight="1">
      <c r="A47" s="217"/>
      <c r="B47" s="217"/>
      <c r="C47" s="217"/>
      <c r="D47" s="217"/>
      <c r="E47" s="217"/>
      <c r="F47" s="217"/>
      <c r="G47" s="217"/>
      <c r="H47" s="217"/>
    </row>
    <row r="48" spans="1:8" ht="18.899999999999999" customHeight="1">
      <c r="A48" s="217"/>
      <c r="B48" s="217"/>
      <c r="C48" s="217"/>
      <c r="D48" s="217"/>
      <c r="E48" s="217"/>
      <c r="F48" s="217"/>
      <c r="G48" s="217"/>
      <c r="H48" s="217"/>
    </row>
    <row r="49" spans="1:8">
      <c r="A49" s="217"/>
      <c r="B49" s="217"/>
      <c r="C49" s="217"/>
      <c r="D49" s="217"/>
      <c r="E49" s="217"/>
      <c r="F49" s="217"/>
      <c r="G49" s="217"/>
      <c r="H49" s="217"/>
    </row>
    <row r="50" spans="1:8">
      <c r="A50" s="217"/>
      <c r="B50" s="217"/>
      <c r="C50" s="217"/>
      <c r="D50" s="217"/>
      <c r="E50" s="217"/>
      <c r="F50" s="217"/>
      <c r="G50" s="217"/>
      <c r="H50" s="217"/>
    </row>
    <row r="51" spans="1:8">
      <c r="A51" s="217"/>
      <c r="B51" s="217"/>
      <c r="C51" s="217"/>
      <c r="D51" s="217"/>
      <c r="E51" s="217"/>
      <c r="F51" s="217"/>
      <c r="G51" s="217"/>
      <c r="H51" s="217"/>
    </row>
    <row r="52" spans="1:8">
      <c r="A52" s="217"/>
      <c r="B52" s="217"/>
      <c r="C52" s="217"/>
      <c r="D52" s="217"/>
      <c r="E52" s="217"/>
      <c r="F52" s="217"/>
      <c r="G52" s="217"/>
      <c r="H52" s="217"/>
    </row>
    <row r="53" spans="1:8">
      <c r="A53" s="217"/>
      <c r="B53" s="217"/>
      <c r="C53" s="217"/>
      <c r="D53" s="217"/>
      <c r="E53" s="217"/>
      <c r="F53" s="217"/>
      <c r="G53" s="217"/>
      <c r="H53" s="217"/>
    </row>
    <row r="54" spans="1:8">
      <c r="A54" s="217"/>
      <c r="B54" s="217"/>
      <c r="C54" s="217"/>
      <c r="D54" s="217"/>
      <c r="E54" s="217"/>
      <c r="F54" s="217"/>
      <c r="G54" s="217"/>
      <c r="H54" s="217"/>
    </row>
    <row r="55" spans="1:8">
      <c r="A55" s="217"/>
      <c r="B55" s="217"/>
      <c r="C55" s="217"/>
      <c r="D55" s="217"/>
      <c r="E55" s="217"/>
      <c r="F55" s="217"/>
      <c r="G55" s="217"/>
      <c r="H55" s="217"/>
    </row>
    <row r="56" spans="1:8">
      <c r="A56" s="217"/>
      <c r="B56" s="217"/>
      <c r="C56" s="217"/>
      <c r="D56" s="217"/>
      <c r="E56" s="217"/>
      <c r="F56" s="217"/>
      <c r="G56" s="217"/>
      <c r="H56" s="217"/>
    </row>
    <row r="57" spans="1:8">
      <c r="A57" s="217"/>
      <c r="B57" s="217"/>
      <c r="C57" s="217"/>
      <c r="D57" s="217"/>
      <c r="E57" s="217"/>
      <c r="F57" s="217"/>
      <c r="G57" s="217"/>
      <c r="H57" s="217"/>
    </row>
    <row r="58" spans="1:8">
      <c r="A58" s="217"/>
      <c r="B58" s="217"/>
      <c r="C58" s="217"/>
      <c r="D58" s="217"/>
      <c r="E58" s="217"/>
      <c r="F58" s="217"/>
      <c r="G58" s="217"/>
      <c r="H58" s="217"/>
    </row>
  </sheetData>
  <mergeCells count="2">
    <mergeCell ref="B7:H7"/>
    <mergeCell ref="B10:H10"/>
  </mergeCells>
  <phoneticPr fontId="7" type="noConversion"/>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2010</oddHeader>
    <oddFooter>&amp;L62&amp;C&amp;"Helvetica,Standard" Eidg. Steuerverwaltung  -  Administration fédérale des contributions  -  Amministrazione federale delle contribuzioni</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4">
    <pageSetUpPr fitToPage="1"/>
  </sheetPr>
  <dimension ref="A1:S69"/>
  <sheetViews>
    <sheetView zoomScale="60" zoomScaleNormal="60" workbookViewId="0"/>
  </sheetViews>
  <sheetFormatPr baseColWidth="10" defaultColWidth="10.33203125" defaultRowHeight="13.2"/>
  <cols>
    <col min="1" max="1" width="27" style="279" customWidth="1"/>
    <col min="2" max="2" width="13.5546875" style="279" customWidth="1"/>
    <col min="3" max="3" width="17.5546875" style="279" customWidth="1"/>
    <col min="4" max="4" width="13.5546875" style="279" customWidth="1"/>
    <col min="5" max="5" width="2.6640625" style="279" customWidth="1"/>
    <col min="6" max="6" width="13.5546875" style="279" customWidth="1"/>
    <col min="7" max="7" width="16" style="279" customWidth="1"/>
    <col min="8" max="8" width="13.33203125" style="279" customWidth="1"/>
    <col min="9" max="9" width="2.6640625" style="279" customWidth="1"/>
    <col min="10" max="10" width="13.5546875" style="279" customWidth="1"/>
    <col min="11" max="11" width="16" style="279" customWidth="1"/>
    <col min="12" max="12" width="13.5546875" style="279" customWidth="1"/>
    <col min="13" max="19" width="12.6640625" style="279" customWidth="1"/>
    <col min="20" max="16384" width="10.33203125" style="279"/>
  </cols>
  <sheetData>
    <row r="1" spans="1:19" ht="18.899999999999999" customHeight="1">
      <c r="A1" s="278" t="s">
        <v>149</v>
      </c>
      <c r="B1" s="278"/>
      <c r="C1" s="278"/>
      <c r="D1" s="278"/>
      <c r="E1" s="278"/>
      <c r="F1" s="278"/>
      <c r="G1" s="278"/>
      <c r="H1" s="278"/>
      <c r="I1" s="278"/>
      <c r="J1" s="278"/>
      <c r="K1" s="278"/>
      <c r="L1" s="278"/>
    </row>
    <row r="2" spans="1:19" ht="18.899999999999999" customHeight="1">
      <c r="A2" s="278"/>
      <c r="B2" s="278"/>
      <c r="C2" s="278"/>
      <c r="D2" s="278"/>
      <c r="E2" s="278"/>
      <c r="F2" s="278"/>
      <c r="G2" s="278"/>
      <c r="H2" s="278"/>
      <c r="I2" s="278"/>
      <c r="J2" s="278"/>
      <c r="K2" s="278"/>
      <c r="L2" s="278"/>
    </row>
    <row r="3" spans="1:19" ht="18.899999999999999" customHeight="1">
      <c r="A3" s="280" t="str">
        <f>'Page 66'!$A$3</f>
        <v>Cantonal, municipal, and church tax burden on equity (paid-up capital and reserves)</v>
      </c>
      <c r="B3" s="278"/>
      <c r="C3" s="278"/>
      <c r="D3" s="278"/>
      <c r="E3" s="278"/>
      <c r="F3" s="278"/>
      <c r="G3" s="278"/>
      <c r="H3" s="278"/>
      <c r="I3" s="278"/>
      <c r="J3" s="278"/>
      <c r="K3" s="278"/>
      <c r="L3" s="278"/>
    </row>
    <row r="4" spans="1:19" ht="18.899999999999999" customHeight="1">
      <c r="A4" s="496" t="s">
        <v>210</v>
      </c>
      <c r="B4" s="278"/>
      <c r="C4" s="278"/>
      <c r="D4" s="278"/>
      <c r="E4" s="278"/>
      <c r="F4" s="278"/>
      <c r="G4" s="278"/>
      <c r="H4" s="278"/>
      <c r="I4" s="278"/>
      <c r="J4" s="278"/>
      <c r="K4" s="278"/>
      <c r="L4" s="278"/>
    </row>
    <row r="5" spans="1:19" ht="18.899999999999999" customHeight="1">
      <c r="A5" s="278"/>
      <c r="B5" s="278"/>
      <c r="C5" s="278"/>
      <c r="D5" s="278"/>
      <c r="E5" s="278"/>
      <c r="F5" s="278"/>
      <c r="G5" s="278"/>
      <c r="H5" s="278"/>
      <c r="I5" s="278"/>
      <c r="J5" s="278"/>
      <c r="K5" s="278"/>
      <c r="L5" s="278"/>
    </row>
    <row r="6" spans="1:19" ht="18.899999999999999" customHeight="1">
      <c r="A6" s="298" t="s">
        <v>150</v>
      </c>
      <c r="B6" s="280"/>
      <c r="C6" s="280"/>
      <c r="D6" s="280"/>
      <c r="E6" s="280"/>
      <c r="F6" s="280"/>
      <c r="G6" s="298"/>
      <c r="H6" s="280"/>
      <c r="I6" s="280"/>
      <c r="K6" s="281"/>
      <c r="L6" s="281"/>
      <c r="N6" s="298"/>
      <c r="O6" s="280"/>
      <c r="P6" s="280"/>
      <c r="Q6" s="280"/>
      <c r="R6" s="280"/>
      <c r="S6" s="280"/>
    </row>
    <row r="7" spans="1:19" ht="18.899999999999999" customHeight="1">
      <c r="A7" s="280" t="s">
        <v>191</v>
      </c>
      <c r="B7" s="280"/>
      <c r="C7" s="280"/>
      <c r="D7" s="280"/>
      <c r="E7" s="280"/>
      <c r="F7" s="280"/>
      <c r="G7" s="280"/>
      <c r="H7" s="280"/>
      <c r="I7" s="280"/>
      <c r="K7" s="281"/>
      <c r="L7" s="281"/>
      <c r="N7" s="280"/>
      <c r="O7" s="280"/>
      <c r="P7" s="280"/>
      <c r="Q7" s="280"/>
      <c r="R7" s="280"/>
      <c r="S7" s="280"/>
    </row>
    <row r="8" spans="1:19" ht="33" customHeight="1">
      <c r="A8" s="1004" t="s">
        <v>211</v>
      </c>
      <c r="B8" s="1004"/>
      <c r="C8" s="1004"/>
      <c r="D8" s="1004"/>
      <c r="E8" s="1004"/>
      <c r="F8" s="1004"/>
      <c r="G8" s="1000"/>
      <c r="H8" s="1000"/>
      <c r="I8" s="1000"/>
      <c r="J8" s="1000"/>
      <c r="K8" s="1000"/>
      <c r="L8" s="1000"/>
      <c r="N8" s="1000"/>
      <c r="O8" s="1000"/>
      <c r="P8" s="1000"/>
      <c r="Q8" s="1000"/>
      <c r="R8" s="1000"/>
      <c r="S8" s="1000"/>
    </row>
    <row r="9" spans="1:19" ht="18.899999999999999" customHeight="1">
      <c r="A9" s="280"/>
      <c r="B9" s="280"/>
      <c r="C9" s="280"/>
      <c r="D9" s="280"/>
      <c r="E9" s="280"/>
      <c r="F9" s="280"/>
      <c r="G9" s="280"/>
      <c r="H9" s="280"/>
      <c r="I9" s="280"/>
      <c r="K9" s="281"/>
      <c r="L9" s="281"/>
      <c r="N9" s="280"/>
      <c r="O9" s="280"/>
      <c r="P9" s="280"/>
      <c r="Q9" s="280"/>
      <c r="R9" s="280"/>
      <c r="S9" s="280"/>
    </row>
    <row r="10" spans="1:19" ht="18.899999999999999" customHeight="1">
      <c r="A10" s="280" t="s">
        <v>151</v>
      </c>
      <c r="B10" s="280"/>
      <c r="C10" s="280"/>
      <c r="D10" s="280"/>
      <c r="E10" s="280"/>
      <c r="F10" s="280"/>
      <c r="G10" s="280"/>
      <c r="H10" s="280"/>
      <c r="I10" s="280"/>
      <c r="K10" s="281"/>
      <c r="L10" s="281"/>
      <c r="N10" s="280"/>
      <c r="O10" s="280"/>
      <c r="P10" s="280"/>
      <c r="Q10" s="280"/>
      <c r="R10" s="280"/>
      <c r="S10" s="280"/>
    </row>
    <row r="11" spans="1:19" ht="50.1" customHeight="1">
      <c r="A11" s="1004" t="s">
        <v>212</v>
      </c>
      <c r="B11" s="1004"/>
      <c r="C11" s="1004"/>
      <c r="D11" s="1004"/>
      <c r="E11" s="1004"/>
      <c r="F11" s="1004"/>
      <c r="G11" s="1000"/>
      <c r="H11" s="1000"/>
      <c r="I11" s="1000"/>
      <c r="J11" s="1000"/>
      <c r="K11" s="1000"/>
      <c r="L11" s="1000"/>
      <c r="N11" s="1000"/>
      <c r="O11" s="1000"/>
      <c r="P11" s="1000"/>
      <c r="Q11" s="1000"/>
      <c r="R11" s="1000"/>
      <c r="S11" s="1000"/>
    </row>
    <row r="12" spans="1:19" ht="18.75" customHeight="1" thickBot="1">
      <c r="A12" s="299"/>
      <c r="B12" s="299"/>
      <c r="C12" s="299"/>
      <c r="D12" s="299"/>
      <c r="E12" s="299"/>
      <c r="F12" s="299"/>
      <c r="G12" s="299"/>
      <c r="H12" s="299"/>
      <c r="I12" s="299"/>
      <c r="J12" s="299"/>
      <c r="K12" s="299"/>
      <c r="L12" s="299"/>
    </row>
    <row r="13" spans="1:19" ht="18.75" customHeight="1" thickBot="1">
      <c r="A13" s="282">
        <v>32</v>
      </c>
      <c r="B13" s="1008" t="s">
        <v>162</v>
      </c>
      <c r="C13" s="1009"/>
      <c r="D13" s="1009"/>
      <c r="E13" s="1009"/>
      <c r="F13" s="1009"/>
      <c r="G13" s="1009"/>
      <c r="H13" s="1009"/>
      <c r="I13" s="1009"/>
      <c r="J13" s="1009"/>
      <c r="K13" s="1009"/>
      <c r="L13" s="1010"/>
    </row>
    <row r="14" spans="1:19" ht="18.75" customHeight="1">
      <c r="B14" s="1005" t="s">
        <v>155</v>
      </c>
      <c r="C14" s="1006"/>
      <c r="D14" s="1007"/>
      <c r="E14" s="337"/>
      <c r="F14" s="1005" t="s">
        <v>156</v>
      </c>
      <c r="G14" s="1006"/>
      <c r="H14" s="1007"/>
      <c r="I14" s="294"/>
      <c r="J14" s="1005" t="s">
        <v>157</v>
      </c>
      <c r="K14" s="1006"/>
      <c r="L14" s="1007"/>
    </row>
    <row r="15" spans="1:19" ht="18.75" customHeight="1">
      <c r="B15" s="299"/>
      <c r="C15" s="299"/>
      <c r="D15" s="299"/>
      <c r="E15" s="299"/>
      <c r="F15" s="299"/>
      <c r="G15" s="299"/>
      <c r="H15" s="299"/>
      <c r="I15" s="299"/>
      <c r="J15" s="299"/>
      <c r="K15" s="299"/>
      <c r="L15" s="299"/>
    </row>
    <row r="16" spans="1:19" ht="18.75" customHeight="1">
      <c r="A16" s="299"/>
      <c r="B16" s="1001" t="s">
        <v>154</v>
      </c>
      <c r="C16" s="1002"/>
      <c r="D16" s="1002"/>
      <c r="E16" s="1002"/>
      <c r="F16" s="1002"/>
      <c r="G16" s="1002"/>
      <c r="H16" s="1002"/>
      <c r="I16" s="1002"/>
      <c r="J16" s="1002"/>
      <c r="K16" s="1002"/>
      <c r="L16" s="1003"/>
    </row>
    <row r="17" spans="1:12" ht="18.899999999999999" customHeight="1">
      <c r="A17" s="281"/>
      <c r="B17" s="281"/>
      <c r="C17" s="281"/>
      <c r="D17" s="281"/>
      <c r="E17" s="281"/>
      <c r="F17" s="281"/>
      <c r="G17" s="281"/>
      <c r="H17" s="281"/>
      <c r="I17" s="281"/>
      <c r="J17" s="281"/>
      <c r="K17" s="281"/>
      <c r="L17" s="281"/>
    </row>
    <row r="18" spans="1:12" ht="18.899999999999999" customHeight="1">
      <c r="A18" s="23" t="str">
        <f>'Pages 10-11'!$A$6</f>
        <v>Cantonal capitals</v>
      </c>
      <c r="B18" s="302" t="s">
        <v>44</v>
      </c>
      <c r="C18" s="303"/>
      <c r="D18" s="304"/>
      <c r="E18" s="280"/>
      <c r="F18" s="461" t="str">
        <f>B18</f>
        <v>Canton</v>
      </c>
      <c r="G18" s="459"/>
      <c r="H18" s="304"/>
      <c r="I18" s="280"/>
      <c r="J18" s="461" t="str">
        <f>B18</f>
        <v>Canton</v>
      </c>
      <c r="K18" s="463"/>
      <c r="L18" s="304"/>
    </row>
    <row r="19" spans="1:12" ht="18.899999999999999" customHeight="1">
      <c r="A19" s="280"/>
      <c r="B19" s="305" t="s">
        <v>152</v>
      </c>
      <c r="C19" s="295" t="s">
        <v>80</v>
      </c>
      <c r="D19" s="306" t="s">
        <v>46</v>
      </c>
      <c r="E19" s="283"/>
      <c r="F19" s="296" t="str">
        <f t="shared" ref="F19:H20" si="0">B19</f>
        <v xml:space="preserve">and </v>
      </c>
      <c r="G19" s="296" t="str">
        <f t="shared" si="0"/>
        <v>Confederation</v>
      </c>
      <c r="H19" s="296" t="str">
        <f t="shared" si="0"/>
        <v>Total</v>
      </c>
      <c r="I19" s="280"/>
      <c r="J19" s="296" t="str">
        <f>B19</f>
        <v xml:space="preserve">and </v>
      </c>
      <c r="K19" s="464" t="str">
        <f>C19</f>
        <v>Confederation</v>
      </c>
      <c r="L19" s="464" t="str">
        <f>D19</f>
        <v>Total</v>
      </c>
    </row>
    <row r="20" spans="1:12" ht="18.899999999999999" customHeight="1">
      <c r="B20" s="300" t="s">
        <v>153</v>
      </c>
      <c r="C20" s="307"/>
      <c r="D20" s="308"/>
      <c r="E20" s="284"/>
      <c r="F20" s="462" t="str">
        <f t="shared" si="0"/>
        <v>municipal</v>
      </c>
      <c r="G20" s="460"/>
      <c r="H20" s="308"/>
      <c r="I20" s="284"/>
      <c r="J20" s="462" t="str">
        <f>B20</f>
        <v>municipal</v>
      </c>
      <c r="K20" s="308"/>
      <c r="L20" s="308"/>
    </row>
    <row r="21" spans="1:12" ht="18.899999999999999" customHeight="1">
      <c r="A21" s="24" t="str">
        <f>'Page 9'!$A$16</f>
        <v>Zurich</v>
      </c>
      <c r="B21" s="297">
        <v>687.03</v>
      </c>
      <c r="C21" s="297">
        <v>0</v>
      </c>
      <c r="D21" s="297">
        <f t="shared" ref="D21:D46" si="1">B21+C21</f>
        <v>687.03</v>
      </c>
      <c r="E21" s="297"/>
      <c r="F21" s="14">
        <v>687.03</v>
      </c>
      <c r="G21" s="14">
        <v>0</v>
      </c>
      <c r="H21" s="297">
        <f t="shared" ref="H21:H46" si="2">F21+G21</f>
        <v>687.03</v>
      </c>
      <c r="I21" s="14"/>
      <c r="J21" s="352">
        <v>687.03</v>
      </c>
      <c r="K21" s="352">
        <v>0</v>
      </c>
      <c r="L21" s="297">
        <f t="shared" ref="L21:L46" si="3">J21+K21</f>
        <v>687.03</v>
      </c>
    </row>
    <row r="22" spans="1:12" ht="18.899999999999999" customHeight="1">
      <c r="A22" s="24" t="str">
        <f>'Page 9'!$A$17</f>
        <v>Berne</v>
      </c>
      <c r="B22" s="297">
        <v>728</v>
      </c>
      <c r="C22" s="297">
        <v>0</v>
      </c>
      <c r="D22" s="297">
        <f t="shared" si="1"/>
        <v>728</v>
      </c>
      <c r="E22" s="297"/>
      <c r="F22" s="14">
        <v>728</v>
      </c>
      <c r="G22" s="14">
        <v>0</v>
      </c>
      <c r="H22" s="297">
        <f t="shared" si="2"/>
        <v>728</v>
      </c>
      <c r="I22" s="14"/>
      <c r="J22" s="352">
        <v>728</v>
      </c>
      <c r="K22" s="352">
        <v>0</v>
      </c>
      <c r="L22" s="297">
        <f t="shared" si="3"/>
        <v>728</v>
      </c>
    </row>
    <row r="23" spans="1:12" ht="18.899999999999999" customHeight="1">
      <c r="A23" s="24" t="str">
        <f>'Page 9'!$A$18</f>
        <v>Lucerne</v>
      </c>
      <c r="B23" s="297">
        <v>500</v>
      </c>
      <c r="C23" s="297">
        <v>0</v>
      </c>
      <c r="D23" s="297">
        <f t="shared" si="1"/>
        <v>500</v>
      </c>
      <c r="E23" s="297"/>
      <c r="F23" s="14">
        <v>500</v>
      </c>
      <c r="G23" s="14">
        <v>0</v>
      </c>
      <c r="H23" s="297">
        <f t="shared" si="2"/>
        <v>500</v>
      </c>
      <c r="I23" s="14"/>
      <c r="J23" s="352">
        <v>500</v>
      </c>
      <c r="K23" s="352">
        <v>0</v>
      </c>
      <c r="L23" s="297">
        <f t="shared" si="3"/>
        <v>500</v>
      </c>
    </row>
    <row r="24" spans="1:12" ht="18.899999999999999" customHeight="1">
      <c r="A24" s="24" t="str">
        <f>'Page 9'!$A$19</f>
        <v>Altdorf</v>
      </c>
      <c r="B24" s="297">
        <v>500</v>
      </c>
      <c r="C24" s="297">
        <v>0</v>
      </c>
      <c r="D24" s="297">
        <f t="shared" si="1"/>
        <v>500</v>
      </c>
      <c r="E24" s="297"/>
      <c r="F24" s="14">
        <v>500</v>
      </c>
      <c r="G24" s="14">
        <v>0</v>
      </c>
      <c r="H24" s="297">
        <f t="shared" si="2"/>
        <v>500</v>
      </c>
      <c r="I24" s="14"/>
      <c r="J24" s="352">
        <v>500</v>
      </c>
      <c r="K24" s="352">
        <v>0</v>
      </c>
      <c r="L24" s="297">
        <f t="shared" si="3"/>
        <v>500</v>
      </c>
    </row>
    <row r="25" spans="1:12" ht="18.899999999999999" customHeight="1">
      <c r="A25" s="24" t="str">
        <f>'Page 9'!$A$20</f>
        <v>Schwyz</v>
      </c>
      <c r="B25" s="297">
        <v>398.15</v>
      </c>
      <c r="C25" s="297">
        <v>0</v>
      </c>
      <c r="D25" s="297">
        <f t="shared" si="1"/>
        <v>398.15</v>
      </c>
      <c r="E25" s="297"/>
      <c r="F25" s="14">
        <v>398.15</v>
      </c>
      <c r="G25" s="14">
        <v>0</v>
      </c>
      <c r="H25" s="297">
        <f t="shared" si="2"/>
        <v>398.15</v>
      </c>
      <c r="I25" s="14"/>
      <c r="J25" s="352">
        <v>398.15</v>
      </c>
      <c r="K25" s="352">
        <v>0</v>
      </c>
      <c r="L25" s="297">
        <f t="shared" si="3"/>
        <v>398.15</v>
      </c>
    </row>
    <row r="26" spans="1:12" ht="18.899999999999999" customHeight="1">
      <c r="A26" s="24" t="str">
        <f>'Page 9'!$A$21</f>
        <v>Sarnen</v>
      </c>
      <c r="B26" s="297">
        <v>500</v>
      </c>
      <c r="C26" s="297">
        <v>0</v>
      </c>
      <c r="D26" s="297">
        <f t="shared" si="1"/>
        <v>500</v>
      </c>
      <c r="E26" s="297"/>
      <c r="F26" s="14">
        <v>500</v>
      </c>
      <c r="G26" s="14">
        <v>0</v>
      </c>
      <c r="H26" s="297">
        <f t="shared" si="2"/>
        <v>500</v>
      </c>
      <c r="I26" s="14"/>
      <c r="J26" s="352">
        <v>500</v>
      </c>
      <c r="K26" s="352">
        <v>0</v>
      </c>
      <c r="L26" s="297">
        <f t="shared" si="3"/>
        <v>500</v>
      </c>
    </row>
    <row r="27" spans="1:12" ht="18.899999999999999" customHeight="1">
      <c r="A27" s="24" t="str">
        <f>'Page 9'!$A$22</f>
        <v>Stans</v>
      </c>
      <c r="B27" s="297">
        <v>500</v>
      </c>
      <c r="C27" s="297">
        <v>0</v>
      </c>
      <c r="D27" s="297">
        <f t="shared" si="1"/>
        <v>500</v>
      </c>
      <c r="E27" s="297"/>
      <c r="F27" s="14">
        <v>500</v>
      </c>
      <c r="G27" s="14">
        <v>0</v>
      </c>
      <c r="H27" s="297">
        <f t="shared" si="2"/>
        <v>500</v>
      </c>
      <c r="I27" s="14"/>
      <c r="J27" s="352">
        <v>500</v>
      </c>
      <c r="K27" s="352">
        <v>0</v>
      </c>
      <c r="L27" s="297">
        <f t="shared" si="3"/>
        <v>500</v>
      </c>
    </row>
    <row r="28" spans="1:12" ht="18.899999999999999" customHeight="1">
      <c r="A28" s="24" t="str">
        <f>'Page 9'!$A$23</f>
        <v>Glarus</v>
      </c>
      <c r="B28" s="297">
        <v>500</v>
      </c>
      <c r="C28" s="297">
        <v>0</v>
      </c>
      <c r="D28" s="297">
        <f t="shared" si="1"/>
        <v>500</v>
      </c>
      <c r="E28" s="297"/>
      <c r="F28" s="14">
        <v>500</v>
      </c>
      <c r="G28" s="14">
        <v>0</v>
      </c>
      <c r="H28" s="297">
        <f t="shared" si="2"/>
        <v>500</v>
      </c>
      <c r="I28" s="14"/>
      <c r="J28" s="352">
        <v>500</v>
      </c>
      <c r="K28" s="352">
        <v>0</v>
      </c>
      <c r="L28" s="297">
        <f t="shared" si="3"/>
        <v>500</v>
      </c>
    </row>
    <row r="29" spans="1:12" ht="18.899999999999999" customHeight="1">
      <c r="A29" s="24" t="str">
        <f>'Page 9'!$A$24</f>
        <v>Zug</v>
      </c>
      <c r="B29" s="297">
        <v>373.96499999999997</v>
      </c>
      <c r="C29" s="297">
        <v>0</v>
      </c>
      <c r="D29" s="297">
        <f t="shared" si="1"/>
        <v>373.96499999999997</v>
      </c>
      <c r="E29" s="297"/>
      <c r="F29" s="14">
        <v>373.96499999999997</v>
      </c>
      <c r="G29" s="14">
        <v>0</v>
      </c>
      <c r="H29" s="297">
        <f t="shared" si="2"/>
        <v>373.96499999999997</v>
      </c>
      <c r="I29" s="14"/>
      <c r="J29" s="352">
        <v>373.96499999999997</v>
      </c>
      <c r="K29" s="352">
        <v>0</v>
      </c>
      <c r="L29" s="297">
        <f t="shared" si="3"/>
        <v>373.96499999999997</v>
      </c>
    </row>
    <row r="30" spans="1:12" ht="18.899999999999999" customHeight="1">
      <c r="A30" s="24" t="str">
        <f>'Page 9'!$A$25</f>
        <v>Fribourg</v>
      </c>
      <c r="B30" s="297">
        <v>651.44999999999993</v>
      </c>
      <c r="C30" s="297">
        <v>0</v>
      </c>
      <c r="D30" s="297">
        <f t="shared" si="1"/>
        <v>651.44999999999993</v>
      </c>
      <c r="E30" s="297"/>
      <c r="F30" s="14">
        <v>651.44999999999993</v>
      </c>
      <c r="G30" s="14">
        <v>0</v>
      </c>
      <c r="H30" s="297">
        <f t="shared" si="2"/>
        <v>651.44999999999993</v>
      </c>
      <c r="I30" s="14"/>
      <c r="J30" s="352">
        <v>651.44999999999993</v>
      </c>
      <c r="K30" s="352">
        <v>0</v>
      </c>
      <c r="L30" s="297">
        <f t="shared" si="3"/>
        <v>651.44999999999993</v>
      </c>
    </row>
    <row r="31" spans="1:12" ht="18.899999999999999" customHeight="1">
      <c r="A31" s="24" t="str">
        <f>'Page 9'!$A$26</f>
        <v>Solothurn</v>
      </c>
      <c r="B31" s="297">
        <v>656</v>
      </c>
      <c r="C31" s="297">
        <v>0</v>
      </c>
      <c r="D31" s="297">
        <f t="shared" si="1"/>
        <v>656</v>
      </c>
      <c r="E31" s="297"/>
      <c r="F31" s="14">
        <v>656</v>
      </c>
      <c r="G31" s="14">
        <v>0</v>
      </c>
      <c r="H31" s="297">
        <f t="shared" si="2"/>
        <v>656</v>
      </c>
      <c r="I31" s="14"/>
      <c r="J31" s="352">
        <v>656</v>
      </c>
      <c r="K31" s="352">
        <v>0</v>
      </c>
      <c r="L31" s="297">
        <f t="shared" si="3"/>
        <v>656</v>
      </c>
    </row>
    <row r="32" spans="1:12" ht="18.899999999999999" customHeight="1">
      <c r="A32" s="24" t="str">
        <f>'Page 9'!$A$27</f>
        <v>Basel</v>
      </c>
      <c r="B32" s="297">
        <v>1000</v>
      </c>
      <c r="C32" s="297">
        <v>0</v>
      </c>
      <c r="D32" s="297">
        <f t="shared" si="1"/>
        <v>1000</v>
      </c>
      <c r="E32" s="297"/>
      <c r="F32" s="14">
        <v>1000</v>
      </c>
      <c r="G32" s="14">
        <v>0</v>
      </c>
      <c r="H32" s="297">
        <f t="shared" si="2"/>
        <v>1000</v>
      </c>
      <c r="I32" s="14"/>
      <c r="J32" s="352">
        <v>1000</v>
      </c>
      <c r="K32" s="352">
        <v>0</v>
      </c>
      <c r="L32" s="297">
        <f t="shared" si="3"/>
        <v>1000</v>
      </c>
    </row>
    <row r="33" spans="1:12" ht="18.899999999999999" customHeight="1">
      <c r="A33" s="24" t="str">
        <f>'Page 9'!$A$28</f>
        <v>Liestal</v>
      </c>
      <c r="B33" s="297">
        <v>307.5</v>
      </c>
      <c r="C33" s="297">
        <v>0</v>
      </c>
      <c r="D33" s="297">
        <f t="shared" si="1"/>
        <v>307.5</v>
      </c>
      <c r="E33" s="297"/>
      <c r="F33" s="14">
        <v>307.5</v>
      </c>
      <c r="G33" s="14">
        <v>0</v>
      </c>
      <c r="H33" s="297">
        <f t="shared" si="2"/>
        <v>307.5</v>
      </c>
      <c r="I33" s="14"/>
      <c r="J33" s="352">
        <v>307.5</v>
      </c>
      <c r="K33" s="352">
        <v>0</v>
      </c>
      <c r="L33" s="297">
        <f t="shared" si="3"/>
        <v>307.5</v>
      </c>
    </row>
    <row r="34" spans="1:12" ht="18.899999999999999" customHeight="1">
      <c r="A34" s="24" t="str">
        <f>'Page 9'!$A$29</f>
        <v>Schaffhausen</v>
      </c>
      <c r="B34" s="297">
        <v>210</v>
      </c>
      <c r="C34" s="297">
        <v>0</v>
      </c>
      <c r="D34" s="297">
        <f t="shared" si="1"/>
        <v>210</v>
      </c>
      <c r="E34" s="297"/>
      <c r="F34" s="14">
        <v>210</v>
      </c>
      <c r="G34" s="14">
        <v>0</v>
      </c>
      <c r="H34" s="297">
        <f t="shared" si="2"/>
        <v>210</v>
      </c>
      <c r="I34" s="14"/>
      <c r="J34" s="352">
        <v>210</v>
      </c>
      <c r="K34" s="352">
        <v>0</v>
      </c>
      <c r="L34" s="297">
        <f t="shared" si="3"/>
        <v>210</v>
      </c>
    </row>
    <row r="35" spans="1:12" ht="18.899999999999999" customHeight="1">
      <c r="A35" s="24" t="str">
        <f>'Page 9'!$A$30</f>
        <v>Herisau</v>
      </c>
      <c r="B35" s="297">
        <v>900</v>
      </c>
      <c r="C35" s="297">
        <v>0</v>
      </c>
      <c r="D35" s="297">
        <f t="shared" si="1"/>
        <v>900</v>
      </c>
      <c r="E35" s="297"/>
      <c r="F35" s="14">
        <v>900</v>
      </c>
      <c r="G35" s="14">
        <v>0</v>
      </c>
      <c r="H35" s="297">
        <f t="shared" si="2"/>
        <v>900</v>
      </c>
      <c r="I35" s="14"/>
      <c r="J35" s="352">
        <v>900</v>
      </c>
      <c r="K35" s="352">
        <v>0</v>
      </c>
      <c r="L35" s="297">
        <f t="shared" si="3"/>
        <v>900</v>
      </c>
    </row>
    <row r="36" spans="1:12" ht="18.899999999999999" customHeight="1">
      <c r="A36" s="24" t="str">
        <f>'Page 9'!$A$31</f>
        <v>Appenzell</v>
      </c>
      <c r="B36" s="297">
        <v>500</v>
      </c>
      <c r="C36" s="297">
        <v>0</v>
      </c>
      <c r="D36" s="297">
        <f t="shared" si="1"/>
        <v>500</v>
      </c>
      <c r="E36" s="297"/>
      <c r="F36" s="14">
        <v>500</v>
      </c>
      <c r="G36" s="14">
        <v>0</v>
      </c>
      <c r="H36" s="297">
        <f t="shared" si="2"/>
        <v>500</v>
      </c>
      <c r="I36" s="14"/>
      <c r="J36" s="352">
        <v>500</v>
      </c>
      <c r="K36" s="352">
        <v>0</v>
      </c>
      <c r="L36" s="297">
        <f t="shared" si="3"/>
        <v>500</v>
      </c>
    </row>
    <row r="37" spans="1:12" ht="18.899999999999999" customHeight="1">
      <c r="A37" s="24" t="str">
        <f>'Page 9'!$A$32</f>
        <v>St. Gall</v>
      </c>
      <c r="B37" s="297">
        <v>1005</v>
      </c>
      <c r="C37" s="297">
        <v>0</v>
      </c>
      <c r="D37" s="297">
        <f t="shared" si="1"/>
        <v>1005</v>
      </c>
      <c r="E37" s="297"/>
      <c r="F37" s="14">
        <v>1005</v>
      </c>
      <c r="G37" s="14">
        <v>0</v>
      </c>
      <c r="H37" s="297">
        <f t="shared" si="2"/>
        <v>1005</v>
      </c>
      <c r="I37" s="14"/>
      <c r="J37" s="352">
        <v>1005</v>
      </c>
      <c r="K37" s="352">
        <v>0</v>
      </c>
      <c r="L37" s="297">
        <f t="shared" si="3"/>
        <v>1005</v>
      </c>
    </row>
    <row r="38" spans="1:12" ht="18.899999999999999" customHeight="1">
      <c r="A38" s="24" t="str">
        <f>'Page 9'!$A$33</f>
        <v>Chur</v>
      </c>
      <c r="B38" s="297">
        <v>300</v>
      </c>
      <c r="C38" s="297">
        <v>0</v>
      </c>
      <c r="D38" s="297">
        <f t="shared" si="1"/>
        <v>300</v>
      </c>
      <c r="E38" s="297"/>
      <c r="F38" s="14">
        <v>300</v>
      </c>
      <c r="G38" s="14">
        <v>0</v>
      </c>
      <c r="H38" s="297">
        <f t="shared" si="2"/>
        <v>300</v>
      </c>
      <c r="I38" s="14"/>
      <c r="J38" s="352">
        <v>300</v>
      </c>
      <c r="K38" s="352">
        <v>0</v>
      </c>
      <c r="L38" s="297">
        <f t="shared" si="3"/>
        <v>300</v>
      </c>
    </row>
    <row r="39" spans="1:12" ht="18.899999999999999" customHeight="1">
      <c r="A39" s="24" t="str">
        <f>'Page 9'!$A$34</f>
        <v>Aarau</v>
      </c>
      <c r="B39" s="297">
        <v>845</v>
      </c>
      <c r="C39" s="297">
        <v>0</v>
      </c>
      <c r="D39" s="297">
        <f t="shared" si="1"/>
        <v>845</v>
      </c>
      <c r="E39" s="297"/>
      <c r="F39" s="14">
        <v>845</v>
      </c>
      <c r="G39" s="14">
        <v>0</v>
      </c>
      <c r="H39" s="297">
        <f t="shared" si="2"/>
        <v>845</v>
      </c>
      <c r="I39" s="14"/>
      <c r="J39" s="352">
        <v>845</v>
      </c>
      <c r="K39" s="352">
        <v>0</v>
      </c>
      <c r="L39" s="297">
        <f t="shared" si="3"/>
        <v>845</v>
      </c>
    </row>
    <row r="40" spans="1:12" ht="18.899999999999999" customHeight="1">
      <c r="A40" s="24" t="str">
        <f>'Page 9'!$A$35</f>
        <v>Frauenfeld</v>
      </c>
      <c r="B40" s="297">
        <v>837</v>
      </c>
      <c r="C40" s="297">
        <v>0</v>
      </c>
      <c r="D40" s="297">
        <f t="shared" si="1"/>
        <v>837</v>
      </c>
      <c r="E40" s="297"/>
      <c r="F40" s="14">
        <v>837</v>
      </c>
      <c r="G40" s="14">
        <v>0</v>
      </c>
      <c r="H40" s="297">
        <f t="shared" si="2"/>
        <v>837</v>
      </c>
      <c r="I40" s="14"/>
      <c r="J40" s="352">
        <v>837</v>
      </c>
      <c r="K40" s="352">
        <v>0</v>
      </c>
      <c r="L40" s="297">
        <f t="shared" si="3"/>
        <v>837</v>
      </c>
    </row>
    <row r="41" spans="1:12" ht="18.899999999999999" customHeight="1">
      <c r="A41" s="24" t="str">
        <f>'Page 9'!$A$36</f>
        <v>Bellinzona</v>
      </c>
      <c r="B41" s="297">
        <v>975</v>
      </c>
      <c r="C41" s="297">
        <v>0</v>
      </c>
      <c r="D41" s="297">
        <f t="shared" si="1"/>
        <v>975</v>
      </c>
      <c r="E41" s="297"/>
      <c r="F41" s="14">
        <v>975</v>
      </c>
      <c r="G41" s="14">
        <v>0</v>
      </c>
      <c r="H41" s="297">
        <f t="shared" si="2"/>
        <v>975</v>
      </c>
      <c r="I41" s="14"/>
      <c r="J41" s="352">
        <v>975</v>
      </c>
      <c r="K41" s="352">
        <v>0</v>
      </c>
      <c r="L41" s="297">
        <f t="shared" si="3"/>
        <v>975</v>
      </c>
    </row>
    <row r="42" spans="1:12" ht="18.899999999999999" customHeight="1">
      <c r="A42" s="24" t="str">
        <f>'Page 9'!$A$37</f>
        <v>Lausanne</v>
      </c>
      <c r="B42" s="297">
        <v>3502.5</v>
      </c>
      <c r="C42" s="297">
        <v>0</v>
      </c>
      <c r="D42" s="297">
        <f t="shared" si="1"/>
        <v>3502.5</v>
      </c>
      <c r="E42" s="297"/>
      <c r="F42" s="14">
        <v>3502.5</v>
      </c>
      <c r="G42" s="14">
        <v>0</v>
      </c>
      <c r="H42" s="297">
        <f t="shared" si="2"/>
        <v>3502.5</v>
      </c>
      <c r="I42" s="14"/>
      <c r="J42" s="352">
        <v>3502.5</v>
      </c>
      <c r="K42" s="352">
        <v>0</v>
      </c>
      <c r="L42" s="297">
        <f t="shared" si="3"/>
        <v>3502.5</v>
      </c>
    </row>
    <row r="43" spans="1:12" ht="18.899999999999999" customHeight="1">
      <c r="A43" s="24" t="str">
        <f>'Page 9'!$A$38</f>
        <v>Sion</v>
      </c>
      <c r="B43" s="297">
        <v>400</v>
      </c>
      <c r="C43" s="297">
        <v>0</v>
      </c>
      <c r="D43" s="297">
        <f t="shared" si="1"/>
        <v>400</v>
      </c>
      <c r="E43" s="297"/>
      <c r="F43" s="14">
        <v>400</v>
      </c>
      <c r="G43" s="14">
        <v>0</v>
      </c>
      <c r="H43" s="297">
        <f t="shared" si="2"/>
        <v>400</v>
      </c>
      <c r="I43" s="14"/>
      <c r="J43" s="352">
        <v>400</v>
      </c>
      <c r="K43" s="352">
        <v>0</v>
      </c>
      <c r="L43" s="297">
        <f t="shared" si="3"/>
        <v>400</v>
      </c>
    </row>
    <row r="44" spans="1:12" ht="18.899999999999999" customHeight="1">
      <c r="A44" s="24" t="str">
        <f>'Page 9'!$A$39</f>
        <v>Neuchâtel</v>
      </c>
      <c r="B44" s="297">
        <v>20</v>
      </c>
      <c r="C44" s="297">
        <v>0</v>
      </c>
      <c r="D44" s="297">
        <f t="shared" si="1"/>
        <v>20</v>
      </c>
      <c r="E44" s="297"/>
      <c r="F44" s="14">
        <v>20</v>
      </c>
      <c r="G44" s="14">
        <v>0</v>
      </c>
      <c r="H44" s="297">
        <f t="shared" si="2"/>
        <v>20</v>
      </c>
      <c r="I44" s="14"/>
      <c r="J44" s="352">
        <v>20</v>
      </c>
      <c r="K44" s="352">
        <v>0</v>
      </c>
      <c r="L44" s="297">
        <f t="shared" si="3"/>
        <v>20</v>
      </c>
    </row>
    <row r="45" spans="1:12" ht="18.899999999999999" customHeight="1">
      <c r="A45" s="24" t="s">
        <v>163</v>
      </c>
      <c r="B45" s="297">
        <v>1335.6</v>
      </c>
      <c r="C45" s="297">
        <v>0</v>
      </c>
      <c r="D45" s="297">
        <f t="shared" si="1"/>
        <v>1335.6</v>
      </c>
      <c r="E45" s="297"/>
      <c r="F45" s="14">
        <v>1335.6</v>
      </c>
      <c r="G45" s="14">
        <v>0</v>
      </c>
      <c r="H45" s="297">
        <f t="shared" si="2"/>
        <v>1335.6</v>
      </c>
      <c r="I45" s="14"/>
      <c r="J45" s="352">
        <v>1335.6</v>
      </c>
      <c r="K45" s="352">
        <v>0</v>
      </c>
      <c r="L45" s="297">
        <f t="shared" si="3"/>
        <v>1335.6</v>
      </c>
    </row>
    <row r="46" spans="1:12" ht="18.899999999999999" customHeight="1">
      <c r="A46" s="24" t="str">
        <f>'Page 9'!$A$41</f>
        <v>Delémont</v>
      </c>
      <c r="B46" s="297">
        <v>630</v>
      </c>
      <c r="C46" s="297">
        <v>0</v>
      </c>
      <c r="D46" s="297">
        <f t="shared" si="1"/>
        <v>630</v>
      </c>
      <c r="E46" s="297"/>
      <c r="F46" s="14">
        <v>630</v>
      </c>
      <c r="G46" s="14">
        <v>0</v>
      </c>
      <c r="H46" s="297">
        <f t="shared" si="2"/>
        <v>630</v>
      </c>
      <c r="I46" s="14"/>
      <c r="J46" s="352">
        <v>630</v>
      </c>
      <c r="K46" s="352">
        <v>0</v>
      </c>
      <c r="L46" s="297">
        <f t="shared" si="3"/>
        <v>630</v>
      </c>
    </row>
    <row r="47" spans="1:12" ht="18.899999999999999" customHeight="1">
      <c r="A47" s="285"/>
      <c r="B47" s="285"/>
      <c r="C47" s="285"/>
      <c r="D47" s="286"/>
      <c r="E47" s="286"/>
      <c r="F47" s="287"/>
      <c r="G47" s="286"/>
      <c r="H47" s="286"/>
      <c r="I47" s="286"/>
      <c r="J47" s="286"/>
      <c r="K47" s="286"/>
      <c r="L47" s="286"/>
    </row>
    <row r="48" spans="1:12" ht="18.899999999999999" customHeight="1">
      <c r="A48" s="288" t="s">
        <v>159</v>
      </c>
      <c r="B48" s="289"/>
      <c r="C48" s="289"/>
      <c r="D48" s="286"/>
      <c r="E48" s="286"/>
      <c r="F48" s="287"/>
      <c r="G48" s="286"/>
      <c r="H48" s="286"/>
      <c r="I48" s="286"/>
      <c r="J48" s="286"/>
      <c r="K48" s="286"/>
      <c r="L48" s="286"/>
    </row>
    <row r="49" spans="1:12" ht="18.899999999999999" customHeight="1">
      <c r="A49" s="290"/>
      <c r="B49" s="291"/>
      <c r="C49" s="291"/>
      <c r="D49" s="292"/>
      <c r="E49" s="292"/>
      <c r="F49" s="292"/>
      <c r="G49" s="292"/>
      <c r="H49" s="292"/>
      <c r="I49" s="292"/>
      <c r="J49" s="292"/>
      <c r="K49" s="292"/>
      <c r="L49" s="292"/>
    </row>
    <row r="50" spans="1:12" ht="18.899999999999999" customHeight="1">
      <c r="A50" s="290" t="s">
        <v>158</v>
      </c>
      <c r="B50" s="291"/>
      <c r="C50" s="291"/>
      <c r="D50" s="292"/>
      <c r="E50" s="292"/>
      <c r="F50" s="292"/>
      <c r="G50" s="292"/>
      <c r="H50" s="292"/>
      <c r="I50" s="292"/>
      <c r="J50" s="292"/>
      <c r="K50" s="292"/>
      <c r="L50" s="292"/>
    </row>
    <row r="51" spans="1:12" ht="18.899999999999999" customHeight="1">
      <c r="B51" s="281"/>
      <c r="C51" s="281"/>
      <c r="D51" s="281"/>
      <c r="E51" s="281"/>
      <c r="F51" s="281"/>
      <c r="G51" s="281"/>
      <c r="H51" s="281"/>
      <c r="I51" s="281"/>
      <c r="J51" s="281"/>
      <c r="K51" s="281"/>
      <c r="L51" s="281"/>
    </row>
    <row r="52" spans="1:12" ht="18.899999999999999" customHeight="1">
      <c r="A52" s="290"/>
      <c r="B52" s="293"/>
      <c r="C52" s="293"/>
      <c r="D52" s="281"/>
      <c r="E52" s="281"/>
      <c r="F52" s="281"/>
      <c r="G52" s="281"/>
      <c r="H52" s="281"/>
      <c r="I52" s="281"/>
      <c r="J52" s="281"/>
      <c r="K52" s="281"/>
      <c r="L52" s="281"/>
    </row>
    <row r="53" spans="1:12" ht="18.899999999999999" customHeight="1">
      <c r="B53" s="293"/>
      <c r="C53" s="293"/>
      <c r="D53" s="281"/>
      <c r="E53" s="281"/>
      <c r="F53" s="281"/>
      <c r="G53" s="281"/>
      <c r="H53" s="281"/>
      <c r="I53" s="281"/>
      <c r="J53" s="281"/>
      <c r="K53" s="281"/>
      <c r="L53" s="281"/>
    </row>
    <row r="54" spans="1:12" ht="18.899999999999999" customHeight="1">
      <c r="A54" s="281"/>
      <c r="B54" s="281"/>
      <c r="C54" s="281"/>
      <c r="D54" s="281"/>
      <c r="E54" s="281"/>
      <c r="F54" s="281"/>
      <c r="G54" s="281"/>
      <c r="H54" s="281"/>
      <c r="I54" s="281"/>
      <c r="J54" s="281"/>
      <c r="K54" s="281"/>
      <c r="L54" s="281"/>
    </row>
    <row r="55" spans="1:12" ht="18.899999999999999" customHeight="1"/>
    <row r="56" spans="1:12" ht="18.899999999999999" customHeight="1">
      <c r="A56" s="281"/>
      <c r="B56" s="281"/>
      <c r="C56" s="281"/>
      <c r="D56" s="281"/>
      <c r="E56" s="281"/>
      <c r="F56" s="281"/>
      <c r="G56" s="281"/>
      <c r="H56" s="281"/>
      <c r="I56" s="281"/>
      <c r="J56" s="281"/>
      <c r="K56" s="281"/>
      <c r="L56" s="281"/>
    </row>
    <row r="57" spans="1:12" ht="18.899999999999999" customHeight="1">
      <c r="A57" s="281"/>
      <c r="B57" s="281"/>
      <c r="C57" s="281"/>
      <c r="D57" s="281"/>
      <c r="E57" s="281"/>
      <c r="F57" s="281"/>
      <c r="G57" s="281"/>
      <c r="H57" s="281"/>
      <c r="I57" s="281"/>
      <c r="J57" s="281"/>
      <c r="K57" s="281"/>
      <c r="L57" s="281"/>
    </row>
    <row r="58" spans="1:12" ht="18.899999999999999" customHeight="1">
      <c r="A58" s="281"/>
      <c r="B58" s="281"/>
      <c r="C58" s="281"/>
      <c r="D58" s="281"/>
      <c r="E58" s="281"/>
      <c r="F58" s="281"/>
      <c r="G58" s="281"/>
      <c r="H58" s="281"/>
      <c r="I58" s="281"/>
      <c r="J58" s="281"/>
      <c r="K58" s="281"/>
      <c r="L58" s="281"/>
    </row>
    <row r="59" spans="1:12">
      <c r="A59" s="281"/>
      <c r="B59" s="281"/>
      <c r="C59" s="281"/>
      <c r="D59" s="281"/>
      <c r="E59" s="281"/>
      <c r="F59" s="281"/>
      <c r="G59" s="281"/>
      <c r="H59" s="281"/>
      <c r="I59" s="281"/>
      <c r="J59" s="281"/>
      <c r="K59" s="281"/>
      <c r="L59" s="281"/>
    </row>
    <row r="60" spans="1:12">
      <c r="A60" s="281"/>
      <c r="B60" s="281"/>
      <c r="C60" s="281"/>
      <c r="D60" s="281"/>
      <c r="E60" s="281"/>
      <c r="F60" s="281"/>
      <c r="G60" s="281"/>
      <c r="H60" s="281"/>
      <c r="I60" s="281"/>
      <c r="J60" s="281"/>
      <c r="K60" s="281"/>
      <c r="L60" s="281"/>
    </row>
    <row r="61" spans="1:12">
      <c r="A61" s="281"/>
      <c r="B61" s="281"/>
      <c r="C61" s="281"/>
      <c r="D61" s="281"/>
      <c r="E61" s="281"/>
      <c r="F61" s="281"/>
      <c r="G61" s="281"/>
      <c r="H61" s="281"/>
      <c r="I61" s="281"/>
      <c r="J61" s="281"/>
      <c r="K61" s="281"/>
      <c r="L61" s="281"/>
    </row>
    <row r="62" spans="1:12">
      <c r="A62" s="281"/>
      <c r="B62" s="281"/>
      <c r="C62" s="281"/>
      <c r="D62" s="281"/>
      <c r="E62" s="281"/>
      <c r="F62" s="281"/>
      <c r="G62" s="281"/>
      <c r="H62" s="281"/>
      <c r="I62" s="281"/>
      <c r="J62" s="281"/>
      <c r="K62" s="281"/>
      <c r="L62" s="281"/>
    </row>
    <row r="63" spans="1:12">
      <c r="A63" s="281"/>
      <c r="B63" s="281"/>
      <c r="C63" s="281"/>
      <c r="D63" s="281"/>
      <c r="E63" s="281"/>
      <c r="F63" s="281"/>
      <c r="G63" s="281"/>
      <c r="H63" s="281"/>
      <c r="I63" s="281"/>
      <c r="J63" s="281"/>
      <c r="K63" s="281"/>
      <c r="L63" s="281"/>
    </row>
    <row r="64" spans="1:12">
      <c r="A64" s="281"/>
      <c r="B64" s="281"/>
      <c r="C64" s="281"/>
      <c r="D64" s="281"/>
      <c r="E64" s="281"/>
      <c r="F64" s="281"/>
      <c r="G64" s="281"/>
      <c r="H64" s="281"/>
      <c r="I64" s="281"/>
      <c r="J64" s="281"/>
      <c r="K64" s="281"/>
      <c r="L64" s="281"/>
    </row>
    <row r="65" spans="1:12">
      <c r="A65" s="281"/>
      <c r="B65" s="281"/>
      <c r="C65" s="281"/>
      <c r="D65" s="281"/>
      <c r="E65" s="281"/>
      <c r="F65" s="281"/>
      <c r="G65" s="281"/>
      <c r="H65" s="281"/>
      <c r="I65" s="281"/>
      <c r="J65" s="281"/>
      <c r="K65" s="281"/>
      <c r="L65" s="281"/>
    </row>
    <row r="66" spans="1:12">
      <c r="A66" s="281"/>
      <c r="B66" s="281"/>
      <c r="C66" s="281"/>
      <c r="D66" s="281"/>
      <c r="E66" s="281"/>
      <c r="F66" s="281"/>
      <c r="G66" s="281"/>
      <c r="H66" s="281"/>
      <c r="I66" s="281"/>
      <c r="J66" s="281"/>
      <c r="K66" s="281"/>
      <c r="L66" s="281"/>
    </row>
    <row r="67" spans="1:12">
      <c r="A67" s="281"/>
      <c r="B67" s="281"/>
      <c r="C67" s="281"/>
      <c r="D67" s="281"/>
      <c r="E67" s="281"/>
      <c r="F67" s="281"/>
      <c r="G67" s="281"/>
      <c r="H67" s="281"/>
      <c r="I67" s="281"/>
      <c r="J67" s="281"/>
      <c r="K67" s="281"/>
      <c r="L67" s="281"/>
    </row>
    <row r="68" spans="1:12">
      <c r="A68" s="281"/>
      <c r="B68" s="281"/>
      <c r="C68" s="281"/>
      <c r="D68" s="281"/>
      <c r="E68" s="281"/>
      <c r="F68" s="281"/>
      <c r="G68" s="281"/>
      <c r="H68" s="281"/>
      <c r="I68" s="281"/>
      <c r="J68" s="281"/>
      <c r="K68" s="281"/>
      <c r="L68" s="281"/>
    </row>
    <row r="69" spans="1:12">
      <c r="A69" s="281"/>
      <c r="B69" s="281"/>
      <c r="C69" s="281"/>
      <c r="D69" s="281"/>
      <c r="E69" s="281"/>
      <c r="F69" s="281"/>
      <c r="G69" s="281"/>
      <c r="H69" s="281"/>
      <c r="I69" s="281"/>
      <c r="J69" s="281"/>
      <c r="K69" s="281"/>
      <c r="L69" s="281"/>
    </row>
  </sheetData>
  <mergeCells count="11">
    <mergeCell ref="N8:S8"/>
    <mergeCell ref="N11:S11"/>
    <mergeCell ref="B16:L16"/>
    <mergeCell ref="A8:F8"/>
    <mergeCell ref="G8:L8"/>
    <mergeCell ref="A11:F11"/>
    <mergeCell ref="G11:L11"/>
    <mergeCell ref="B14:D14"/>
    <mergeCell ref="F14:H14"/>
    <mergeCell ref="J14:L14"/>
    <mergeCell ref="B13:L13"/>
  </mergeCells>
  <phoneticPr fontId="7" type="noConversion"/>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2010</oddHeader>
    <oddFooter>&amp;C&amp;"Helvetica,Standard" Eidg. Steuerverwaltung  -  Administration fédérale des contributions  -  Amministrazione federale delle contribuzioni&amp;R63</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7">
    <pageSetUpPr fitToPage="1"/>
  </sheetPr>
  <dimension ref="A1:R67"/>
  <sheetViews>
    <sheetView zoomScale="60" zoomScaleNormal="60" workbookViewId="0"/>
  </sheetViews>
  <sheetFormatPr baseColWidth="10" defaultColWidth="10.33203125" defaultRowHeight="13.2"/>
  <cols>
    <col min="1" max="1" width="27" style="279" customWidth="1"/>
    <col min="2" max="2" width="13.5546875" style="279" customWidth="1"/>
    <col min="3" max="3" width="19.6640625" style="279" customWidth="1"/>
    <col min="4" max="4" width="13.5546875" style="279" customWidth="1"/>
    <col min="5" max="5" width="2.6640625" style="279" customWidth="1"/>
    <col min="6" max="6" width="13.5546875" style="279" customWidth="1"/>
    <col min="7" max="7" width="19" style="279" bestFit="1" customWidth="1"/>
    <col min="8" max="8" width="13.33203125" style="279" customWidth="1"/>
    <col min="9" max="9" width="2.6640625" style="279" customWidth="1"/>
    <col min="10" max="10" width="13.5546875" style="279" customWidth="1"/>
    <col min="11" max="11" width="18.6640625" style="279" customWidth="1"/>
    <col min="12" max="12" width="13.5546875" style="279" customWidth="1"/>
    <col min="13" max="19" width="12.6640625" style="279" customWidth="1"/>
    <col min="20" max="16384" width="10.33203125" style="279"/>
  </cols>
  <sheetData>
    <row r="1" spans="1:18" ht="18.899999999999999" customHeight="1">
      <c r="A1" s="278" t="s">
        <v>160</v>
      </c>
      <c r="B1" s="278"/>
      <c r="C1" s="278"/>
      <c r="D1" s="278"/>
      <c r="E1" s="278"/>
      <c r="F1" s="278"/>
      <c r="G1" s="278"/>
      <c r="H1" s="278"/>
      <c r="I1" s="278"/>
      <c r="J1" s="278"/>
      <c r="K1" s="278"/>
      <c r="L1" s="278"/>
    </row>
    <row r="2" spans="1:18" ht="18.899999999999999" customHeight="1">
      <c r="A2" s="278"/>
      <c r="B2" s="278"/>
      <c r="C2" s="278"/>
      <c r="D2" s="278"/>
      <c r="E2" s="278"/>
      <c r="F2" s="278"/>
      <c r="G2" s="278"/>
      <c r="H2" s="278"/>
      <c r="I2" s="278"/>
      <c r="J2" s="278"/>
      <c r="K2" s="278"/>
      <c r="L2" s="278"/>
    </row>
    <row r="3" spans="1:18" ht="18.899999999999999" customHeight="1">
      <c r="A3" s="280" t="str">
        <f>'Pages 64-65'!$A$3</f>
        <v>Net profit and equity tax burden</v>
      </c>
      <c r="B3" s="278"/>
      <c r="C3" s="278"/>
      <c r="D3" s="278"/>
      <c r="E3" s="278"/>
      <c r="F3" s="278"/>
      <c r="G3" s="278"/>
      <c r="H3" s="278"/>
      <c r="I3" s="278"/>
      <c r="J3" s="278"/>
      <c r="K3" s="278"/>
      <c r="L3" s="278"/>
    </row>
    <row r="4" spans="1:18" ht="18.899999999999999" customHeight="1">
      <c r="A4" s="280" t="str">
        <f>'Page 67'!$A$4</f>
        <v>Equity (paid-up capital and reserves) 2'000'000 francs</v>
      </c>
      <c r="B4" s="278"/>
      <c r="C4" s="278"/>
      <c r="D4" s="278"/>
      <c r="E4" s="278"/>
      <c r="F4" s="278"/>
      <c r="G4" s="278"/>
      <c r="H4" s="278"/>
      <c r="I4" s="278"/>
      <c r="J4" s="278"/>
      <c r="K4" s="278"/>
      <c r="L4" s="278"/>
    </row>
    <row r="5" spans="1:18" ht="18.899999999999999" customHeight="1">
      <c r="A5" s="278"/>
      <c r="B5" s="278"/>
      <c r="C5" s="278"/>
      <c r="D5" s="278"/>
      <c r="E5" s="278"/>
      <c r="F5" s="278"/>
      <c r="G5" s="278"/>
      <c r="H5" s="278"/>
      <c r="I5" s="278"/>
      <c r="J5" s="278"/>
      <c r="K5" s="278"/>
      <c r="L5" s="278"/>
    </row>
    <row r="6" spans="1:18" ht="18.899999999999999" customHeight="1">
      <c r="A6" s="298" t="str">
        <f>'Page 67'!A6</f>
        <v>Assumptions</v>
      </c>
      <c r="B6" s="280"/>
      <c r="C6" s="280"/>
      <c r="D6" s="280"/>
      <c r="E6" s="280"/>
      <c r="F6" s="280"/>
      <c r="G6" s="298"/>
      <c r="H6" s="280"/>
      <c r="I6" s="280"/>
      <c r="K6" s="281"/>
      <c r="L6" s="281"/>
    </row>
    <row r="7" spans="1:18" ht="18.899999999999999" customHeight="1">
      <c r="A7" s="280" t="str">
        <f>'Page 67'!A7</f>
        <v>Taxpayer:</v>
      </c>
      <c r="B7" s="280"/>
      <c r="C7" s="280"/>
      <c r="D7" s="280"/>
      <c r="E7" s="280"/>
      <c r="F7" s="280"/>
      <c r="G7" s="280"/>
      <c r="H7" s="280"/>
      <c r="I7" s="280"/>
      <c r="K7" s="281"/>
      <c r="L7" s="281"/>
    </row>
    <row r="8" spans="1:18" ht="33" customHeight="1">
      <c r="A8" s="1004" t="s">
        <v>213</v>
      </c>
      <c r="B8" s="1004"/>
      <c r="C8" s="1004"/>
      <c r="D8" s="1004"/>
      <c r="E8" s="1004"/>
      <c r="F8" s="1004"/>
      <c r="G8" s="1000"/>
      <c r="H8" s="1000"/>
      <c r="I8" s="1000"/>
      <c r="J8" s="1000"/>
      <c r="K8" s="1000"/>
      <c r="L8" s="1000"/>
      <c r="M8" s="1000"/>
      <c r="N8" s="1000"/>
      <c r="O8" s="1000"/>
      <c r="P8" s="1000"/>
      <c r="Q8" s="1000"/>
      <c r="R8" s="1000"/>
    </row>
    <row r="9" spans="1:18" ht="18.899999999999999" customHeight="1">
      <c r="A9" s="280"/>
      <c r="B9" s="280"/>
      <c r="C9" s="280"/>
      <c r="D9" s="280"/>
      <c r="E9" s="280"/>
      <c r="F9" s="280"/>
      <c r="G9" s="280"/>
      <c r="H9" s="280"/>
      <c r="I9" s="280"/>
      <c r="K9" s="281"/>
      <c r="L9" s="281"/>
    </row>
    <row r="10" spans="1:18" ht="18.899999999999999" customHeight="1">
      <c r="A10" s="280" t="str">
        <f>'Page 67'!A10</f>
        <v>Tax object:</v>
      </c>
      <c r="B10" s="280"/>
      <c r="C10" s="280"/>
      <c r="D10" s="280"/>
      <c r="E10" s="280"/>
      <c r="F10" s="280"/>
      <c r="G10" s="280"/>
      <c r="H10" s="280"/>
      <c r="I10" s="280"/>
      <c r="K10" s="281"/>
      <c r="L10" s="281"/>
    </row>
    <row r="11" spans="1:18" ht="50.1" customHeight="1">
      <c r="A11" s="1000" t="str">
        <f>'Page 67'!$A$11:$F$11</f>
        <v>1'000'000 CHF equity, 500'000 CHF disclosed reserves and 500'000 CHF after-tax undisclosed reserves combined with different rates of return (hidden reserves)</v>
      </c>
      <c r="B11" s="1000"/>
      <c r="C11" s="1000"/>
      <c r="D11" s="1000"/>
      <c r="E11" s="1000"/>
      <c r="F11" s="1000"/>
      <c r="G11" s="1000"/>
      <c r="H11" s="1000"/>
      <c r="I11" s="1000"/>
      <c r="J11" s="1000"/>
      <c r="K11" s="1000"/>
      <c r="L11" s="1000"/>
    </row>
    <row r="12" spans="1:18" ht="18.75" customHeight="1" thickBot="1">
      <c r="A12" s="299"/>
      <c r="B12" s="299"/>
      <c r="C12" s="299"/>
      <c r="D12" s="299"/>
      <c r="E12" s="299"/>
      <c r="F12" s="299"/>
      <c r="G12" s="299"/>
      <c r="H12" s="299"/>
      <c r="I12" s="299"/>
      <c r="J12" s="299"/>
      <c r="K12" s="299"/>
      <c r="L12" s="299"/>
    </row>
    <row r="13" spans="1:18" ht="18.75" customHeight="1" thickBot="1">
      <c r="A13" s="282">
        <v>33</v>
      </c>
      <c r="B13" s="1008" t="str">
        <f>'Page 67'!$B$13:$L$13</f>
        <v>Net profit 1)</v>
      </c>
      <c r="C13" s="1009"/>
      <c r="D13" s="1009"/>
      <c r="E13" s="1009"/>
      <c r="F13" s="1009"/>
      <c r="G13" s="1009"/>
      <c r="H13" s="1009"/>
      <c r="I13" s="1009"/>
      <c r="J13" s="1009"/>
      <c r="K13" s="1009"/>
      <c r="L13" s="1010"/>
    </row>
    <row r="14" spans="1:18" ht="18.75" customHeight="1">
      <c r="B14" s="1005" t="str">
        <f>'Page 67'!B14:D14</f>
        <v>0 Swiss francs</v>
      </c>
      <c r="C14" s="1006"/>
      <c r="D14" s="1007"/>
      <c r="E14" s="337"/>
      <c r="F14" s="1005" t="str">
        <f>'Page 67'!F14:H14</f>
        <v>80'000 Swiss francs</v>
      </c>
      <c r="G14" s="1006"/>
      <c r="H14" s="1007"/>
      <c r="I14" s="294"/>
      <c r="J14" s="1005" t="str">
        <f>'Page 67'!J14:L14</f>
        <v>160'000 Swiss francs</v>
      </c>
      <c r="K14" s="1006"/>
      <c r="L14" s="1007"/>
    </row>
    <row r="15" spans="1:18" ht="18.75" customHeight="1">
      <c r="B15" s="299"/>
      <c r="C15" s="299"/>
      <c r="D15" s="299"/>
      <c r="E15" s="299"/>
      <c r="F15" s="299"/>
      <c r="G15" s="299"/>
      <c r="H15" s="299"/>
      <c r="I15" s="299"/>
      <c r="J15" s="299"/>
      <c r="K15" s="299"/>
      <c r="L15" s="299"/>
    </row>
    <row r="16" spans="1:18" ht="18.75" customHeight="1">
      <c r="A16" s="299"/>
      <c r="B16" s="1001" t="str">
        <f>'Page 67'!B16:L16</f>
        <v>Amount of tax in Swiss francs</v>
      </c>
      <c r="C16" s="1002"/>
      <c r="D16" s="1002"/>
      <c r="E16" s="1002"/>
      <c r="F16" s="1002"/>
      <c r="G16" s="1002"/>
      <c r="H16" s="1002"/>
      <c r="I16" s="1002"/>
      <c r="J16" s="1002"/>
      <c r="K16" s="1002"/>
      <c r="L16" s="1003"/>
    </row>
    <row r="17" spans="1:12" ht="18.899999999999999" customHeight="1">
      <c r="A17" s="281"/>
      <c r="B17" s="281"/>
      <c r="C17" s="281"/>
      <c r="D17" s="281"/>
      <c r="E17" s="281"/>
      <c r="F17" s="281"/>
      <c r="G17" s="281"/>
      <c r="H17" s="281"/>
      <c r="I17" s="281"/>
      <c r="J17" s="281"/>
      <c r="K17" s="281"/>
      <c r="L17" s="281"/>
    </row>
    <row r="18" spans="1:12" ht="18.899999999999999" customHeight="1">
      <c r="A18" s="23" t="str">
        <f>'Pages 10-11'!$A$6</f>
        <v>Cantonal capitals</v>
      </c>
      <c r="B18" s="302" t="s">
        <v>44</v>
      </c>
      <c r="C18" s="303"/>
      <c r="D18" s="304"/>
      <c r="E18" s="280"/>
      <c r="F18" s="302" t="str">
        <f>B18</f>
        <v>Canton</v>
      </c>
      <c r="G18" s="303"/>
      <c r="H18" s="304"/>
      <c r="I18" s="280"/>
      <c r="J18" s="302" t="str">
        <f>B18</f>
        <v>Canton</v>
      </c>
      <c r="K18" s="303"/>
      <c r="L18" s="304"/>
    </row>
    <row r="19" spans="1:12" ht="18.899999999999999" customHeight="1">
      <c r="A19" s="280"/>
      <c r="B19" s="305" t="s">
        <v>152</v>
      </c>
      <c r="C19" s="295" t="s">
        <v>161</v>
      </c>
      <c r="D19" s="306" t="s">
        <v>46</v>
      </c>
      <c r="E19" s="283"/>
      <c r="F19" s="305" t="str">
        <f>B19</f>
        <v xml:space="preserve">and </v>
      </c>
      <c r="G19" s="295" t="s">
        <v>161</v>
      </c>
      <c r="H19" s="306" t="str">
        <f>D19</f>
        <v>Total</v>
      </c>
      <c r="I19" s="283"/>
      <c r="J19" s="305" t="str">
        <f>B19</f>
        <v xml:space="preserve">and </v>
      </c>
      <c r="K19" s="295" t="s">
        <v>161</v>
      </c>
      <c r="L19" s="306" t="s">
        <v>46</v>
      </c>
    </row>
    <row r="20" spans="1:12" ht="18.899999999999999" customHeight="1">
      <c r="B20" s="497" t="s">
        <v>192</v>
      </c>
      <c r="C20" s="307"/>
      <c r="D20" s="308"/>
      <c r="E20" s="284"/>
      <c r="F20" s="300" t="str">
        <f>B20</f>
        <v>municipality</v>
      </c>
      <c r="G20" s="307"/>
      <c r="H20" s="308"/>
      <c r="I20" s="284"/>
      <c r="J20" s="300" t="str">
        <f>B20</f>
        <v>municipality</v>
      </c>
      <c r="K20" s="307"/>
      <c r="L20" s="308"/>
    </row>
    <row r="21" spans="1:12" ht="18.899999999999999" customHeight="1">
      <c r="A21" s="301" t="str">
        <f>'Page 67'!A21</f>
        <v>Zurich</v>
      </c>
      <c r="B21" s="297">
        <v>687.03</v>
      </c>
      <c r="C21" s="297">
        <v>0</v>
      </c>
      <c r="D21" s="297">
        <f t="shared" ref="D21:D46" si="0">B21+C21</f>
        <v>687.03</v>
      </c>
      <c r="E21" s="297"/>
      <c r="F21" s="14">
        <v>687.03</v>
      </c>
      <c r="G21" s="14">
        <v>6213.5</v>
      </c>
      <c r="H21" s="297">
        <f t="shared" ref="H21:H46" si="1">F21+G21</f>
        <v>6900.53</v>
      </c>
      <c r="I21" s="14"/>
      <c r="J21" s="352">
        <v>687.03</v>
      </c>
      <c r="K21" s="352">
        <v>12478</v>
      </c>
      <c r="L21" s="297">
        <f t="shared" ref="L21:L46" si="2">J21+K21</f>
        <v>13165.03</v>
      </c>
    </row>
    <row r="22" spans="1:12" ht="18.899999999999999" customHeight="1">
      <c r="A22" s="301" t="str">
        <f>'Page 67'!A22</f>
        <v>Berne</v>
      </c>
      <c r="B22" s="297">
        <v>728</v>
      </c>
      <c r="C22" s="297">
        <v>0</v>
      </c>
      <c r="D22" s="297">
        <f t="shared" si="0"/>
        <v>728</v>
      </c>
      <c r="E22" s="297"/>
      <c r="F22" s="14">
        <v>728</v>
      </c>
      <c r="G22" s="14">
        <v>6205</v>
      </c>
      <c r="H22" s="297">
        <f t="shared" si="1"/>
        <v>6933</v>
      </c>
      <c r="I22" s="14"/>
      <c r="J22" s="352">
        <v>728</v>
      </c>
      <c r="K22" s="352">
        <v>12478</v>
      </c>
      <c r="L22" s="297">
        <f t="shared" si="2"/>
        <v>13206</v>
      </c>
    </row>
    <row r="23" spans="1:12" ht="18.899999999999999" customHeight="1">
      <c r="A23" s="301" t="str">
        <f>'Page 67'!A23</f>
        <v>Lucerne</v>
      </c>
      <c r="B23" s="297">
        <v>500</v>
      </c>
      <c r="C23" s="297">
        <v>0</v>
      </c>
      <c r="D23" s="297">
        <f t="shared" si="0"/>
        <v>500</v>
      </c>
      <c r="E23" s="297"/>
      <c r="F23" s="14">
        <v>500</v>
      </c>
      <c r="G23" s="14">
        <v>6222</v>
      </c>
      <c r="H23" s="297">
        <f t="shared" si="1"/>
        <v>6722</v>
      </c>
      <c r="I23" s="14"/>
      <c r="J23" s="352">
        <v>500</v>
      </c>
      <c r="K23" s="352">
        <v>12495</v>
      </c>
      <c r="L23" s="297">
        <f t="shared" si="2"/>
        <v>12995</v>
      </c>
    </row>
    <row r="24" spans="1:12" ht="18.899999999999999" customHeight="1">
      <c r="A24" s="301" t="str">
        <f>'Page 67'!A24</f>
        <v>Altdorf</v>
      </c>
      <c r="B24" s="297">
        <v>500</v>
      </c>
      <c r="C24" s="297">
        <v>0</v>
      </c>
      <c r="D24" s="297">
        <f t="shared" si="0"/>
        <v>500</v>
      </c>
      <c r="E24" s="297"/>
      <c r="F24" s="14">
        <v>500</v>
      </c>
      <c r="G24" s="14">
        <v>6222</v>
      </c>
      <c r="H24" s="297">
        <f t="shared" si="1"/>
        <v>6722</v>
      </c>
      <c r="I24" s="14"/>
      <c r="J24" s="352">
        <v>500</v>
      </c>
      <c r="K24" s="352">
        <v>12495</v>
      </c>
      <c r="L24" s="297">
        <f t="shared" si="2"/>
        <v>12995</v>
      </c>
    </row>
    <row r="25" spans="1:12" ht="18.899999999999999" customHeight="1">
      <c r="A25" s="301" t="str">
        <f>'Page 67'!A25</f>
        <v>Schwyz</v>
      </c>
      <c r="B25" s="297">
        <v>398.15</v>
      </c>
      <c r="C25" s="297">
        <v>0</v>
      </c>
      <c r="D25" s="297">
        <f t="shared" si="0"/>
        <v>398.15</v>
      </c>
      <c r="E25" s="297"/>
      <c r="F25" s="14">
        <v>398.15</v>
      </c>
      <c r="G25" s="14">
        <v>6230.5</v>
      </c>
      <c r="H25" s="297">
        <f t="shared" si="1"/>
        <v>6628.65</v>
      </c>
      <c r="I25" s="14"/>
      <c r="J25" s="352">
        <v>398.15</v>
      </c>
      <c r="K25" s="352">
        <v>12495</v>
      </c>
      <c r="L25" s="297">
        <f t="shared" si="2"/>
        <v>12893.15</v>
      </c>
    </row>
    <row r="26" spans="1:12" ht="18.899999999999999" customHeight="1">
      <c r="A26" s="301" t="str">
        <f>'Page 67'!A26</f>
        <v>Sarnen</v>
      </c>
      <c r="B26" s="297">
        <v>500</v>
      </c>
      <c r="C26" s="297">
        <v>0</v>
      </c>
      <c r="D26" s="297">
        <f t="shared" si="0"/>
        <v>500</v>
      </c>
      <c r="E26" s="297"/>
      <c r="F26" s="14">
        <v>500</v>
      </c>
      <c r="G26" s="14">
        <v>6222</v>
      </c>
      <c r="H26" s="297">
        <f t="shared" si="1"/>
        <v>6722</v>
      </c>
      <c r="I26" s="14"/>
      <c r="J26" s="352">
        <v>500</v>
      </c>
      <c r="K26" s="352">
        <v>12495</v>
      </c>
      <c r="L26" s="297">
        <f t="shared" si="2"/>
        <v>12995</v>
      </c>
    </row>
    <row r="27" spans="1:12" ht="18.899999999999999" customHeight="1">
      <c r="A27" s="301" t="str">
        <f>'Page 67'!A27</f>
        <v>Stans</v>
      </c>
      <c r="B27" s="297">
        <v>500</v>
      </c>
      <c r="C27" s="297">
        <v>0</v>
      </c>
      <c r="D27" s="297">
        <f t="shared" si="0"/>
        <v>500</v>
      </c>
      <c r="E27" s="297"/>
      <c r="F27" s="14">
        <v>500</v>
      </c>
      <c r="G27" s="14">
        <v>6222</v>
      </c>
      <c r="H27" s="297">
        <f t="shared" si="1"/>
        <v>6722</v>
      </c>
      <c r="I27" s="14"/>
      <c r="J27" s="352">
        <v>500</v>
      </c>
      <c r="K27" s="352">
        <v>12495</v>
      </c>
      <c r="L27" s="297">
        <f t="shared" si="2"/>
        <v>12995</v>
      </c>
    </row>
    <row r="28" spans="1:12" ht="18.899999999999999" customHeight="1">
      <c r="A28" s="301" t="str">
        <f>'Page 67'!A28</f>
        <v>Glarus</v>
      </c>
      <c r="B28" s="297">
        <v>500</v>
      </c>
      <c r="C28" s="297">
        <v>0</v>
      </c>
      <c r="D28" s="297">
        <f t="shared" si="0"/>
        <v>500</v>
      </c>
      <c r="E28" s="297"/>
      <c r="F28" s="14">
        <v>500</v>
      </c>
      <c r="G28" s="14">
        <v>6222</v>
      </c>
      <c r="H28" s="297">
        <f t="shared" si="1"/>
        <v>6722</v>
      </c>
      <c r="I28" s="14"/>
      <c r="J28" s="352">
        <v>500</v>
      </c>
      <c r="K28" s="352">
        <v>12495</v>
      </c>
      <c r="L28" s="297">
        <f t="shared" si="2"/>
        <v>12995</v>
      </c>
    </row>
    <row r="29" spans="1:12" ht="18.899999999999999" customHeight="1">
      <c r="A29" s="301" t="str">
        <f>'Page 67'!A29</f>
        <v>Zug</v>
      </c>
      <c r="B29" s="297">
        <v>373.96499999999997</v>
      </c>
      <c r="C29" s="297">
        <v>0</v>
      </c>
      <c r="D29" s="297">
        <f t="shared" si="0"/>
        <v>373.96499999999997</v>
      </c>
      <c r="E29" s="297"/>
      <c r="F29" s="14">
        <v>373.96499999999997</v>
      </c>
      <c r="G29" s="14">
        <v>6230.5</v>
      </c>
      <c r="H29" s="297">
        <f t="shared" si="1"/>
        <v>6604.4650000000001</v>
      </c>
      <c r="I29" s="14"/>
      <c r="J29" s="352">
        <v>373.96499999999997</v>
      </c>
      <c r="K29" s="352">
        <v>12503.5</v>
      </c>
      <c r="L29" s="297">
        <f t="shared" si="2"/>
        <v>12877.465</v>
      </c>
    </row>
    <row r="30" spans="1:12" ht="18.899999999999999" customHeight="1">
      <c r="A30" s="301" t="str">
        <f>'Page 67'!A30</f>
        <v>Fribourg</v>
      </c>
      <c r="B30" s="297">
        <v>651.44999999999993</v>
      </c>
      <c r="C30" s="297">
        <v>0</v>
      </c>
      <c r="D30" s="297">
        <f t="shared" si="0"/>
        <v>651.44999999999993</v>
      </c>
      <c r="E30" s="297"/>
      <c r="F30" s="14">
        <v>651.44999999999993</v>
      </c>
      <c r="G30" s="14">
        <v>6213.5</v>
      </c>
      <c r="H30" s="297">
        <f t="shared" si="1"/>
        <v>6864.95</v>
      </c>
      <c r="I30" s="14"/>
      <c r="J30" s="352">
        <v>651.44999999999993</v>
      </c>
      <c r="K30" s="352">
        <v>12478</v>
      </c>
      <c r="L30" s="297">
        <f t="shared" si="2"/>
        <v>13129.45</v>
      </c>
    </row>
    <row r="31" spans="1:12" ht="18.899999999999999" customHeight="1">
      <c r="A31" s="301" t="str">
        <f>'Page 67'!A31</f>
        <v>Solothurn</v>
      </c>
      <c r="B31" s="297">
        <v>656</v>
      </c>
      <c r="C31" s="297">
        <v>0</v>
      </c>
      <c r="D31" s="297">
        <f t="shared" si="0"/>
        <v>656</v>
      </c>
      <c r="E31" s="297"/>
      <c r="F31" s="14">
        <v>656</v>
      </c>
      <c r="G31" s="14">
        <v>6214</v>
      </c>
      <c r="H31" s="297">
        <f t="shared" si="1"/>
        <v>6870</v>
      </c>
      <c r="I31" s="14"/>
      <c r="J31" s="352">
        <v>656</v>
      </c>
      <c r="K31" s="352">
        <v>12478</v>
      </c>
      <c r="L31" s="297">
        <f t="shared" si="2"/>
        <v>13134</v>
      </c>
    </row>
    <row r="32" spans="1:12" ht="18.899999999999999" customHeight="1">
      <c r="A32" s="301" t="str">
        <f>'Page 67'!A32</f>
        <v>Basel</v>
      </c>
      <c r="B32" s="297">
        <v>1000</v>
      </c>
      <c r="C32" s="297">
        <v>0</v>
      </c>
      <c r="D32" s="297">
        <f t="shared" si="0"/>
        <v>1000</v>
      </c>
      <c r="E32" s="297"/>
      <c r="F32" s="14">
        <v>1000</v>
      </c>
      <c r="G32" s="14">
        <v>6188</v>
      </c>
      <c r="H32" s="297">
        <f t="shared" si="1"/>
        <v>7188</v>
      </c>
      <c r="I32" s="14"/>
      <c r="J32" s="352">
        <v>1000</v>
      </c>
      <c r="K32" s="352">
        <v>12452.5</v>
      </c>
      <c r="L32" s="297">
        <f t="shared" si="2"/>
        <v>13452.5</v>
      </c>
    </row>
    <row r="33" spans="1:12" ht="18.899999999999999" customHeight="1">
      <c r="A33" s="301" t="str">
        <f>'Page 67'!A33</f>
        <v>Liestal</v>
      </c>
      <c r="B33" s="297">
        <v>2050</v>
      </c>
      <c r="C33" s="297">
        <v>0</v>
      </c>
      <c r="D33" s="297">
        <f t="shared" si="0"/>
        <v>2050</v>
      </c>
      <c r="E33" s="297"/>
      <c r="F33" s="14">
        <v>2050</v>
      </c>
      <c r="G33" s="14">
        <v>6103</v>
      </c>
      <c r="H33" s="297">
        <f t="shared" si="1"/>
        <v>8153</v>
      </c>
      <c r="I33" s="14"/>
      <c r="J33" s="352">
        <v>2050</v>
      </c>
      <c r="K33" s="352">
        <v>12367.5</v>
      </c>
      <c r="L33" s="297">
        <f t="shared" si="2"/>
        <v>14417.5</v>
      </c>
    </row>
    <row r="34" spans="1:12" ht="18.899999999999999" customHeight="1">
      <c r="A34" s="301" t="str">
        <f>'Page 67'!A34</f>
        <v>Schaffhausen</v>
      </c>
      <c r="B34" s="297">
        <v>210</v>
      </c>
      <c r="C34" s="297">
        <v>0</v>
      </c>
      <c r="D34" s="297">
        <f t="shared" si="0"/>
        <v>210</v>
      </c>
      <c r="E34" s="297"/>
      <c r="F34" s="14">
        <v>210</v>
      </c>
      <c r="G34" s="14">
        <v>6247.5</v>
      </c>
      <c r="H34" s="297">
        <f t="shared" si="1"/>
        <v>6457.5</v>
      </c>
      <c r="I34" s="14"/>
      <c r="J34" s="352">
        <v>210</v>
      </c>
      <c r="K34" s="352">
        <v>12512</v>
      </c>
      <c r="L34" s="297">
        <f t="shared" si="2"/>
        <v>12722</v>
      </c>
    </row>
    <row r="35" spans="1:12" ht="18.899999999999999" customHeight="1">
      <c r="A35" s="301" t="str">
        <f>'Page 67'!A35</f>
        <v>Herisau</v>
      </c>
      <c r="B35" s="297">
        <v>900</v>
      </c>
      <c r="C35" s="297">
        <v>0</v>
      </c>
      <c r="D35" s="297">
        <f t="shared" si="0"/>
        <v>900</v>
      </c>
      <c r="E35" s="297"/>
      <c r="F35" s="14">
        <v>900</v>
      </c>
      <c r="G35" s="14">
        <v>6196.5</v>
      </c>
      <c r="H35" s="297">
        <f t="shared" si="1"/>
        <v>7096.5</v>
      </c>
      <c r="I35" s="14"/>
      <c r="J35" s="352">
        <v>900</v>
      </c>
      <c r="K35" s="352">
        <v>12461</v>
      </c>
      <c r="L35" s="297">
        <f t="shared" si="2"/>
        <v>13361</v>
      </c>
    </row>
    <row r="36" spans="1:12" ht="18.899999999999999" customHeight="1">
      <c r="A36" s="301" t="str">
        <f>'Page 67'!A36</f>
        <v>Appenzell</v>
      </c>
      <c r="B36" s="297">
        <v>500</v>
      </c>
      <c r="C36" s="297">
        <v>0</v>
      </c>
      <c r="D36" s="297">
        <f t="shared" si="0"/>
        <v>500</v>
      </c>
      <c r="E36" s="297"/>
      <c r="F36" s="14">
        <v>500</v>
      </c>
      <c r="G36" s="14">
        <v>6222</v>
      </c>
      <c r="H36" s="297">
        <f t="shared" si="1"/>
        <v>6722</v>
      </c>
      <c r="I36" s="14"/>
      <c r="J36" s="352">
        <v>500</v>
      </c>
      <c r="K36" s="352">
        <v>12495</v>
      </c>
      <c r="L36" s="297">
        <f t="shared" si="2"/>
        <v>12995</v>
      </c>
    </row>
    <row r="37" spans="1:12" ht="18.899999999999999" customHeight="1">
      <c r="A37" s="301" t="str">
        <f>'Page 67'!A37</f>
        <v>St. Gall</v>
      </c>
      <c r="B37" s="297">
        <v>1005</v>
      </c>
      <c r="C37" s="297">
        <v>0</v>
      </c>
      <c r="D37" s="297">
        <f t="shared" si="0"/>
        <v>1005</v>
      </c>
      <c r="E37" s="297"/>
      <c r="F37" s="14">
        <v>1005</v>
      </c>
      <c r="G37" s="14">
        <v>6188</v>
      </c>
      <c r="H37" s="297">
        <f t="shared" si="1"/>
        <v>7193</v>
      </c>
      <c r="I37" s="14"/>
      <c r="J37" s="352">
        <v>1005</v>
      </c>
      <c r="K37" s="352">
        <v>12452.5</v>
      </c>
      <c r="L37" s="297">
        <f t="shared" si="2"/>
        <v>13457.5</v>
      </c>
    </row>
    <row r="38" spans="1:12" ht="18.899999999999999" customHeight="1">
      <c r="A38" s="301" t="str">
        <f>'Page 67'!A38</f>
        <v>Chur</v>
      </c>
      <c r="B38" s="297">
        <v>300</v>
      </c>
      <c r="C38" s="297">
        <v>0</v>
      </c>
      <c r="D38" s="297">
        <f t="shared" si="0"/>
        <v>300</v>
      </c>
      <c r="E38" s="297"/>
      <c r="F38" s="14">
        <v>300</v>
      </c>
      <c r="G38" s="14">
        <v>6239</v>
      </c>
      <c r="H38" s="297">
        <f t="shared" si="1"/>
        <v>6539</v>
      </c>
      <c r="I38" s="14"/>
      <c r="J38" s="352">
        <v>300</v>
      </c>
      <c r="K38" s="352">
        <v>12503.5</v>
      </c>
      <c r="L38" s="297">
        <f t="shared" si="2"/>
        <v>12803.5</v>
      </c>
    </row>
    <row r="39" spans="1:12" ht="18.899999999999999" customHeight="1">
      <c r="A39" s="301" t="str">
        <f>'Page 67'!A39</f>
        <v>Aarau</v>
      </c>
      <c r="B39" s="297">
        <v>845</v>
      </c>
      <c r="C39" s="297">
        <v>0</v>
      </c>
      <c r="D39" s="297">
        <f t="shared" si="0"/>
        <v>845</v>
      </c>
      <c r="E39" s="297"/>
      <c r="F39" s="14">
        <v>845</v>
      </c>
      <c r="G39" s="14">
        <v>6196.5</v>
      </c>
      <c r="H39" s="297">
        <f t="shared" si="1"/>
        <v>7041.5</v>
      </c>
      <c r="I39" s="14"/>
      <c r="J39" s="352">
        <v>845</v>
      </c>
      <c r="K39" s="352">
        <v>12461</v>
      </c>
      <c r="L39" s="297">
        <f t="shared" si="2"/>
        <v>13306</v>
      </c>
    </row>
    <row r="40" spans="1:12" ht="18.899999999999999" customHeight="1">
      <c r="A40" s="301" t="str">
        <f>'Page 67'!A40</f>
        <v>Frauenfeld</v>
      </c>
      <c r="B40" s="297">
        <v>837</v>
      </c>
      <c r="C40" s="297">
        <v>0</v>
      </c>
      <c r="D40" s="297">
        <f t="shared" si="0"/>
        <v>837</v>
      </c>
      <c r="E40" s="297"/>
      <c r="F40" s="14">
        <v>837</v>
      </c>
      <c r="G40" s="14">
        <v>6196.5</v>
      </c>
      <c r="H40" s="297">
        <f t="shared" si="1"/>
        <v>7033.5</v>
      </c>
      <c r="I40" s="14"/>
      <c r="J40" s="352">
        <v>837</v>
      </c>
      <c r="K40" s="352">
        <v>12469.5</v>
      </c>
      <c r="L40" s="297">
        <f t="shared" si="2"/>
        <v>13306.5</v>
      </c>
    </row>
    <row r="41" spans="1:12" ht="18.899999999999999" customHeight="1">
      <c r="A41" s="301" t="str">
        <f>'Page 67'!A41</f>
        <v>Bellinzona</v>
      </c>
      <c r="B41" s="297">
        <v>975</v>
      </c>
      <c r="C41" s="297">
        <v>0</v>
      </c>
      <c r="D41" s="297">
        <f t="shared" si="0"/>
        <v>975</v>
      </c>
      <c r="E41" s="297"/>
      <c r="F41" s="14">
        <v>975</v>
      </c>
      <c r="G41" s="14">
        <v>6188</v>
      </c>
      <c r="H41" s="297">
        <f t="shared" si="1"/>
        <v>7163</v>
      </c>
      <c r="I41" s="14"/>
      <c r="J41" s="352">
        <v>975</v>
      </c>
      <c r="K41" s="352">
        <v>12452.5</v>
      </c>
      <c r="L41" s="297">
        <f t="shared" si="2"/>
        <v>13427.5</v>
      </c>
    </row>
    <row r="42" spans="1:12" ht="18.899999999999999" customHeight="1">
      <c r="A42" s="301" t="str">
        <f>'Page 67'!A42</f>
        <v>Lausanne</v>
      </c>
      <c r="B42" s="297">
        <v>467</v>
      </c>
      <c r="C42" s="297">
        <v>0</v>
      </c>
      <c r="D42" s="297">
        <f t="shared" si="0"/>
        <v>467</v>
      </c>
      <c r="E42" s="297"/>
      <c r="F42" s="14">
        <v>467</v>
      </c>
      <c r="G42" s="14">
        <v>6230.5</v>
      </c>
      <c r="H42" s="297">
        <f t="shared" si="1"/>
        <v>6697.5</v>
      </c>
      <c r="I42" s="14"/>
      <c r="J42" s="352">
        <v>467</v>
      </c>
      <c r="K42" s="352">
        <v>12495</v>
      </c>
      <c r="L42" s="297">
        <f t="shared" si="2"/>
        <v>12962</v>
      </c>
    </row>
    <row r="43" spans="1:12" ht="18.899999999999999" customHeight="1">
      <c r="A43" s="301" t="str">
        <f>'Page 67'!A43</f>
        <v>Sion</v>
      </c>
      <c r="B43" s="297">
        <v>400</v>
      </c>
      <c r="C43" s="297">
        <v>0</v>
      </c>
      <c r="D43" s="297">
        <f t="shared" si="0"/>
        <v>400</v>
      </c>
      <c r="E43" s="297"/>
      <c r="F43" s="14">
        <v>400</v>
      </c>
      <c r="G43" s="14">
        <v>6230.5</v>
      </c>
      <c r="H43" s="297">
        <f t="shared" si="1"/>
        <v>6630.5</v>
      </c>
      <c r="I43" s="14"/>
      <c r="J43" s="352">
        <v>400</v>
      </c>
      <c r="K43" s="352">
        <v>12495</v>
      </c>
      <c r="L43" s="297">
        <f t="shared" si="2"/>
        <v>12895</v>
      </c>
    </row>
    <row r="44" spans="1:12" ht="18.899999999999999" customHeight="1">
      <c r="A44" s="301" t="str">
        <f>'Page 67'!A44</f>
        <v>Neuchâtel</v>
      </c>
      <c r="B44" s="297">
        <v>20</v>
      </c>
      <c r="C44" s="297">
        <v>0</v>
      </c>
      <c r="D44" s="297">
        <f t="shared" si="0"/>
        <v>20</v>
      </c>
      <c r="E44" s="297"/>
      <c r="F44" s="14">
        <v>20</v>
      </c>
      <c r="G44" s="14">
        <v>6264.5</v>
      </c>
      <c r="H44" s="297">
        <f t="shared" si="1"/>
        <v>6284.5</v>
      </c>
      <c r="I44" s="14"/>
      <c r="J44" s="352">
        <v>20</v>
      </c>
      <c r="K44" s="352">
        <v>12529</v>
      </c>
      <c r="L44" s="297">
        <f t="shared" si="2"/>
        <v>12549</v>
      </c>
    </row>
    <row r="45" spans="1:12" ht="18.899999999999999" customHeight="1">
      <c r="A45" s="24" t="s">
        <v>163</v>
      </c>
      <c r="B45" s="297">
        <v>1335.6</v>
      </c>
      <c r="C45" s="297">
        <v>0</v>
      </c>
      <c r="D45" s="297">
        <f t="shared" si="0"/>
        <v>1335.6</v>
      </c>
      <c r="E45" s="297"/>
      <c r="F45" s="14">
        <v>1335.6</v>
      </c>
      <c r="G45" s="14">
        <v>6162.5</v>
      </c>
      <c r="H45" s="297">
        <f t="shared" si="1"/>
        <v>7498.1</v>
      </c>
      <c r="I45" s="14"/>
      <c r="J45" s="352">
        <v>1335.6</v>
      </c>
      <c r="K45" s="352">
        <v>12427</v>
      </c>
      <c r="L45" s="297">
        <f t="shared" si="2"/>
        <v>13762.6</v>
      </c>
    </row>
    <row r="46" spans="1:12" ht="18.899999999999999" customHeight="1">
      <c r="A46" s="301" t="str">
        <f>'Page 67'!A46</f>
        <v>Delémont</v>
      </c>
      <c r="B46" s="297">
        <v>630</v>
      </c>
      <c r="C46" s="297">
        <v>0</v>
      </c>
      <c r="D46" s="297">
        <f t="shared" si="0"/>
        <v>630</v>
      </c>
      <c r="E46" s="297"/>
      <c r="F46" s="14">
        <v>630</v>
      </c>
      <c r="G46" s="14">
        <v>6213.5</v>
      </c>
      <c r="H46" s="297">
        <f t="shared" si="1"/>
        <v>6843.5</v>
      </c>
      <c r="I46" s="14"/>
      <c r="J46" s="352">
        <v>630</v>
      </c>
      <c r="K46" s="352">
        <v>12478</v>
      </c>
      <c r="L46" s="297">
        <f t="shared" si="2"/>
        <v>13108</v>
      </c>
    </row>
    <row r="47" spans="1:12" ht="18.899999999999999" customHeight="1">
      <c r="A47" s="285"/>
      <c r="B47" s="285"/>
      <c r="C47" s="285"/>
      <c r="D47" s="286"/>
      <c r="E47" s="286"/>
      <c r="F47" s="287"/>
      <c r="G47" s="286"/>
      <c r="H47" s="286"/>
      <c r="I47" s="286"/>
      <c r="J47" s="286"/>
      <c r="K47" s="286"/>
      <c r="L47" s="286"/>
    </row>
    <row r="48" spans="1:12" ht="18.899999999999999" customHeight="1">
      <c r="A48" s="288" t="str">
        <f>'Page 67'!$A$48</f>
        <v xml:space="preserve">1) Net profit before deducting the taxes paid during the business year </v>
      </c>
      <c r="B48" s="289"/>
      <c r="C48" s="289"/>
      <c r="D48" s="286"/>
      <c r="E48" s="286"/>
      <c r="F48" s="287"/>
      <c r="G48" s="286"/>
      <c r="H48" s="286"/>
      <c r="I48" s="286"/>
      <c r="J48" s="286"/>
      <c r="K48" s="286"/>
      <c r="L48" s="286"/>
    </row>
    <row r="49" spans="1:12" ht="18.899999999999999" customHeight="1">
      <c r="A49" s="309" t="s">
        <v>164</v>
      </c>
      <c r="B49" s="281"/>
      <c r="C49" s="281"/>
      <c r="D49" s="281"/>
      <c r="E49" s="281"/>
      <c r="F49" s="281"/>
      <c r="G49" s="281"/>
      <c r="H49" s="281"/>
      <c r="I49" s="281"/>
      <c r="J49" s="281"/>
      <c r="K49" s="281"/>
      <c r="L49" s="281"/>
    </row>
    <row r="50" spans="1:12" ht="18.899999999999999" customHeight="1">
      <c r="A50" s="309"/>
      <c r="B50" s="293"/>
      <c r="C50" s="293"/>
      <c r="D50" s="281"/>
      <c r="E50" s="281"/>
      <c r="F50" s="281"/>
      <c r="G50" s="281"/>
      <c r="H50" s="281"/>
      <c r="I50" s="281"/>
      <c r="J50" s="281"/>
      <c r="K50" s="281"/>
      <c r="L50" s="281"/>
    </row>
    <row r="51" spans="1:12" ht="18.899999999999999" customHeight="1">
      <c r="B51" s="293"/>
      <c r="C51" s="293"/>
      <c r="D51" s="281"/>
      <c r="E51" s="281"/>
      <c r="F51" s="281"/>
      <c r="G51" s="281"/>
      <c r="H51" s="281"/>
      <c r="I51" s="281"/>
      <c r="J51" s="281"/>
      <c r="K51" s="281"/>
      <c r="L51" s="281"/>
    </row>
    <row r="52" spans="1:12" ht="18.899999999999999" customHeight="1">
      <c r="A52" s="281"/>
      <c r="B52" s="281"/>
      <c r="C52" s="281"/>
      <c r="D52" s="281"/>
      <c r="E52" s="281"/>
      <c r="F52" s="281"/>
      <c r="G52" s="281"/>
      <c r="H52" s="281"/>
      <c r="I52" s="281"/>
      <c r="J52" s="281"/>
      <c r="K52" s="281"/>
      <c r="L52" s="281"/>
    </row>
    <row r="53" spans="1:12" ht="18.899999999999999" customHeight="1"/>
    <row r="54" spans="1:12" ht="18.899999999999999" customHeight="1">
      <c r="A54" s="281"/>
      <c r="B54" s="281"/>
      <c r="C54" s="281"/>
      <c r="D54" s="281"/>
      <c r="E54" s="281"/>
      <c r="F54" s="281"/>
      <c r="G54" s="281"/>
      <c r="H54" s="281"/>
      <c r="I54" s="281"/>
      <c r="J54" s="281"/>
      <c r="K54" s="281"/>
      <c r="L54" s="281"/>
    </row>
    <row r="55" spans="1:12" ht="18.899999999999999" customHeight="1">
      <c r="A55" s="281"/>
      <c r="B55" s="281"/>
      <c r="C55" s="281"/>
      <c r="D55" s="281"/>
      <c r="E55" s="281"/>
      <c r="F55" s="281"/>
      <c r="G55" s="281"/>
      <c r="H55" s="281"/>
      <c r="I55" s="281"/>
      <c r="J55" s="281"/>
      <c r="K55" s="281"/>
      <c r="L55" s="281"/>
    </row>
    <row r="56" spans="1:12" ht="18.899999999999999" customHeight="1">
      <c r="A56" s="281"/>
      <c r="B56" s="281"/>
      <c r="C56" s="281"/>
      <c r="D56" s="281"/>
      <c r="E56" s="281"/>
      <c r="F56" s="281"/>
      <c r="G56" s="281"/>
      <c r="H56" s="281"/>
      <c r="I56" s="281"/>
      <c r="J56" s="281"/>
      <c r="K56" s="281"/>
      <c r="L56" s="281"/>
    </row>
    <row r="57" spans="1:12">
      <c r="A57" s="281"/>
      <c r="B57" s="281"/>
      <c r="C57" s="281"/>
      <c r="D57" s="281"/>
      <c r="E57" s="281"/>
      <c r="F57" s="281"/>
      <c r="G57" s="281"/>
      <c r="H57" s="281"/>
      <c r="I57" s="281"/>
      <c r="J57" s="281"/>
      <c r="K57" s="281"/>
      <c r="L57" s="281"/>
    </row>
    <row r="58" spans="1:12">
      <c r="A58" s="281"/>
      <c r="B58" s="281"/>
      <c r="C58" s="281"/>
      <c r="D58" s="281"/>
      <c r="E58" s="281"/>
      <c r="F58" s="281"/>
      <c r="G58" s="281"/>
      <c r="H58" s="281"/>
      <c r="I58" s="281"/>
      <c r="J58" s="281"/>
      <c r="K58" s="281"/>
      <c r="L58" s="281"/>
    </row>
    <row r="59" spans="1:12">
      <c r="A59" s="281"/>
      <c r="B59" s="281"/>
      <c r="C59" s="281"/>
      <c r="D59" s="281"/>
      <c r="E59" s="281"/>
      <c r="F59" s="281"/>
      <c r="G59" s="281"/>
      <c r="H59" s="281"/>
      <c r="I59" s="281"/>
      <c r="J59" s="281"/>
      <c r="K59" s="281"/>
      <c r="L59" s="281"/>
    </row>
    <row r="60" spans="1:12">
      <c r="A60" s="281"/>
      <c r="B60" s="281"/>
      <c r="C60" s="281"/>
      <c r="D60" s="281"/>
      <c r="E60" s="281"/>
      <c r="F60" s="281"/>
      <c r="G60" s="281"/>
      <c r="H60" s="281"/>
      <c r="I60" s="281"/>
      <c r="J60" s="281"/>
      <c r="K60" s="281"/>
      <c r="L60" s="281"/>
    </row>
    <row r="61" spans="1:12">
      <c r="A61" s="281"/>
      <c r="B61" s="281"/>
      <c r="C61" s="281"/>
      <c r="D61" s="281"/>
      <c r="E61" s="281"/>
      <c r="F61" s="281"/>
      <c r="G61" s="281"/>
      <c r="H61" s="281"/>
      <c r="I61" s="281"/>
      <c r="J61" s="281"/>
      <c r="K61" s="281"/>
      <c r="L61" s="281"/>
    </row>
    <row r="62" spans="1:12">
      <c r="A62" s="281"/>
      <c r="B62" s="281"/>
      <c r="C62" s="281"/>
      <c r="D62" s="281"/>
      <c r="E62" s="281"/>
      <c r="F62" s="281"/>
      <c r="G62" s="281"/>
      <c r="H62" s="281"/>
      <c r="I62" s="281"/>
      <c r="J62" s="281"/>
      <c r="K62" s="281"/>
      <c r="L62" s="281"/>
    </row>
    <row r="63" spans="1:12">
      <c r="A63" s="281"/>
      <c r="B63" s="281"/>
      <c r="C63" s="281"/>
      <c r="D63" s="281"/>
      <c r="E63" s="281"/>
      <c r="F63" s="281"/>
      <c r="G63" s="281"/>
      <c r="H63" s="281"/>
      <c r="I63" s="281"/>
      <c r="J63" s="281"/>
      <c r="K63" s="281"/>
      <c r="L63" s="281"/>
    </row>
    <row r="64" spans="1:12">
      <c r="A64" s="281"/>
      <c r="B64" s="281"/>
      <c r="C64" s="281"/>
      <c r="D64" s="281"/>
      <c r="E64" s="281"/>
      <c r="F64" s="281"/>
      <c r="G64" s="281"/>
      <c r="H64" s="281"/>
      <c r="I64" s="281"/>
      <c r="J64" s="281"/>
      <c r="K64" s="281"/>
      <c r="L64" s="281"/>
    </row>
    <row r="65" spans="1:12">
      <c r="A65" s="281"/>
      <c r="B65" s="281"/>
      <c r="C65" s="281"/>
      <c r="D65" s="281"/>
      <c r="E65" s="281"/>
      <c r="F65" s="281"/>
      <c r="G65" s="281"/>
      <c r="H65" s="281"/>
      <c r="I65" s="281"/>
      <c r="J65" s="281"/>
      <c r="K65" s="281"/>
      <c r="L65" s="281"/>
    </row>
    <row r="66" spans="1:12">
      <c r="A66" s="281"/>
      <c r="B66" s="281"/>
      <c r="C66" s="281"/>
      <c r="D66" s="281"/>
      <c r="E66" s="281"/>
      <c r="F66" s="281"/>
      <c r="G66" s="281"/>
      <c r="H66" s="281"/>
      <c r="I66" s="281"/>
      <c r="J66" s="281"/>
      <c r="K66" s="281"/>
      <c r="L66" s="281"/>
    </row>
    <row r="67" spans="1:12">
      <c r="A67" s="281"/>
      <c r="B67" s="281"/>
      <c r="C67" s="281"/>
      <c r="D67" s="281"/>
      <c r="E67" s="281"/>
      <c r="F67" s="281"/>
      <c r="G67" s="281"/>
      <c r="H67" s="281"/>
      <c r="I67" s="281"/>
      <c r="J67" s="281"/>
      <c r="K67" s="281"/>
      <c r="L67" s="281"/>
    </row>
  </sheetData>
  <mergeCells count="10">
    <mergeCell ref="M8:R8"/>
    <mergeCell ref="B16:L16"/>
    <mergeCell ref="A8:F8"/>
    <mergeCell ref="G8:L8"/>
    <mergeCell ref="A11:F11"/>
    <mergeCell ref="G11:L11"/>
    <mergeCell ref="B14:D14"/>
    <mergeCell ref="F14:H14"/>
    <mergeCell ref="J14:L14"/>
    <mergeCell ref="B13:L13"/>
  </mergeCells>
  <phoneticPr fontId="7" type="noConversion"/>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2010</oddHeader>
    <oddFooter>&amp;L64&amp;C&amp;"Helvetica,Standard" Eidg. Steuerverwaltung  -  Administration fédérale des contributions  -  Amministrazione federale delle contribuzioni</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8"/>
  <dimension ref="A1:R111"/>
  <sheetViews>
    <sheetView zoomScale="60" zoomScaleNormal="60" workbookViewId="0"/>
  </sheetViews>
  <sheetFormatPr baseColWidth="10" defaultColWidth="10.33203125" defaultRowHeight="13.8"/>
  <cols>
    <col min="1" max="1" width="23.6640625" style="312" customWidth="1"/>
    <col min="2" max="7" width="8.109375" style="312" customWidth="1"/>
    <col min="8" max="8" width="8.5546875" style="312" bestFit="1" customWidth="1"/>
    <col min="9" max="9" width="8.109375" style="312" customWidth="1"/>
    <col min="10" max="11" width="9.6640625" style="312" customWidth="1"/>
    <col min="12" max="13" width="9.5546875" style="312" customWidth="1"/>
    <col min="14" max="14" width="23.88671875" style="312" bestFit="1" customWidth="1"/>
    <col min="15" max="17" width="8.109375" style="312" customWidth="1"/>
    <col min="18" max="247" width="12.6640625" style="312" customWidth="1"/>
    <col min="248" max="16384" width="10.33203125" style="312"/>
  </cols>
  <sheetData>
    <row r="1" spans="1:18" ht="18.899999999999999" customHeight="1">
      <c r="A1" s="311" t="s">
        <v>78</v>
      </c>
      <c r="B1" s="311"/>
      <c r="C1" s="311"/>
      <c r="D1" s="311"/>
      <c r="E1" s="311"/>
      <c r="F1" s="311"/>
      <c r="G1" s="311"/>
      <c r="H1" s="311"/>
      <c r="I1" s="311"/>
    </row>
    <row r="2" spans="1:18" ht="18.899999999999999" customHeight="1">
      <c r="B2" s="311"/>
      <c r="C2" s="311"/>
      <c r="D2" s="311"/>
      <c r="E2" s="411"/>
      <c r="F2" s="311"/>
      <c r="G2" s="311"/>
      <c r="H2" s="311"/>
      <c r="I2" s="311"/>
    </row>
    <row r="3" spans="1:18" ht="18.899999999999999" customHeight="1">
      <c r="A3" s="314" t="s">
        <v>79</v>
      </c>
      <c r="B3" s="311"/>
      <c r="C3" s="311"/>
      <c r="D3" s="311"/>
      <c r="E3" s="311"/>
      <c r="F3" s="311"/>
      <c r="G3" s="311"/>
      <c r="H3" s="311"/>
      <c r="I3" s="311"/>
    </row>
    <row r="4" spans="1:18" ht="18.899999999999999" customHeight="1" thickBot="1">
      <c r="A4" s="412"/>
    </row>
    <row r="5" spans="1:18" ht="18.899999999999999" customHeight="1">
      <c r="A5" s="379">
        <v>36</v>
      </c>
      <c r="B5" s="1011" t="s">
        <v>170</v>
      </c>
      <c r="C5" s="1012"/>
      <c r="D5" s="1012"/>
      <c r="E5" s="1012"/>
      <c r="F5" s="1012"/>
      <c r="G5" s="1012"/>
      <c r="H5" s="1012"/>
      <c r="I5" s="1012"/>
      <c r="J5" s="1012"/>
      <c r="K5" s="1012"/>
      <c r="L5" s="1012"/>
      <c r="M5" s="1013"/>
      <c r="N5" s="322"/>
    </row>
    <row r="6" spans="1:18" ht="18.899999999999999" customHeight="1" thickBot="1">
      <c r="A6" s="1025" t="s">
        <v>215</v>
      </c>
      <c r="B6" s="1014"/>
      <c r="C6" s="1015"/>
      <c r="D6" s="1015"/>
      <c r="E6" s="1015"/>
      <c r="F6" s="1015"/>
      <c r="G6" s="1015"/>
      <c r="H6" s="1015"/>
      <c r="I6" s="1015"/>
      <c r="J6" s="1015"/>
      <c r="K6" s="1015"/>
      <c r="L6" s="1015"/>
      <c r="M6" s="1016"/>
      <c r="N6" s="323"/>
    </row>
    <row r="7" spans="1:18" ht="18.899999999999999" customHeight="1">
      <c r="A7" s="1025"/>
      <c r="B7" s="1017" t="s">
        <v>47</v>
      </c>
      <c r="C7" s="1018"/>
      <c r="D7" s="1017" t="s">
        <v>48</v>
      </c>
      <c r="E7" s="1018"/>
      <c r="F7" s="1017" t="s">
        <v>49</v>
      </c>
      <c r="G7" s="1018"/>
      <c r="H7" s="1017" t="s">
        <v>50</v>
      </c>
      <c r="I7" s="1018"/>
      <c r="J7" s="1017" t="s">
        <v>64</v>
      </c>
      <c r="K7" s="1018"/>
      <c r="L7" s="1017" t="s">
        <v>65</v>
      </c>
      <c r="M7" s="1018"/>
      <c r="N7" s="322"/>
    </row>
    <row r="8" spans="1:18" ht="18.899999999999999" customHeight="1">
      <c r="A8" s="379"/>
      <c r="B8" s="313"/>
      <c r="C8" s="313"/>
      <c r="D8" s="313"/>
      <c r="E8" s="313"/>
      <c r="F8" s="313"/>
      <c r="G8" s="313"/>
      <c r="H8" s="313"/>
      <c r="I8" s="313"/>
      <c r="J8" s="313"/>
      <c r="K8" s="313"/>
      <c r="L8" s="313"/>
      <c r="M8" s="313"/>
      <c r="N8" s="322"/>
    </row>
    <row r="9" spans="1:18" ht="18.899999999999999" customHeight="1">
      <c r="A9" s="310" t="s">
        <v>61</v>
      </c>
      <c r="B9" s="1022" t="s">
        <v>193</v>
      </c>
      <c r="C9" s="1023"/>
      <c r="D9" s="1023"/>
      <c r="E9" s="1023"/>
      <c r="F9" s="1023"/>
      <c r="G9" s="1023"/>
      <c r="H9" s="1023"/>
      <c r="I9" s="1023"/>
      <c r="J9" s="1023"/>
      <c r="K9" s="1023"/>
      <c r="L9" s="1023"/>
      <c r="M9" s="1024"/>
      <c r="N9" s="414"/>
    </row>
    <row r="10" spans="1:18" ht="18.899999999999999" customHeight="1">
      <c r="A10" s="314"/>
      <c r="B10" s="324" t="s">
        <v>63</v>
      </c>
      <c r="C10" s="380" t="s">
        <v>1</v>
      </c>
      <c r="D10" s="324" t="s">
        <v>63</v>
      </c>
      <c r="E10" s="380" t="s">
        <v>1</v>
      </c>
      <c r="F10" s="324" t="s">
        <v>63</v>
      </c>
      <c r="G10" s="380" t="s">
        <v>1</v>
      </c>
      <c r="H10" s="324" t="s">
        <v>63</v>
      </c>
      <c r="I10" s="381" t="s">
        <v>1</v>
      </c>
      <c r="J10" s="324" t="s">
        <v>63</v>
      </c>
      <c r="K10" s="380" t="s">
        <v>1</v>
      </c>
      <c r="L10" s="324" t="s">
        <v>63</v>
      </c>
      <c r="M10" s="380" t="s">
        <v>1</v>
      </c>
      <c r="N10" s="368"/>
      <c r="R10" s="413"/>
    </row>
    <row r="11" spans="1:18" ht="24.9" customHeight="1">
      <c r="A11" s="371" t="s">
        <v>66</v>
      </c>
      <c r="B11" s="355">
        <v>0</v>
      </c>
      <c r="C11" s="356">
        <v>0</v>
      </c>
      <c r="D11" s="334">
        <v>0</v>
      </c>
      <c r="E11" s="335">
        <v>0</v>
      </c>
      <c r="F11" s="355">
        <v>0</v>
      </c>
      <c r="G11" s="356">
        <v>0</v>
      </c>
      <c r="H11" s="355">
        <v>0</v>
      </c>
      <c r="I11" s="356">
        <v>0</v>
      </c>
      <c r="J11" s="355">
        <v>0</v>
      </c>
      <c r="K11" s="356">
        <v>0</v>
      </c>
      <c r="L11" s="334">
        <v>0</v>
      </c>
      <c r="M11" s="356">
        <v>0</v>
      </c>
      <c r="N11" s="369"/>
    </row>
    <row r="12" spans="1:18" ht="24.9" customHeight="1">
      <c r="A12" s="371" t="s">
        <v>67</v>
      </c>
      <c r="B12" s="355">
        <v>0</v>
      </c>
      <c r="C12" s="356">
        <v>0</v>
      </c>
      <c r="D12" s="334">
        <v>0</v>
      </c>
      <c r="E12" s="335">
        <v>0</v>
      </c>
      <c r="F12" s="355">
        <v>0</v>
      </c>
      <c r="G12" s="356">
        <v>0</v>
      </c>
      <c r="H12" s="355">
        <v>0</v>
      </c>
      <c r="I12" s="356">
        <v>0</v>
      </c>
      <c r="J12" s="355">
        <v>0</v>
      </c>
      <c r="K12" s="356">
        <v>0</v>
      </c>
      <c r="L12" s="334">
        <v>0</v>
      </c>
      <c r="M12" s="356">
        <v>0</v>
      </c>
      <c r="N12" s="369"/>
    </row>
    <row r="13" spans="1:18" ht="24.9" customHeight="1">
      <c r="A13" s="371" t="s">
        <v>68</v>
      </c>
      <c r="B13" s="355">
        <v>0</v>
      </c>
      <c r="C13" s="356">
        <v>0</v>
      </c>
      <c r="D13" s="334">
        <v>0</v>
      </c>
      <c r="E13" s="335">
        <v>0</v>
      </c>
      <c r="F13" s="355">
        <v>0</v>
      </c>
      <c r="G13" s="356">
        <v>0</v>
      </c>
      <c r="H13" s="355">
        <v>0</v>
      </c>
      <c r="I13" s="356">
        <v>0</v>
      </c>
      <c r="J13" s="355">
        <v>0</v>
      </c>
      <c r="K13" s="356">
        <v>0</v>
      </c>
      <c r="L13" s="334">
        <v>0</v>
      </c>
      <c r="M13" s="356">
        <v>0</v>
      </c>
      <c r="N13" s="369"/>
    </row>
    <row r="14" spans="1:18" ht="24.9" customHeight="1">
      <c r="A14" s="371" t="s">
        <v>10</v>
      </c>
      <c r="B14" s="355">
        <v>0</v>
      </c>
      <c r="C14" s="356">
        <v>0</v>
      </c>
      <c r="D14" s="334">
        <v>0</v>
      </c>
      <c r="E14" s="335">
        <v>0</v>
      </c>
      <c r="F14" s="355">
        <v>0</v>
      </c>
      <c r="G14" s="356">
        <v>0</v>
      </c>
      <c r="H14" s="355">
        <v>0</v>
      </c>
      <c r="I14" s="356">
        <v>0</v>
      </c>
      <c r="J14" s="355">
        <v>0</v>
      </c>
      <c r="K14" s="356">
        <v>0</v>
      </c>
      <c r="L14" s="334">
        <v>0</v>
      </c>
      <c r="M14" s="356">
        <v>0</v>
      </c>
      <c r="N14" s="369"/>
    </row>
    <row r="15" spans="1:18" ht="24.9" customHeight="1">
      <c r="A15" s="371" t="s">
        <v>13</v>
      </c>
      <c r="B15" s="355">
        <v>0</v>
      </c>
      <c r="C15" s="356">
        <v>0</v>
      </c>
      <c r="D15" s="334">
        <v>0</v>
      </c>
      <c r="E15" s="335">
        <v>0</v>
      </c>
      <c r="F15" s="355">
        <v>0</v>
      </c>
      <c r="G15" s="356">
        <v>0</v>
      </c>
      <c r="H15" s="355">
        <v>0</v>
      </c>
      <c r="I15" s="356">
        <v>0</v>
      </c>
      <c r="J15" s="355">
        <v>0</v>
      </c>
      <c r="K15" s="356">
        <v>0</v>
      </c>
      <c r="L15" s="334">
        <v>0</v>
      </c>
      <c r="M15" s="356">
        <v>0</v>
      </c>
      <c r="N15" s="369"/>
    </row>
    <row r="16" spans="1:18" ht="24.9" customHeight="1">
      <c r="A16" s="371" t="s">
        <v>16</v>
      </c>
      <c r="B16" s="355">
        <v>0</v>
      </c>
      <c r="C16" s="356">
        <v>0</v>
      </c>
      <c r="D16" s="334">
        <v>0</v>
      </c>
      <c r="E16" s="335">
        <v>0</v>
      </c>
      <c r="F16" s="355">
        <v>0</v>
      </c>
      <c r="G16" s="356">
        <v>0</v>
      </c>
      <c r="H16" s="355">
        <v>0</v>
      </c>
      <c r="I16" s="356">
        <v>0</v>
      </c>
      <c r="J16" s="355">
        <v>0</v>
      </c>
      <c r="K16" s="356">
        <v>0</v>
      </c>
      <c r="L16" s="334">
        <v>0</v>
      </c>
      <c r="M16" s="356">
        <v>0</v>
      </c>
      <c r="N16" s="369"/>
    </row>
    <row r="17" spans="1:14" ht="24.9" customHeight="1">
      <c r="A17" s="371" t="s">
        <v>19</v>
      </c>
      <c r="B17" s="355">
        <v>0</v>
      </c>
      <c r="C17" s="356">
        <v>0</v>
      </c>
      <c r="D17" s="334">
        <v>0</v>
      </c>
      <c r="E17" s="335">
        <v>0</v>
      </c>
      <c r="F17" s="355">
        <v>0</v>
      </c>
      <c r="G17" s="356">
        <v>0</v>
      </c>
      <c r="H17" s="355">
        <v>0</v>
      </c>
      <c r="I17" s="356">
        <v>0</v>
      </c>
      <c r="J17" s="355">
        <v>0</v>
      </c>
      <c r="K17" s="356">
        <v>0</v>
      </c>
      <c r="L17" s="334">
        <v>0</v>
      </c>
      <c r="M17" s="356">
        <v>0</v>
      </c>
      <c r="N17" s="369"/>
    </row>
    <row r="18" spans="1:14" ht="24.9" customHeight="1">
      <c r="A18" s="371" t="s">
        <v>21</v>
      </c>
      <c r="B18" s="355">
        <v>0</v>
      </c>
      <c r="C18" s="356">
        <v>0</v>
      </c>
      <c r="D18" s="334">
        <v>0</v>
      </c>
      <c r="E18" s="335">
        <v>0</v>
      </c>
      <c r="F18" s="355">
        <v>0</v>
      </c>
      <c r="G18" s="356">
        <v>0</v>
      </c>
      <c r="H18" s="355">
        <v>0</v>
      </c>
      <c r="I18" s="356">
        <v>0</v>
      </c>
      <c r="J18" s="355">
        <v>0</v>
      </c>
      <c r="K18" s="356">
        <v>0</v>
      </c>
      <c r="L18" s="334">
        <v>0</v>
      </c>
      <c r="M18" s="356">
        <v>0</v>
      </c>
      <c r="N18" s="369"/>
    </row>
    <row r="19" spans="1:14" ht="24.9" customHeight="1">
      <c r="A19" s="371" t="s">
        <v>23</v>
      </c>
      <c r="B19" s="355">
        <v>0</v>
      </c>
      <c r="C19" s="356">
        <v>0</v>
      </c>
      <c r="D19" s="334">
        <v>0</v>
      </c>
      <c r="E19" s="335">
        <v>0</v>
      </c>
      <c r="F19" s="355">
        <v>0</v>
      </c>
      <c r="G19" s="356">
        <v>0</v>
      </c>
      <c r="H19" s="355">
        <v>0</v>
      </c>
      <c r="I19" s="356">
        <v>0</v>
      </c>
      <c r="J19" s="355">
        <v>0</v>
      </c>
      <c r="K19" s="356">
        <v>0</v>
      </c>
      <c r="L19" s="334">
        <v>0</v>
      </c>
      <c r="M19" s="356">
        <v>0</v>
      </c>
      <c r="N19" s="369"/>
    </row>
    <row r="20" spans="1:14" ht="24.9" customHeight="1">
      <c r="A20" s="371" t="s">
        <v>3</v>
      </c>
      <c r="B20" s="355">
        <v>0</v>
      </c>
      <c r="C20" s="356">
        <v>0</v>
      </c>
      <c r="D20" s="334">
        <v>0</v>
      </c>
      <c r="E20" s="335">
        <v>0</v>
      </c>
      <c r="F20" s="355">
        <v>0</v>
      </c>
      <c r="G20" s="356">
        <v>0</v>
      </c>
      <c r="H20" s="355">
        <v>0</v>
      </c>
      <c r="I20" s="356">
        <v>0</v>
      </c>
      <c r="J20" s="355">
        <v>0</v>
      </c>
      <c r="K20" s="356">
        <v>0</v>
      </c>
      <c r="L20" s="334">
        <v>0</v>
      </c>
      <c r="M20" s="356">
        <v>0</v>
      </c>
      <c r="N20" s="369"/>
    </row>
    <row r="21" spans="1:14" ht="24.9" customHeight="1">
      <c r="A21" s="371" t="s">
        <v>168</v>
      </c>
      <c r="B21" s="355">
        <v>0</v>
      </c>
      <c r="C21" s="356">
        <v>0</v>
      </c>
      <c r="D21" s="334">
        <v>0</v>
      </c>
      <c r="E21" s="335">
        <v>0</v>
      </c>
      <c r="F21" s="355">
        <v>0</v>
      </c>
      <c r="G21" s="356">
        <v>0</v>
      </c>
      <c r="H21" s="355">
        <v>0</v>
      </c>
      <c r="I21" s="356">
        <v>0</v>
      </c>
      <c r="J21" s="355">
        <v>0</v>
      </c>
      <c r="K21" s="356">
        <v>0</v>
      </c>
      <c r="L21" s="334">
        <v>0</v>
      </c>
      <c r="M21" s="356">
        <v>0</v>
      </c>
      <c r="N21" s="369"/>
    </row>
    <row r="22" spans="1:14" ht="24.9" customHeight="1">
      <c r="A22" s="371" t="s">
        <v>76</v>
      </c>
      <c r="B22" s="355">
        <v>0</v>
      </c>
      <c r="C22" s="356">
        <v>0</v>
      </c>
      <c r="D22" s="334">
        <v>0</v>
      </c>
      <c r="E22" s="335">
        <v>0</v>
      </c>
      <c r="F22" s="355">
        <v>0</v>
      </c>
      <c r="G22" s="356">
        <v>0</v>
      </c>
      <c r="H22" s="355">
        <v>0</v>
      </c>
      <c r="I22" s="356">
        <v>0</v>
      </c>
      <c r="J22" s="355">
        <v>0</v>
      </c>
      <c r="K22" s="356">
        <v>0</v>
      </c>
      <c r="L22" s="334">
        <v>0</v>
      </c>
      <c r="M22" s="356">
        <v>0</v>
      </c>
      <c r="N22" s="369"/>
    </row>
    <row r="23" spans="1:14" ht="24.9" customHeight="1">
      <c r="A23" s="371" t="s">
        <v>77</v>
      </c>
      <c r="B23" s="355">
        <v>0</v>
      </c>
      <c r="C23" s="356">
        <v>0</v>
      </c>
      <c r="D23" s="334">
        <v>0</v>
      </c>
      <c r="E23" s="335">
        <v>0</v>
      </c>
      <c r="F23" s="355">
        <v>0</v>
      </c>
      <c r="G23" s="356">
        <v>0</v>
      </c>
      <c r="H23" s="355">
        <v>0</v>
      </c>
      <c r="I23" s="356">
        <v>0</v>
      </c>
      <c r="J23" s="355">
        <v>0</v>
      </c>
      <c r="K23" s="356">
        <v>0</v>
      </c>
      <c r="L23" s="334">
        <v>0</v>
      </c>
      <c r="M23" s="356">
        <v>0</v>
      </c>
      <c r="N23" s="369"/>
    </row>
    <row r="24" spans="1:14" ht="24.9" customHeight="1">
      <c r="A24" s="371" t="s">
        <v>14</v>
      </c>
      <c r="B24" s="355">
        <v>0</v>
      </c>
      <c r="C24" s="356">
        <v>0</v>
      </c>
      <c r="D24" s="334">
        <v>0</v>
      </c>
      <c r="E24" s="335">
        <v>0</v>
      </c>
      <c r="F24" s="355">
        <v>0</v>
      </c>
      <c r="G24" s="356">
        <v>0</v>
      </c>
      <c r="H24" s="355">
        <v>0</v>
      </c>
      <c r="I24" s="356">
        <v>0</v>
      </c>
      <c r="J24" s="355">
        <v>0</v>
      </c>
      <c r="K24" s="356">
        <v>0</v>
      </c>
      <c r="L24" s="334">
        <v>0</v>
      </c>
      <c r="M24" s="356">
        <v>0</v>
      </c>
      <c r="N24" s="369"/>
    </row>
    <row r="25" spans="1:14" ht="24.9" customHeight="1">
      <c r="A25" s="371" t="s">
        <v>62</v>
      </c>
      <c r="B25" s="355">
        <v>0</v>
      </c>
      <c r="C25" s="356">
        <v>0</v>
      </c>
      <c r="D25" s="334">
        <v>0</v>
      </c>
      <c r="E25" s="335">
        <v>0</v>
      </c>
      <c r="F25" s="355">
        <v>0</v>
      </c>
      <c r="G25" s="356">
        <v>0</v>
      </c>
      <c r="H25" s="355">
        <v>0</v>
      </c>
      <c r="I25" s="356">
        <v>0</v>
      </c>
      <c r="J25" s="355">
        <v>0</v>
      </c>
      <c r="K25" s="356">
        <v>0</v>
      </c>
      <c r="L25" s="334">
        <v>0</v>
      </c>
      <c r="M25" s="356">
        <v>0</v>
      </c>
      <c r="N25" s="369"/>
    </row>
    <row r="26" spans="1:14" ht="24.9" customHeight="1">
      <c r="A26" s="371" t="s">
        <v>45</v>
      </c>
      <c r="B26" s="355">
        <v>0</v>
      </c>
      <c r="C26" s="356">
        <v>0</v>
      </c>
      <c r="D26" s="334">
        <v>0</v>
      </c>
      <c r="E26" s="335">
        <v>0</v>
      </c>
      <c r="F26" s="355">
        <v>0</v>
      </c>
      <c r="G26" s="356">
        <v>0</v>
      </c>
      <c r="H26" s="355">
        <v>2000</v>
      </c>
      <c r="I26" s="356">
        <v>0.4</v>
      </c>
      <c r="J26" s="355">
        <v>7000</v>
      </c>
      <c r="K26" s="356">
        <v>0.7</v>
      </c>
      <c r="L26" s="334">
        <v>47000</v>
      </c>
      <c r="M26" s="356">
        <v>0.94</v>
      </c>
      <c r="N26" s="369"/>
    </row>
    <row r="27" spans="1:14" ht="24.9" customHeight="1">
      <c r="A27" s="371" t="s">
        <v>73</v>
      </c>
      <c r="B27" s="355">
        <v>0</v>
      </c>
      <c r="C27" s="356">
        <v>0</v>
      </c>
      <c r="D27" s="334">
        <v>0</v>
      </c>
      <c r="E27" s="335">
        <v>0</v>
      </c>
      <c r="F27" s="355">
        <v>0</v>
      </c>
      <c r="G27" s="356">
        <v>0</v>
      </c>
      <c r="H27" s="355">
        <v>0</v>
      </c>
      <c r="I27" s="356">
        <v>0</v>
      </c>
      <c r="J27" s="355">
        <v>0</v>
      </c>
      <c r="K27" s="356">
        <v>0</v>
      </c>
      <c r="L27" s="334">
        <v>0</v>
      </c>
      <c r="M27" s="356">
        <v>0</v>
      </c>
      <c r="N27" s="369"/>
    </row>
    <row r="28" spans="1:14" ht="24.9" customHeight="1">
      <c r="A28" s="371" t="s">
        <v>169</v>
      </c>
      <c r="B28" s="355">
        <v>0</v>
      </c>
      <c r="C28" s="356">
        <v>0</v>
      </c>
      <c r="D28" s="334">
        <v>0</v>
      </c>
      <c r="E28" s="335">
        <v>0</v>
      </c>
      <c r="F28" s="355">
        <v>0</v>
      </c>
      <c r="G28" s="356">
        <v>0</v>
      </c>
      <c r="H28" s="355">
        <v>0</v>
      </c>
      <c r="I28" s="356">
        <v>0</v>
      </c>
      <c r="J28" s="355">
        <v>0</v>
      </c>
      <c r="K28" s="356">
        <v>0</v>
      </c>
      <c r="L28" s="334">
        <v>0</v>
      </c>
      <c r="M28" s="356">
        <v>0</v>
      </c>
      <c r="N28" s="369"/>
    </row>
    <row r="29" spans="1:14" ht="24.9" customHeight="1">
      <c r="A29" s="371" t="s">
        <v>57</v>
      </c>
      <c r="B29" s="355">
        <v>0</v>
      </c>
      <c r="C29" s="356">
        <v>0</v>
      </c>
      <c r="D29" s="334">
        <v>0</v>
      </c>
      <c r="E29" s="335">
        <v>0</v>
      </c>
      <c r="F29" s="355">
        <v>0</v>
      </c>
      <c r="G29" s="356">
        <v>0</v>
      </c>
      <c r="H29" s="355">
        <v>0</v>
      </c>
      <c r="I29" s="356">
        <v>0</v>
      </c>
      <c r="J29" s="355">
        <v>0</v>
      </c>
      <c r="K29" s="356">
        <v>0</v>
      </c>
      <c r="L29" s="334">
        <v>0</v>
      </c>
      <c r="M29" s="356">
        <v>0</v>
      </c>
      <c r="N29" s="369"/>
    </row>
    <row r="30" spans="1:14" ht="24.9" customHeight="1">
      <c r="A30" s="371" t="s">
        <v>58</v>
      </c>
      <c r="B30" s="355">
        <v>0</v>
      </c>
      <c r="C30" s="356">
        <v>0</v>
      </c>
      <c r="D30" s="334">
        <v>0</v>
      </c>
      <c r="E30" s="335">
        <v>0</v>
      </c>
      <c r="F30" s="355">
        <v>0</v>
      </c>
      <c r="G30" s="356">
        <v>0</v>
      </c>
      <c r="H30" s="355">
        <v>0</v>
      </c>
      <c r="I30" s="356">
        <v>0</v>
      </c>
      <c r="J30" s="355">
        <v>0</v>
      </c>
      <c r="K30" s="356">
        <v>0</v>
      </c>
      <c r="L30" s="334">
        <v>0</v>
      </c>
      <c r="M30" s="356">
        <v>0</v>
      </c>
      <c r="N30" s="369"/>
    </row>
    <row r="31" spans="1:14" ht="24.9" customHeight="1">
      <c r="A31" s="371" t="s">
        <v>59</v>
      </c>
      <c r="B31" s="355">
        <v>0</v>
      </c>
      <c r="C31" s="356">
        <v>0</v>
      </c>
      <c r="D31" s="334">
        <v>0</v>
      </c>
      <c r="E31" s="335">
        <v>0</v>
      </c>
      <c r="F31" s="355">
        <v>0</v>
      </c>
      <c r="G31" s="356">
        <v>0</v>
      </c>
      <c r="H31" s="355">
        <v>0</v>
      </c>
      <c r="I31" s="356">
        <v>0</v>
      </c>
      <c r="J31" s="355">
        <v>0</v>
      </c>
      <c r="K31" s="356">
        <v>0</v>
      </c>
      <c r="L31" s="334">
        <v>0</v>
      </c>
      <c r="M31" s="356">
        <v>0</v>
      </c>
      <c r="N31" s="369"/>
    </row>
    <row r="32" spans="1:14" ht="24.9" customHeight="1">
      <c r="A32" s="371" t="s">
        <v>55</v>
      </c>
      <c r="B32" s="355">
        <v>0</v>
      </c>
      <c r="C32" s="356">
        <v>0</v>
      </c>
      <c r="D32" s="334">
        <v>0</v>
      </c>
      <c r="E32" s="335">
        <v>0</v>
      </c>
      <c r="F32" s="355">
        <v>0</v>
      </c>
      <c r="G32" s="356">
        <v>0</v>
      </c>
      <c r="H32" s="355">
        <v>14295</v>
      </c>
      <c r="I32" s="356">
        <v>2.859</v>
      </c>
      <c r="J32" s="355">
        <v>33790</v>
      </c>
      <c r="K32" s="356">
        <v>3.379</v>
      </c>
      <c r="L32" s="334">
        <v>175000.00000000003</v>
      </c>
      <c r="M32" s="356">
        <v>3.5000000000000004</v>
      </c>
      <c r="N32" s="369"/>
    </row>
    <row r="33" spans="1:18" ht="24.9" customHeight="1">
      <c r="A33" s="371" t="s">
        <v>56</v>
      </c>
      <c r="B33" s="355">
        <v>0</v>
      </c>
      <c r="C33" s="356">
        <v>0</v>
      </c>
      <c r="D33" s="334">
        <v>0</v>
      </c>
      <c r="E33" s="335">
        <v>0</v>
      </c>
      <c r="F33" s="355">
        <v>0</v>
      </c>
      <c r="G33" s="356">
        <v>0</v>
      </c>
      <c r="H33" s="355">
        <v>0</v>
      </c>
      <c r="I33" s="356">
        <v>0</v>
      </c>
      <c r="J33" s="355">
        <v>0</v>
      </c>
      <c r="K33" s="356">
        <v>0</v>
      </c>
      <c r="L33" s="334">
        <v>0</v>
      </c>
      <c r="M33" s="356">
        <v>0</v>
      </c>
      <c r="N33" s="369"/>
    </row>
    <row r="34" spans="1:18" ht="24.9" customHeight="1">
      <c r="A34" s="371" t="s">
        <v>18</v>
      </c>
      <c r="B34" s="355">
        <v>0</v>
      </c>
      <c r="C34" s="356">
        <v>0</v>
      </c>
      <c r="D34" s="334">
        <v>0</v>
      </c>
      <c r="E34" s="335">
        <v>0</v>
      </c>
      <c r="F34" s="355">
        <v>1500</v>
      </c>
      <c r="G34" s="356">
        <v>1.5</v>
      </c>
      <c r="H34" s="355">
        <v>13500</v>
      </c>
      <c r="I34" s="356">
        <v>2.7</v>
      </c>
      <c r="J34" s="355">
        <v>28500</v>
      </c>
      <c r="K34" s="356">
        <v>2.85</v>
      </c>
      <c r="L34" s="334">
        <v>148500</v>
      </c>
      <c r="M34" s="356">
        <v>2.97</v>
      </c>
      <c r="N34" s="369"/>
    </row>
    <row r="35" spans="1:18" ht="24.9" customHeight="1">
      <c r="A35" s="371" t="s">
        <v>74</v>
      </c>
      <c r="B35" s="355">
        <v>0</v>
      </c>
      <c r="C35" s="356">
        <v>0</v>
      </c>
      <c r="D35" s="334">
        <v>0</v>
      </c>
      <c r="E35" s="335">
        <v>0</v>
      </c>
      <c r="F35" s="355">
        <v>0</v>
      </c>
      <c r="G35" s="356">
        <v>0</v>
      </c>
      <c r="H35" s="355">
        <v>0</v>
      </c>
      <c r="I35" s="356">
        <v>0</v>
      </c>
      <c r="J35" s="355">
        <v>0</v>
      </c>
      <c r="K35" s="356">
        <v>0</v>
      </c>
      <c r="L35" s="334">
        <v>0</v>
      </c>
      <c r="M35" s="356">
        <v>0</v>
      </c>
      <c r="N35" s="369"/>
    </row>
    <row r="36" spans="1:18" ht="24.9" customHeight="1">
      <c r="A36" s="371" t="s">
        <v>60</v>
      </c>
      <c r="B36" s="359">
        <v>0</v>
      </c>
      <c r="C36" s="360">
        <v>0</v>
      </c>
      <c r="D36" s="359">
        <v>0</v>
      </c>
      <c r="E36" s="360">
        <v>0</v>
      </c>
      <c r="F36" s="359">
        <v>0</v>
      </c>
      <c r="G36" s="360">
        <v>0</v>
      </c>
      <c r="H36" s="359">
        <v>0</v>
      </c>
      <c r="I36" s="360">
        <v>0</v>
      </c>
      <c r="J36" s="359">
        <v>0</v>
      </c>
      <c r="K36" s="360">
        <v>0</v>
      </c>
      <c r="L36" s="359">
        <v>0</v>
      </c>
      <c r="M36" s="360">
        <v>0</v>
      </c>
      <c r="N36" s="369"/>
    </row>
    <row r="37" spans="1:18" ht="24.9" customHeight="1">
      <c r="A37" s="371"/>
      <c r="B37" s="469"/>
      <c r="C37" s="468"/>
      <c r="D37" s="469"/>
      <c r="E37" s="468"/>
      <c r="F37" s="469"/>
      <c r="G37" s="468"/>
      <c r="H37" s="469"/>
      <c r="I37" s="468"/>
      <c r="J37" s="469"/>
      <c r="K37" s="468"/>
      <c r="L37" s="469"/>
      <c r="M37" s="468"/>
      <c r="N37" s="370"/>
    </row>
    <row r="38" spans="1:18" ht="24.9" customHeight="1">
      <c r="A38" s="372" t="s">
        <v>165</v>
      </c>
      <c r="B38" s="467"/>
      <c r="C38" s="468"/>
      <c r="D38" s="469"/>
      <c r="E38" s="468"/>
      <c r="F38" s="469"/>
      <c r="G38" s="468"/>
      <c r="H38" s="469"/>
      <c r="I38" s="468"/>
      <c r="J38" s="467"/>
      <c r="K38" s="468"/>
      <c r="L38" s="469"/>
      <c r="M38" s="468"/>
      <c r="N38" s="414"/>
    </row>
    <row r="39" spans="1:18" ht="24.9" customHeight="1">
      <c r="A39" s="370"/>
      <c r="B39" s="336"/>
      <c r="C39" s="335"/>
      <c r="D39" s="334"/>
      <c r="E39" s="335"/>
      <c r="F39" s="334"/>
      <c r="G39" s="335"/>
      <c r="H39" s="334"/>
      <c r="I39" s="335"/>
      <c r="J39" s="336"/>
      <c r="K39" s="335"/>
      <c r="L39" s="334"/>
      <c r="M39" s="335"/>
      <c r="N39" s="414"/>
    </row>
    <row r="40" spans="1:18" ht="24.9" customHeight="1">
      <c r="A40" s="371" t="s">
        <v>166</v>
      </c>
      <c r="B40" s="415">
        <v>0</v>
      </c>
      <c r="C40" s="416">
        <v>0</v>
      </c>
      <c r="D40" s="415">
        <v>0</v>
      </c>
      <c r="E40" s="416">
        <v>0</v>
      </c>
      <c r="F40" s="415">
        <v>0</v>
      </c>
      <c r="G40" s="416">
        <v>0</v>
      </c>
      <c r="H40" s="415">
        <v>9500</v>
      </c>
      <c r="I40" s="416">
        <v>1.9</v>
      </c>
      <c r="J40" s="415">
        <v>20000</v>
      </c>
      <c r="K40" s="416">
        <v>2</v>
      </c>
      <c r="L40" s="415">
        <v>100000</v>
      </c>
      <c r="M40" s="416">
        <v>2</v>
      </c>
      <c r="N40" s="369"/>
    </row>
    <row r="41" spans="1:18" ht="24.9" customHeight="1">
      <c r="A41" s="371" t="s">
        <v>167</v>
      </c>
      <c r="B41" s="355">
        <v>0</v>
      </c>
      <c r="C41" s="356">
        <v>0</v>
      </c>
      <c r="D41" s="355">
        <v>0</v>
      </c>
      <c r="E41" s="356">
        <v>0</v>
      </c>
      <c r="F41" s="355">
        <v>0</v>
      </c>
      <c r="G41" s="356">
        <v>0</v>
      </c>
      <c r="H41" s="355">
        <v>0</v>
      </c>
      <c r="I41" s="356">
        <v>0</v>
      </c>
      <c r="J41" s="355">
        <v>0</v>
      </c>
      <c r="K41" s="356">
        <v>0</v>
      </c>
      <c r="L41" s="355">
        <v>0</v>
      </c>
      <c r="M41" s="356">
        <v>0</v>
      </c>
      <c r="N41" s="369"/>
    </row>
    <row r="42" spans="1:18" ht="24.9" customHeight="1">
      <c r="A42" s="371" t="s">
        <v>24</v>
      </c>
      <c r="B42" s="355">
        <v>0</v>
      </c>
      <c r="C42" s="356">
        <v>0</v>
      </c>
      <c r="D42" s="355">
        <v>0</v>
      </c>
      <c r="E42" s="356">
        <v>0</v>
      </c>
      <c r="F42" s="355">
        <v>0</v>
      </c>
      <c r="G42" s="356">
        <v>0</v>
      </c>
      <c r="H42" s="355">
        <v>0</v>
      </c>
      <c r="I42" s="356">
        <v>0</v>
      </c>
      <c r="J42" s="355">
        <v>0</v>
      </c>
      <c r="K42" s="356">
        <v>0</v>
      </c>
      <c r="L42" s="355">
        <v>0</v>
      </c>
      <c r="M42" s="356">
        <v>0</v>
      </c>
      <c r="N42" s="369"/>
    </row>
    <row r="43" spans="1:18" ht="24.9" customHeight="1">
      <c r="A43" s="371" t="s">
        <v>172</v>
      </c>
      <c r="B43" s="359">
        <v>0</v>
      </c>
      <c r="C43" s="360">
        <v>0</v>
      </c>
      <c r="D43" s="359">
        <v>0</v>
      </c>
      <c r="E43" s="360">
        <v>0</v>
      </c>
      <c r="F43" s="359">
        <v>0</v>
      </c>
      <c r="G43" s="360">
        <v>0</v>
      </c>
      <c r="H43" s="359">
        <v>14295</v>
      </c>
      <c r="I43" s="360">
        <v>2.859</v>
      </c>
      <c r="J43" s="359">
        <v>33790</v>
      </c>
      <c r="K43" s="360">
        <v>3.379</v>
      </c>
      <c r="L43" s="359">
        <v>175000.00000000003</v>
      </c>
      <c r="M43" s="360">
        <v>3.5000000000000004</v>
      </c>
      <c r="N43" s="369"/>
    </row>
    <row r="44" spans="1:18" ht="18.899999999999999" customHeight="1">
      <c r="B44" s="382"/>
      <c r="C44" s="382"/>
      <c r="D44" s="383"/>
      <c r="E44" s="382"/>
      <c r="G44" s="384"/>
      <c r="H44" s="385"/>
      <c r="I44" s="386"/>
      <c r="J44" s="382"/>
      <c r="K44" s="386"/>
      <c r="L44" s="382"/>
      <c r="M44" s="382"/>
      <c r="N44" s="382"/>
      <c r="O44" s="386"/>
      <c r="Q44" s="386"/>
    </row>
    <row r="45" spans="1:18" ht="18.899999999999999" customHeight="1">
      <c r="A45" s="315"/>
      <c r="B45" s="387"/>
      <c r="C45" s="384"/>
      <c r="D45" s="383"/>
      <c r="E45" s="382"/>
      <c r="G45" s="384"/>
      <c r="H45" s="385"/>
      <c r="I45" s="382"/>
      <c r="J45" s="382"/>
      <c r="K45" s="382"/>
      <c r="L45" s="382"/>
      <c r="M45" s="382"/>
      <c r="N45" s="382"/>
    </row>
    <row r="46" spans="1:18" ht="18.899999999999999" customHeight="1">
      <c r="A46" s="1021" t="s">
        <v>171</v>
      </c>
      <c r="B46" s="1021"/>
      <c r="C46" s="1021"/>
      <c r="D46" s="1021"/>
      <c r="E46" s="1021"/>
      <c r="F46" s="1021"/>
      <c r="G46" s="1021"/>
      <c r="H46" s="1021"/>
      <c r="I46" s="1021"/>
      <c r="J46" s="1021"/>
      <c r="K46" s="1021"/>
      <c r="L46" s="1021"/>
      <c r="M46" s="1021"/>
      <c r="N46" s="1021"/>
      <c r="O46" s="418"/>
      <c r="P46" s="418"/>
      <c r="Q46" s="418"/>
      <c r="R46" s="418"/>
    </row>
    <row r="47" spans="1:18" ht="18.899999999999999" customHeight="1">
      <c r="A47" s="1020" t="s">
        <v>214</v>
      </c>
      <c r="B47" s="1020"/>
      <c r="C47" s="1020"/>
      <c r="D47" s="1020"/>
      <c r="E47" s="1020"/>
      <c r="F47" s="1020"/>
      <c r="G47" s="1020"/>
      <c r="H47" s="1020"/>
      <c r="I47" s="1020"/>
      <c r="J47" s="1020"/>
      <c r="K47" s="1020"/>
      <c r="L47" s="1020"/>
      <c r="M47" s="1020"/>
      <c r="N47" s="1020"/>
      <c r="O47" s="418"/>
      <c r="P47" s="418"/>
      <c r="Q47" s="418"/>
      <c r="R47" s="418"/>
    </row>
    <row r="48" spans="1:18" ht="39" customHeight="1">
      <c r="A48" s="1019"/>
      <c r="B48" s="1019"/>
      <c r="C48" s="1019"/>
      <c r="D48" s="1019"/>
      <c r="E48" s="1019"/>
      <c r="F48" s="1019"/>
      <c r="G48" s="1019"/>
      <c r="H48" s="1019"/>
      <c r="I48" s="1019"/>
      <c r="J48" s="1019"/>
      <c r="K48" s="1019"/>
      <c r="L48" s="1019"/>
      <c r="M48" s="1019"/>
      <c r="N48" s="1019"/>
      <c r="O48" s="419"/>
      <c r="P48" s="419"/>
      <c r="Q48" s="419"/>
      <c r="R48" s="419"/>
    </row>
    <row r="49" spans="2:14" ht="18.899999999999999" customHeight="1">
      <c r="B49" s="387"/>
      <c r="C49" s="384"/>
      <c r="D49" s="383"/>
      <c r="E49" s="382"/>
      <c r="G49" s="384"/>
      <c r="H49" s="385"/>
      <c r="I49" s="382"/>
      <c r="J49" s="382"/>
      <c r="K49" s="382"/>
      <c r="L49" s="382"/>
      <c r="M49" s="382"/>
      <c r="N49" s="382"/>
    </row>
    <row r="50" spans="2:14">
      <c r="B50" s="387"/>
      <c r="C50" s="384"/>
      <c r="D50" s="383"/>
      <c r="E50" s="382"/>
      <c r="G50" s="384"/>
      <c r="H50" s="385"/>
      <c r="I50" s="382"/>
      <c r="J50" s="382"/>
      <c r="K50" s="382"/>
      <c r="L50" s="382"/>
      <c r="M50" s="382"/>
      <c r="N50" s="382"/>
    </row>
    <row r="51" spans="2:14">
      <c r="B51" s="387"/>
      <c r="C51" s="384"/>
      <c r="D51" s="383"/>
      <c r="E51" s="382"/>
      <c r="G51" s="384"/>
      <c r="H51" s="385"/>
      <c r="I51" s="382"/>
      <c r="J51" s="382"/>
      <c r="K51" s="382"/>
      <c r="L51" s="382"/>
      <c r="M51" s="382"/>
      <c r="N51" s="382"/>
    </row>
    <row r="52" spans="2:14">
      <c r="B52" s="387"/>
      <c r="C52" s="384"/>
      <c r="D52" s="383"/>
      <c r="E52" s="382"/>
      <c r="G52" s="384"/>
      <c r="H52" s="385"/>
      <c r="I52" s="382"/>
      <c r="J52" s="382"/>
      <c r="K52" s="382"/>
      <c r="L52" s="382"/>
      <c r="M52" s="382"/>
      <c r="N52" s="382"/>
    </row>
    <row r="53" spans="2:14">
      <c r="B53" s="382"/>
      <c r="C53" s="382"/>
      <c r="D53" s="382"/>
      <c r="E53" s="382"/>
      <c r="F53" s="382"/>
      <c r="G53" s="382"/>
      <c r="H53" s="382"/>
      <c r="I53" s="382"/>
      <c r="J53" s="382"/>
      <c r="K53" s="382"/>
      <c r="L53" s="382"/>
      <c r="M53" s="382"/>
      <c r="N53" s="382"/>
    </row>
    <row r="54" spans="2:14">
      <c r="B54" s="382"/>
      <c r="C54" s="382"/>
      <c r="D54" s="382"/>
      <c r="E54" s="382"/>
      <c r="F54" s="382"/>
      <c r="G54" s="382"/>
      <c r="H54" s="382"/>
      <c r="I54" s="382"/>
      <c r="J54" s="382"/>
      <c r="K54" s="382"/>
      <c r="L54" s="382"/>
      <c r="M54" s="382"/>
      <c r="N54" s="382"/>
    </row>
    <row r="55" spans="2:14">
      <c r="B55" s="382"/>
      <c r="C55" s="382"/>
      <c r="D55" s="382"/>
      <c r="E55" s="382"/>
      <c r="F55" s="382"/>
      <c r="G55" s="382"/>
      <c r="H55" s="382"/>
      <c r="I55" s="382"/>
      <c r="J55" s="382"/>
      <c r="K55" s="382"/>
      <c r="L55" s="382"/>
      <c r="M55" s="382"/>
      <c r="N55" s="382"/>
    </row>
    <row r="56" spans="2:14">
      <c r="B56" s="382"/>
      <c r="C56" s="382"/>
      <c r="D56" s="382"/>
      <c r="E56" s="382"/>
      <c r="F56" s="382"/>
      <c r="G56" s="382"/>
      <c r="H56" s="382"/>
      <c r="I56" s="382"/>
      <c r="J56" s="382"/>
      <c r="K56" s="382"/>
      <c r="L56" s="382"/>
      <c r="M56" s="382"/>
      <c r="N56" s="382"/>
    </row>
    <row r="57" spans="2:14">
      <c r="B57" s="382"/>
      <c r="C57" s="382"/>
      <c r="D57" s="382"/>
      <c r="E57" s="382"/>
      <c r="F57" s="382"/>
      <c r="G57" s="382"/>
      <c r="H57" s="382"/>
      <c r="I57" s="382"/>
      <c r="J57" s="382"/>
      <c r="K57" s="382"/>
      <c r="L57" s="382"/>
      <c r="M57" s="382"/>
      <c r="N57" s="382"/>
    </row>
    <row r="58" spans="2:14">
      <c r="B58" s="382"/>
      <c r="C58" s="382"/>
      <c r="D58" s="382"/>
      <c r="E58" s="382"/>
      <c r="F58" s="382"/>
      <c r="G58" s="382"/>
      <c r="H58" s="382"/>
      <c r="I58" s="382"/>
      <c r="J58" s="382"/>
      <c r="K58" s="382"/>
      <c r="L58" s="382"/>
      <c r="M58" s="382"/>
      <c r="N58" s="382"/>
    </row>
    <row r="59" spans="2:14">
      <c r="B59" s="382"/>
      <c r="C59" s="382"/>
      <c r="D59" s="382"/>
      <c r="E59" s="382"/>
      <c r="F59" s="382"/>
      <c r="G59" s="382"/>
      <c r="H59" s="382"/>
      <c r="I59" s="382"/>
      <c r="J59" s="382"/>
      <c r="K59" s="382"/>
      <c r="L59" s="382"/>
      <c r="M59" s="382"/>
      <c r="N59" s="382"/>
    </row>
    <row r="60" spans="2:14">
      <c r="B60" s="382"/>
      <c r="C60" s="382"/>
      <c r="D60" s="382"/>
      <c r="E60" s="382"/>
      <c r="F60" s="382"/>
      <c r="G60" s="382"/>
      <c r="H60" s="382"/>
      <c r="I60" s="382"/>
      <c r="J60" s="382"/>
      <c r="K60" s="382"/>
      <c r="L60" s="382"/>
      <c r="M60" s="382"/>
      <c r="N60" s="382"/>
    </row>
    <row r="61" spans="2:14">
      <c r="B61" s="382"/>
      <c r="C61" s="382"/>
      <c r="D61" s="382"/>
      <c r="E61" s="382"/>
      <c r="F61" s="382"/>
      <c r="G61" s="382"/>
      <c r="H61" s="382"/>
      <c r="I61" s="382"/>
      <c r="J61" s="382"/>
      <c r="K61" s="382"/>
      <c r="L61" s="382"/>
      <c r="M61" s="382"/>
      <c r="N61" s="382"/>
    </row>
    <row r="62" spans="2:14">
      <c r="B62" s="382"/>
      <c r="C62" s="382"/>
      <c r="D62" s="382"/>
      <c r="E62" s="382"/>
      <c r="F62" s="382"/>
      <c r="G62" s="382"/>
      <c r="H62" s="382"/>
      <c r="I62" s="382"/>
      <c r="J62" s="382"/>
      <c r="K62" s="382"/>
      <c r="L62" s="382"/>
      <c r="M62" s="382"/>
      <c r="N62" s="382"/>
    </row>
    <row r="63" spans="2:14">
      <c r="B63" s="382"/>
      <c r="C63" s="382"/>
      <c r="D63" s="382"/>
      <c r="E63" s="382"/>
      <c r="F63" s="382"/>
      <c r="G63" s="382"/>
      <c r="H63" s="382"/>
      <c r="I63" s="382"/>
      <c r="J63" s="382"/>
      <c r="K63" s="382"/>
      <c r="L63" s="382"/>
      <c r="M63" s="382"/>
      <c r="N63" s="382"/>
    </row>
    <row r="64" spans="2:14">
      <c r="B64" s="382"/>
      <c r="C64" s="382"/>
      <c r="D64" s="382"/>
      <c r="E64" s="382"/>
      <c r="F64" s="382"/>
      <c r="G64" s="382"/>
      <c r="H64" s="382"/>
      <c r="I64" s="382"/>
      <c r="J64" s="382"/>
      <c r="K64" s="382"/>
      <c r="L64" s="382"/>
      <c r="M64" s="382"/>
      <c r="N64" s="382"/>
    </row>
    <row r="65" spans="2:14">
      <c r="B65" s="382"/>
      <c r="C65" s="382"/>
      <c r="D65" s="382"/>
      <c r="E65" s="382"/>
      <c r="F65" s="382"/>
      <c r="G65" s="382"/>
      <c r="H65" s="382"/>
      <c r="I65" s="382"/>
      <c r="J65" s="382"/>
      <c r="K65" s="382"/>
      <c r="L65" s="382"/>
      <c r="M65" s="382"/>
      <c r="N65" s="382"/>
    </row>
    <row r="66" spans="2:14">
      <c r="B66" s="382"/>
      <c r="C66" s="382"/>
      <c r="D66" s="382"/>
      <c r="E66" s="382"/>
      <c r="F66" s="382"/>
      <c r="G66" s="382"/>
      <c r="H66" s="382"/>
      <c r="I66" s="382"/>
      <c r="J66" s="382"/>
      <c r="K66" s="382"/>
      <c r="L66" s="382"/>
      <c r="M66" s="382"/>
      <c r="N66" s="382"/>
    </row>
    <row r="67" spans="2:14">
      <c r="B67" s="382"/>
      <c r="C67" s="382"/>
      <c r="D67" s="382"/>
      <c r="E67" s="382"/>
      <c r="F67" s="382"/>
      <c r="G67" s="382"/>
      <c r="H67" s="382"/>
      <c r="I67" s="382"/>
      <c r="J67" s="382"/>
      <c r="K67" s="382"/>
      <c r="L67" s="382"/>
      <c r="M67" s="382"/>
      <c r="N67" s="382"/>
    </row>
    <row r="68" spans="2:14">
      <c r="B68" s="382"/>
      <c r="C68" s="382"/>
      <c r="D68" s="382"/>
      <c r="E68" s="382"/>
      <c r="F68" s="382"/>
      <c r="G68" s="382"/>
      <c r="H68" s="382"/>
      <c r="I68" s="382"/>
      <c r="J68" s="382"/>
      <c r="K68" s="382"/>
      <c r="L68" s="382"/>
      <c r="M68" s="382"/>
      <c r="N68" s="382"/>
    </row>
    <row r="69" spans="2:14">
      <c r="B69" s="382"/>
      <c r="C69" s="382"/>
      <c r="D69" s="382"/>
      <c r="E69" s="382"/>
      <c r="F69" s="382"/>
      <c r="G69" s="382"/>
      <c r="H69" s="382"/>
      <c r="I69" s="382"/>
      <c r="J69" s="382"/>
      <c r="K69" s="382"/>
      <c r="L69" s="382"/>
      <c r="M69" s="382"/>
      <c r="N69" s="382"/>
    </row>
    <row r="70" spans="2:14">
      <c r="B70" s="382"/>
      <c r="C70" s="382"/>
      <c r="D70" s="382"/>
      <c r="E70" s="382"/>
      <c r="F70" s="382"/>
      <c r="G70" s="382"/>
      <c r="H70" s="382"/>
      <c r="I70" s="382"/>
      <c r="J70" s="382"/>
      <c r="K70" s="382"/>
      <c r="L70" s="382"/>
      <c r="M70" s="382"/>
      <c r="N70" s="382"/>
    </row>
    <row r="71" spans="2:14">
      <c r="B71" s="382"/>
      <c r="C71" s="382"/>
      <c r="D71" s="382"/>
      <c r="E71" s="382"/>
      <c r="F71" s="382"/>
      <c r="G71" s="382"/>
      <c r="H71" s="382"/>
      <c r="I71" s="382"/>
      <c r="J71" s="382"/>
      <c r="K71" s="382"/>
      <c r="L71" s="382"/>
      <c r="M71" s="382"/>
      <c r="N71" s="382"/>
    </row>
    <row r="72" spans="2:14">
      <c r="B72" s="382"/>
      <c r="C72" s="382"/>
      <c r="D72" s="382"/>
      <c r="E72" s="382"/>
      <c r="F72" s="382"/>
      <c r="G72" s="382"/>
      <c r="H72" s="382"/>
      <c r="I72" s="382"/>
      <c r="J72" s="382"/>
      <c r="K72" s="382"/>
      <c r="L72" s="382"/>
      <c r="M72" s="382"/>
      <c r="N72" s="382"/>
    </row>
    <row r="73" spans="2:14">
      <c r="B73" s="382"/>
      <c r="C73" s="382"/>
      <c r="D73" s="382"/>
      <c r="E73" s="382"/>
      <c r="F73" s="382"/>
      <c r="G73" s="382"/>
      <c r="H73" s="382"/>
      <c r="I73" s="382"/>
      <c r="J73" s="382"/>
      <c r="K73" s="382"/>
      <c r="L73" s="382"/>
      <c r="M73" s="382"/>
      <c r="N73" s="382"/>
    </row>
    <row r="74" spans="2:14">
      <c r="B74" s="382"/>
      <c r="C74" s="382"/>
      <c r="D74" s="382"/>
      <c r="E74" s="382"/>
      <c r="F74" s="382"/>
      <c r="G74" s="382"/>
      <c r="H74" s="382"/>
      <c r="I74" s="382"/>
      <c r="J74" s="382"/>
      <c r="K74" s="382"/>
      <c r="L74" s="382"/>
      <c r="M74" s="382"/>
      <c r="N74" s="382"/>
    </row>
    <row r="75" spans="2:14">
      <c r="B75" s="382"/>
      <c r="C75" s="382"/>
      <c r="D75" s="382"/>
      <c r="E75" s="382"/>
      <c r="F75" s="382"/>
      <c r="G75" s="382"/>
      <c r="H75" s="382"/>
      <c r="I75" s="382"/>
      <c r="J75" s="382"/>
      <c r="K75" s="382"/>
      <c r="L75" s="382"/>
      <c r="M75" s="382"/>
      <c r="N75" s="382"/>
    </row>
    <row r="76" spans="2:14">
      <c r="B76" s="382"/>
      <c r="C76" s="382"/>
      <c r="D76" s="382"/>
      <c r="E76" s="382"/>
      <c r="F76" s="382"/>
      <c r="G76" s="382"/>
      <c r="H76" s="382"/>
      <c r="I76" s="382"/>
      <c r="J76" s="382"/>
      <c r="K76" s="382"/>
      <c r="L76" s="382"/>
      <c r="M76" s="382"/>
      <c r="N76" s="382"/>
    </row>
    <row r="77" spans="2:14">
      <c r="B77" s="382"/>
      <c r="C77" s="382"/>
      <c r="D77" s="382"/>
      <c r="E77" s="382"/>
      <c r="F77" s="382"/>
      <c r="G77" s="382"/>
      <c r="H77" s="382"/>
      <c r="I77" s="382"/>
      <c r="J77" s="382"/>
      <c r="K77" s="382"/>
      <c r="L77" s="382"/>
      <c r="M77" s="382"/>
      <c r="N77" s="382"/>
    </row>
    <row r="78" spans="2:14">
      <c r="B78" s="382"/>
      <c r="C78" s="382"/>
      <c r="D78" s="382"/>
      <c r="E78" s="382"/>
      <c r="F78" s="382"/>
      <c r="G78" s="382"/>
      <c r="H78" s="382"/>
      <c r="I78" s="382"/>
      <c r="J78" s="382"/>
      <c r="K78" s="382"/>
      <c r="L78" s="382"/>
      <c r="M78" s="382"/>
      <c r="N78" s="382"/>
    </row>
    <row r="79" spans="2:14">
      <c r="B79" s="382"/>
      <c r="C79" s="382"/>
      <c r="D79" s="382"/>
      <c r="E79" s="382"/>
      <c r="F79" s="382"/>
      <c r="G79" s="382"/>
      <c r="H79" s="382"/>
      <c r="I79" s="382"/>
      <c r="J79" s="382"/>
      <c r="K79" s="382"/>
      <c r="L79" s="382"/>
      <c r="M79" s="382"/>
      <c r="N79" s="382"/>
    </row>
    <row r="80" spans="2:14">
      <c r="B80" s="382"/>
      <c r="C80" s="382"/>
      <c r="D80" s="382"/>
      <c r="E80" s="382"/>
      <c r="F80" s="382"/>
      <c r="G80" s="382"/>
      <c r="H80" s="382"/>
      <c r="I80" s="382"/>
      <c r="J80" s="382"/>
      <c r="K80" s="382"/>
      <c r="L80" s="382"/>
      <c r="M80" s="382"/>
      <c r="N80" s="382"/>
    </row>
    <row r="81" spans="2:14">
      <c r="B81" s="382"/>
      <c r="C81" s="382"/>
      <c r="D81" s="382"/>
      <c r="E81" s="382"/>
      <c r="F81" s="382"/>
      <c r="G81" s="382"/>
      <c r="H81" s="382"/>
      <c r="I81" s="382"/>
      <c r="J81" s="382"/>
      <c r="K81" s="382"/>
      <c r="L81" s="382"/>
      <c r="M81" s="382"/>
      <c r="N81" s="382"/>
    </row>
    <row r="82" spans="2:14">
      <c r="B82" s="382"/>
      <c r="C82" s="382"/>
      <c r="D82" s="382"/>
      <c r="E82" s="382"/>
      <c r="F82" s="382"/>
      <c r="G82" s="382"/>
      <c r="H82" s="382"/>
      <c r="I82" s="382"/>
      <c r="J82" s="382"/>
      <c r="K82" s="382"/>
      <c r="L82" s="382"/>
      <c r="M82" s="382"/>
      <c r="N82" s="382"/>
    </row>
    <row r="83" spans="2:14">
      <c r="B83" s="382"/>
      <c r="C83" s="382"/>
      <c r="D83" s="382"/>
      <c r="E83" s="382"/>
      <c r="F83" s="382"/>
      <c r="G83" s="382"/>
      <c r="H83" s="382"/>
      <c r="I83" s="382"/>
      <c r="J83" s="382"/>
      <c r="K83" s="382"/>
      <c r="L83" s="382"/>
      <c r="M83" s="382"/>
      <c r="N83" s="382"/>
    </row>
    <row r="84" spans="2:14">
      <c r="B84" s="382"/>
      <c r="C84" s="382"/>
      <c r="D84" s="382"/>
      <c r="E84" s="382"/>
      <c r="F84" s="382"/>
      <c r="G84" s="382"/>
      <c r="H84" s="382"/>
      <c r="I84" s="382"/>
      <c r="J84" s="382"/>
      <c r="K84" s="382"/>
      <c r="L84" s="382"/>
      <c r="M84" s="382"/>
      <c r="N84" s="382"/>
    </row>
    <row r="85" spans="2:14">
      <c r="B85" s="382"/>
      <c r="C85" s="382"/>
      <c r="D85" s="382"/>
      <c r="E85" s="382"/>
      <c r="F85" s="382"/>
      <c r="G85" s="382"/>
      <c r="H85" s="382"/>
      <c r="I85" s="382"/>
      <c r="J85" s="382"/>
      <c r="K85" s="382"/>
      <c r="L85" s="382"/>
      <c r="M85" s="382"/>
      <c r="N85" s="382"/>
    </row>
    <row r="86" spans="2:14">
      <c r="B86" s="382"/>
      <c r="C86" s="382"/>
      <c r="D86" s="382"/>
      <c r="E86" s="382"/>
      <c r="F86" s="382"/>
      <c r="G86" s="382"/>
      <c r="H86" s="382"/>
      <c r="I86" s="382"/>
      <c r="J86" s="382"/>
      <c r="K86" s="382"/>
      <c r="L86" s="382"/>
      <c r="M86" s="382"/>
      <c r="N86" s="382"/>
    </row>
    <row r="87" spans="2:14">
      <c r="B87" s="382"/>
      <c r="C87" s="382"/>
      <c r="D87" s="382"/>
      <c r="E87" s="382"/>
      <c r="F87" s="382"/>
      <c r="G87" s="382"/>
      <c r="H87" s="382"/>
      <c r="I87" s="382"/>
      <c r="J87" s="382"/>
      <c r="K87" s="382"/>
      <c r="L87" s="382"/>
      <c r="M87" s="382"/>
      <c r="N87" s="382"/>
    </row>
    <row r="88" spans="2:14">
      <c r="B88" s="382"/>
      <c r="C88" s="382"/>
      <c r="D88" s="382"/>
      <c r="E88" s="382"/>
      <c r="F88" s="382"/>
      <c r="G88" s="382"/>
      <c r="H88" s="382"/>
      <c r="I88" s="382"/>
      <c r="J88" s="382"/>
      <c r="K88" s="382"/>
      <c r="L88" s="382"/>
      <c r="M88" s="382"/>
      <c r="N88" s="382"/>
    </row>
    <row r="89" spans="2:14">
      <c r="B89" s="382"/>
      <c r="C89" s="382"/>
      <c r="D89" s="382"/>
      <c r="E89" s="382"/>
      <c r="F89" s="382"/>
      <c r="G89" s="382"/>
      <c r="H89" s="382"/>
      <c r="I89" s="382"/>
      <c r="J89" s="382"/>
      <c r="K89" s="382"/>
      <c r="L89" s="382"/>
      <c r="M89" s="382"/>
      <c r="N89" s="382"/>
    </row>
    <row r="90" spans="2:14">
      <c r="B90" s="382"/>
      <c r="C90" s="382"/>
      <c r="D90" s="382"/>
      <c r="E90" s="382"/>
      <c r="F90" s="382"/>
      <c r="G90" s="382"/>
      <c r="H90" s="382"/>
      <c r="I90" s="382"/>
      <c r="J90" s="382"/>
      <c r="K90" s="382"/>
      <c r="L90" s="382"/>
      <c r="M90" s="382"/>
      <c r="N90" s="382"/>
    </row>
    <row r="91" spans="2:14">
      <c r="B91" s="382"/>
      <c r="C91" s="382"/>
      <c r="D91" s="382"/>
      <c r="E91" s="382"/>
      <c r="F91" s="382"/>
      <c r="G91" s="382"/>
      <c r="H91" s="382"/>
      <c r="I91" s="382"/>
      <c r="J91" s="382"/>
      <c r="K91" s="382"/>
      <c r="L91" s="382"/>
      <c r="M91" s="382"/>
      <c r="N91" s="382"/>
    </row>
    <row r="92" spans="2:14">
      <c r="B92" s="382"/>
      <c r="C92" s="382"/>
      <c r="D92" s="382"/>
      <c r="E92" s="382"/>
      <c r="F92" s="382"/>
      <c r="G92" s="382"/>
      <c r="H92" s="382"/>
      <c r="I92" s="382"/>
      <c r="J92" s="382"/>
      <c r="K92" s="382"/>
      <c r="L92" s="382"/>
      <c r="M92" s="382"/>
      <c r="N92" s="382"/>
    </row>
    <row r="93" spans="2:14">
      <c r="B93" s="382"/>
      <c r="C93" s="382"/>
      <c r="D93" s="382"/>
      <c r="E93" s="382"/>
      <c r="F93" s="382"/>
      <c r="G93" s="382"/>
      <c r="H93" s="382"/>
      <c r="I93" s="382"/>
      <c r="J93" s="382"/>
      <c r="K93" s="382"/>
      <c r="L93" s="382"/>
      <c r="M93" s="382"/>
      <c r="N93" s="382"/>
    </row>
    <row r="94" spans="2:14">
      <c r="B94" s="382"/>
      <c r="C94" s="382"/>
      <c r="D94" s="382"/>
      <c r="E94" s="382"/>
      <c r="F94" s="382"/>
      <c r="G94" s="382"/>
      <c r="H94" s="382"/>
      <c r="I94" s="382"/>
      <c r="J94" s="382"/>
      <c r="K94" s="382"/>
      <c r="L94" s="382"/>
      <c r="M94" s="382"/>
      <c r="N94" s="382"/>
    </row>
    <row r="95" spans="2:14">
      <c r="B95" s="382"/>
      <c r="C95" s="382"/>
      <c r="D95" s="382"/>
      <c r="E95" s="382"/>
      <c r="F95" s="382"/>
      <c r="G95" s="382"/>
      <c r="H95" s="382"/>
      <c r="I95" s="382"/>
      <c r="J95" s="382"/>
      <c r="K95" s="382"/>
      <c r="L95" s="382"/>
      <c r="M95" s="382"/>
      <c r="N95" s="382"/>
    </row>
    <row r="96" spans="2:14">
      <c r="B96" s="382"/>
      <c r="C96" s="382"/>
      <c r="D96" s="382"/>
      <c r="E96" s="382"/>
      <c r="F96" s="382"/>
      <c r="G96" s="382"/>
      <c r="H96" s="382"/>
      <c r="I96" s="382"/>
      <c r="J96" s="382"/>
      <c r="K96" s="382"/>
      <c r="L96" s="382"/>
      <c r="M96" s="382"/>
      <c r="N96" s="382"/>
    </row>
    <row r="97" spans="2:14">
      <c r="B97" s="382"/>
      <c r="C97" s="382"/>
      <c r="D97" s="382"/>
      <c r="E97" s="382"/>
      <c r="F97" s="382"/>
      <c r="G97" s="382"/>
      <c r="H97" s="382"/>
      <c r="I97" s="382"/>
      <c r="J97" s="382"/>
      <c r="K97" s="382"/>
      <c r="L97" s="382"/>
      <c r="M97" s="382"/>
      <c r="N97" s="382"/>
    </row>
    <row r="98" spans="2:14">
      <c r="B98" s="382"/>
      <c r="C98" s="382"/>
      <c r="D98" s="382"/>
      <c r="E98" s="382"/>
      <c r="F98" s="382"/>
      <c r="G98" s="382"/>
      <c r="H98" s="382"/>
      <c r="I98" s="382"/>
      <c r="J98" s="382"/>
      <c r="K98" s="382"/>
      <c r="L98" s="382"/>
      <c r="M98" s="382"/>
      <c r="N98" s="382"/>
    </row>
    <row r="99" spans="2:14">
      <c r="B99" s="382"/>
      <c r="C99" s="382"/>
      <c r="D99" s="382"/>
      <c r="E99" s="382"/>
      <c r="F99" s="382"/>
      <c r="G99" s="382"/>
      <c r="H99" s="382"/>
      <c r="I99" s="382"/>
      <c r="J99" s="382"/>
      <c r="K99" s="382"/>
      <c r="L99" s="382"/>
      <c r="M99" s="382"/>
      <c r="N99" s="382"/>
    </row>
    <row r="100" spans="2:14">
      <c r="B100" s="382"/>
      <c r="C100" s="382"/>
      <c r="D100" s="382"/>
      <c r="E100" s="382"/>
      <c r="F100" s="382"/>
      <c r="G100" s="382"/>
      <c r="H100" s="382"/>
      <c r="I100" s="382"/>
      <c r="J100" s="382"/>
      <c r="K100" s="382"/>
      <c r="L100" s="382"/>
      <c r="M100" s="382"/>
      <c r="N100" s="382"/>
    </row>
    <row r="101" spans="2:14">
      <c r="B101" s="382"/>
      <c r="C101" s="382"/>
      <c r="D101" s="382"/>
      <c r="E101" s="382"/>
      <c r="F101" s="382"/>
      <c r="G101" s="382"/>
      <c r="H101" s="382"/>
      <c r="I101" s="382"/>
      <c r="J101" s="382"/>
      <c r="K101" s="382"/>
      <c r="L101" s="382"/>
      <c r="M101" s="382"/>
      <c r="N101" s="382"/>
    </row>
    <row r="102" spans="2:14">
      <c r="B102" s="382"/>
      <c r="C102" s="382"/>
      <c r="D102" s="382"/>
      <c r="E102" s="382"/>
      <c r="F102" s="382"/>
      <c r="G102" s="382"/>
      <c r="H102" s="382"/>
      <c r="I102" s="382"/>
      <c r="J102" s="382"/>
      <c r="K102" s="382"/>
      <c r="L102" s="382"/>
      <c r="M102" s="382"/>
      <c r="N102" s="382"/>
    </row>
    <row r="103" spans="2:14">
      <c r="B103" s="382"/>
      <c r="C103" s="382"/>
      <c r="D103" s="382"/>
      <c r="E103" s="382"/>
      <c r="F103" s="382"/>
      <c r="G103" s="382"/>
      <c r="H103" s="382"/>
      <c r="I103" s="382"/>
      <c r="J103" s="382"/>
      <c r="K103" s="382"/>
      <c r="L103" s="382"/>
      <c r="M103" s="382"/>
      <c r="N103" s="382"/>
    </row>
    <row r="104" spans="2:14">
      <c r="B104" s="382"/>
      <c r="C104" s="382"/>
      <c r="D104" s="382"/>
      <c r="E104" s="382"/>
      <c r="F104" s="382"/>
      <c r="G104" s="382"/>
      <c r="H104" s="382"/>
      <c r="I104" s="382"/>
      <c r="J104" s="382"/>
      <c r="K104" s="382"/>
      <c r="L104" s="382"/>
      <c r="M104" s="382"/>
      <c r="N104" s="382"/>
    </row>
    <row r="105" spans="2:14">
      <c r="B105" s="382"/>
      <c r="C105" s="382"/>
      <c r="D105" s="382"/>
      <c r="E105" s="382"/>
      <c r="F105" s="382"/>
      <c r="G105" s="382"/>
      <c r="H105" s="382"/>
      <c r="I105" s="382"/>
      <c r="J105" s="382"/>
      <c r="K105" s="382"/>
      <c r="L105" s="382"/>
      <c r="M105" s="382"/>
      <c r="N105" s="382"/>
    </row>
    <row r="106" spans="2:14">
      <c r="B106" s="382"/>
      <c r="C106" s="382"/>
      <c r="D106" s="382"/>
      <c r="E106" s="382"/>
      <c r="F106" s="382"/>
      <c r="G106" s="382"/>
      <c r="H106" s="382"/>
      <c r="I106" s="382"/>
      <c r="J106" s="382"/>
      <c r="K106" s="382"/>
      <c r="L106" s="382"/>
      <c r="M106" s="382"/>
      <c r="N106" s="382"/>
    </row>
    <row r="107" spans="2:14">
      <c r="B107" s="382"/>
      <c r="C107" s="382"/>
      <c r="D107" s="382"/>
      <c r="E107" s="382"/>
      <c r="F107" s="382"/>
      <c r="G107" s="382"/>
      <c r="H107" s="382"/>
      <c r="I107" s="382"/>
      <c r="J107" s="382"/>
      <c r="K107" s="382"/>
      <c r="L107" s="382"/>
      <c r="M107" s="382"/>
      <c r="N107" s="382"/>
    </row>
    <row r="108" spans="2:14">
      <c r="B108" s="382"/>
      <c r="C108" s="382"/>
      <c r="D108" s="382"/>
      <c r="E108" s="382"/>
      <c r="F108" s="382"/>
      <c r="G108" s="382"/>
      <c r="H108" s="382"/>
      <c r="I108" s="382"/>
      <c r="J108" s="382"/>
      <c r="K108" s="382"/>
      <c r="L108" s="382"/>
      <c r="M108" s="382"/>
      <c r="N108" s="382"/>
    </row>
    <row r="109" spans="2:14">
      <c r="B109" s="382"/>
      <c r="C109" s="382"/>
      <c r="D109" s="382"/>
      <c r="E109" s="382"/>
      <c r="F109" s="382"/>
      <c r="G109" s="382"/>
      <c r="H109" s="382"/>
      <c r="I109" s="382"/>
      <c r="J109" s="382"/>
      <c r="K109" s="382"/>
      <c r="L109" s="382"/>
      <c r="M109" s="382"/>
      <c r="N109" s="382"/>
    </row>
    <row r="110" spans="2:14">
      <c r="B110" s="382"/>
      <c r="C110" s="382"/>
      <c r="D110" s="382"/>
      <c r="E110" s="382"/>
      <c r="F110" s="382"/>
      <c r="G110" s="382"/>
      <c r="H110" s="382"/>
      <c r="I110" s="382"/>
      <c r="J110" s="382"/>
      <c r="K110" s="382"/>
      <c r="L110" s="382"/>
      <c r="M110" s="382"/>
      <c r="N110" s="382"/>
    </row>
    <row r="111" spans="2:14">
      <c r="B111" s="382"/>
      <c r="C111" s="382"/>
      <c r="D111" s="382"/>
      <c r="E111" s="382"/>
      <c r="F111" s="382"/>
      <c r="G111" s="382"/>
      <c r="H111" s="382"/>
      <c r="I111" s="382"/>
      <c r="J111" s="382"/>
      <c r="K111" s="382"/>
      <c r="L111" s="382"/>
      <c r="M111" s="382"/>
      <c r="N111" s="382"/>
    </row>
  </sheetData>
  <mergeCells count="13">
    <mergeCell ref="A48:N48"/>
    <mergeCell ref="A47:N47"/>
    <mergeCell ref="A46:N46"/>
    <mergeCell ref="B9:M9"/>
    <mergeCell ref="A6:A7"/>
    <mergeCell ref="B5:M5"/>
    <mergeCell ref="B6:M6"/>
    <mergeCell ref="J7:K7"/>
    <mergeCell ref="L7:M7"/>
    <mergeCell ref="B7:C7"/>
    <mergeCell ref="D7:E7"/>
    <mergeCell ref="F7:G7"/>
    <mergeCell ref="H7:I7"/>
  </mergeCells>
  <phoneticPr fontId="7" type="noConversion"/>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2010</oddHeader>
    <oddFooter>&amp;L76&amp;C&amp;"Helvetica,Standard" Eidg. Steuerverwaltung  -  Administration fédérale des contributions  -  Amministrazione federale delle contribuzioni</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1">
    <pageSetUpPr fitToPage="1"/>
  </sheetPr>
  <dimension ref="A1:R113"/>
  <sheetViews>
    <sheetView zoomScale="60" zoomScaleNormal="60" workbookViewId="0"/>
  </sheetViews>
  <sheetFormatPr baseColWidth="10" defaultColWidth="10.33203125" defaultRowHeight="13.8"/>
  <cols>
    <col min="1" max="1" width="23.6640625" style="312" customWidth="1"/>
    <col min="2" max="13" width="9.88671875" style="312" customWidth="1"/>
    <col min="14" max="14" width="23.88671875" style="312" bestFit="1" customWidth="1"/>
    <col min="15" max="17" width="8.109375" style="312" customWidth="1"/>
    <col min="18" max="247" width="12.6640625" style="312" customWidth="1"/>
    <col min="248" max="16384" width="10.33203125" style="312"/>
  </cols>
  <sheetData>
    <row r="1" spans="1:18" ht="18.899999999999999" customHeight="1">
      <c r="A1" s="311" t="s">
        <v>173</v>
      </c>
      <c r="B1" s="311"/>
      <c r="C1" s="311"/>
      <c r="D1" s="311"/>
      <c r="E1" s="311"/>
      <c r="F1" s="311"/>
      <c r="G1" s="311"/>
      <c r="H1" s="311"/>
      <c r="I1" s="311"/>
    </row>
    <row r="2" spans="1:18" ht="18.899999999999999" customHeight="1">
      <c r="B2" s="311"/>
      <c r="C2" s="311"/>
      <c r="D2" s="311"/>
      <c r="E2" s="311"/>
      <c r="F2" s="311"/>
      <c r="G2" s="311"/>
      <c r="H2" s="311"/>
      <c r="I2" s="311"/>
    </row>
    <row r="3" spans="1:18" ht="18.899999999999999" customHeight="1">
      <c r="A3" s="314" t="str">
        <f>'Page 72'!$A$3</f>
        <v>Inheritance</v>
      </c>
      <c r="B3" s="311"/>
      <c r="C3" s="311"/>
      <c r="D3" s="311"/>
      <c r="E3" s="311"/>
      <c r="F3" s="311"/>
      <c r="G3" s="311"/>
      <c r="H3" s="311"/>
      <c r="I3" s="311"/>
    </row>
    <row r="4" spans="1:18" ht="18.899999999999999" customHeight="1" thickBot="1">
      <c r="A4" s="412"/>
    </row>
    <row r="5" spans="1:18" ht="18.899999999999999" customHeight="1">
      <c r="A5" s="379">
        <v>37</v>
      </c>
      <c r="B5" s="1011" t="s">
        <v>174</v>
      </c>
      <c r="C5" s="1012"/>
      <c r="D5" s="1012"/>
      <c r="E5" s="1012"/>
      <c r="F5" s="1012"/>
      <c r="G5" s="1012"/>
      <c r="H5" s="1012"/>
      <c r="I5" s="1012"/>
      <c r="J5" s="1012"/>
      <c r="K5" s="1012"/>
      <c r="L5" s="1012"/>
      <c r="M5" s="1013"/>
      <c r="N5" s="322"/>
    </row>
    <row r="6" spans="1:18" ht="18.899999999999999" customHeight="1" thickBot="1">
      <c r="A6" s="379" t="str">
        <f>'Page 72'!$A$6</f>
        <v>Taxing authority</v>
      </c>
      <c r="B6" s="1028"/>
      <c r="C6" s="1029"/>
      <c r="D6" s="1029"/>
      <c r="E6" s="1029"/>
      <c r="F6" s="1029"/>
      <c r="G6" s="1029"/>
      <c r="H6" s="1029"/>
      <c r="I6" s="1029"/>
      <c r="J6" s="1029"/>
      <c r="K6" s="1029"/>
      <c r="L6" s="1029"/>
      <c r="M6" s="1030"/>
      <c r="N6" s="323"/>
    </row>
    <row r="7" spans="1:18" ht="18.899999999999999" customHeight="1">
      <c r="A7" s="379"/>
      <c r="B7" s="1026" t="s">
        <v>47</v>
      </c>
      <c r="C7" s="1027"/>
      <c r="D7" s="1026" t="s">
        <v>48</v>
      </c>
      <c r="E7" s="1027"/>
      <c r="F7" s="1026" t="s">
        <v>49</v>
      </c>
      <c r="G7" s="1027"/>
      <c r="H7" s="1026" t="s">
        <v>50</v>
      </c>
      <c r="I7" s="1027"/>
      <c r="J7" s="1026" t="s">
        <v>64</v>
      </c>
      <c r="K7" s="1027"/>
      <c r="L7" s="1026" t="s">
        <v>65</v>
      </c>
      <c r="M7" s="1027"/>
      <c r="N7" s="322"/>
    </row>
    <row r="8" spans="1:18" ht="18.899999999999999" customHeight="1">
      <c r="A8" s="379"/>
      <c r="B8" s="313"/>
      <c r="C8" s="313"/>
      <c r="D8" s="313"/>
      <c r="E8" s="313"/>
      <c r="F8" s="313"/>
      <c r="G8" s="313"/>
      <c r="H8" s="313"/>
      <c r="I8" s="313"/>
      <c r="J8" s="313"/>
      <c r="K8" s="313"/>
      <c r="L8" s="313"/>
      <c r="M8" s="313"/>
      <c r="N8" s="322"/>
    </row>
    <row r="9" spans="1:18" ht="18.899999999999999" customHeight="1">
      <c r="A9" s="379" t="str">
        <f>'Page 72'!$A$9</f>
        <v>Cantons</v>
      </c>
      <c r="B9" s="1022" t="str">
        <f>'Page 72'!B9:M9</f>
        <v>Inheritance tax</v>
      </c>
      <c r="C9" s="1023"/>
      <c r="D9" s="1023"/>
      <c r="E9" s="1023"/>
      <c r="F9" s="1023"/>
      <c r="G9" s="1023"/>
      <c r="H9" s="1023"/>
      <c r="I9" s="1023"/>
      <c r="J9" s="1023"/>
      <c r="K9" s="1023"/>
      <c r="L9" s="1023"/>
      <c r="M9" s="1023"/>
      <c r="N9" s="414"/>
    </row>
    <row r="10" spans="1:18" ht="18.899999999999999" customHeight="1">
      <c r="A10" s="314"/>
      <c r="B10" s="324" t="s">
        <v>63</v>
      </c>
      <c r="C10" s="380" t="s">
        <v>1</v>
      </c>
      <c r="D10" s="324" t="s">
        <v>63</v>
      </c>
      <c r="E10" s="380" t="s">
        <v>1</v>
      </c>
      <c r="F10" s="324" t="s">
        <v>63</v>
      </c>
      <c r="G10" s="380" t="s">
        <v>1</v>
      </c>
      <c r="H10" s="324" t="s">
        <v>63</v>
      </c>
      <c r="I10" s="381" t="s">
        <v>1</v>
      </c>
      <c r="J10" s="324" t="s">
        <v>63</v>
      </c>
      <c r="K10" s="380" t="s">
        <v>1</v>
      </c>
      <c r="L10" s="324" t="s">
        <v>63</v>
      </c>
      <c r="M10" s="380" t="s">
        <v>1</v>
      </c>
      <c r="N10" s="368"/>
      <c r="R10" s="413"/>
    </row>
    <row r="11" spans="1:18" ht="24.9" customHeight="1">
      <c r="A11" s="371" t="str">
        <f>'Page 72'!A11</f>
        <v>Zurich</v>
      </c>
      <c r="B11" s="353">
        <v>0</v>
      </c>
      <c r="C11" s="420">
        <v>0</v>
      </c>
      <c r="D11" s="353">
        <v>0</v>
      </c>
      <c r="E11" s="420">
        <v>0</v>
      </c>
      <c r="F11" s="353">
        <v>0</v>
      </c>
      <c r="G11" s="420">
        <v>0</v>
      </c>
      <c r="H11" s="353">
        <v>0</v>
      </c>
      <c r="I11" s="420">
        <v>0</v>
      </c>
      <c r="J11" s="353">
        <v>0</v>
      </c>
      <c r="K11" s="420">
        <v>0</v>
      </c>
      <c r="L11" s="353">
        <v>0</v>
      </c>
      <c r="M11" s="420">
        <v>0</v>
      </c>
      <c r="N11" s="369"/>
    </row>
    <row r="12" spans="1:18" ht="24.9" customHeight="1">
      <c r="A12" s="371" t="str">
        <f>'Page 72'!A12</f>
        <v>Berne</v>
      </c>
      <c r="B12" s="355">
        <v>0</v>
      </c>
      <c r="C12" s="421">
        <v>0</v>
      </c>
      <c r="D12" s="355">
        <v>0</v>
      </c>
      <c r="E12" s="421">
        <v>0</v>
      </c>
      <c r="F12" s="355">
        <v>0</v>
      </c>
      <c r="G12" s="421">
        <v>0</v>
      </c>
      <c r="H12" s="355">
        <v>0</v>
      </c>
      <c r="I12" s="421">
        <v>0</v>
      </c>
      <c r="J12" s="355">
        <v>0</v>
      </c>
      <c r="K12" s="421">
        <v>0</v>
      </c>
      <c r="L12" s="355">
        <v>0</v>
      </c>
      <c r="M12" s="421">
        <v>0</v>
      </c>
      <c r="N12" s="369"/>
    </row>
    <row r="13" spans="1:18" ht="24.9" customHeight="1">
      <c r="A13" s="371" t="str">
        <f>'Page 72'!A13</f>
        <v>Lucerne</v>
      </c>
      <c r="B13" s="355">
        <v>0</v>
      </c>
      <c r="C13" s="421">
        <v>0</v>
      </c>
      <c r="D13" s="355">
        <v>0</v>
      </c>
      <c r="E13" s="421">
        <v>0</v>
      </c>
      <c r="F13" s="355">
        <v>0</v>
      </c>
      <c r="G13" s="421">
        <v>0</v>
      </c>
      <c r="H13" s="355">
        <v>0</v>
      </c>
      <c r="I13" s="421">
        <v>0</v>
      </c>
      <c r="J13" s="355">
        <v>0</v>
      </c>
      <c r="K13" s="421">
        <v>0</v>
      </c>
      <c r="L13" s="355">
        <v>0</v>
      </c>
      <c r="M13" s="421">
        <v>0</v>
      </c>
      <c r="N13" s="369"/>
    </row>
    <row r="14" spans="1:18" ht="24.9" customHeight="1">
      <c r="A14" s="371" t="str">
        <f>'Page 72'!A14</f>
        <v>Altdorf</v>
      </c>
      <c r="B14" s="355">
        <v>0</v>
      </c>
      <c r="C14" s="421">
        <v>0</v>
      </c>
      <c r="D14" s="355">
        <v>0</v>
      </c>
      <c r="E14" s="421">
        <v>0</v>
      </c>
      <c r="F14" s="355">
        <v>0</v>
      </c>
      <c r="G14" s="421">
        <v>0</v>
      </c>
      <c r="H14" s="355">
        <v>0</v>
      </c>
      <c r="I14" s="421">
        <v>0</v>
      </c>
      <c r="J14" s="355">
        <v>0</v>
      </c>
      <c r="K14" s="421">
        <v>0</v>
      </c>
      <c r="L14" s="355">
        <v>0</v>
      </c>
      <c r="M14" s="421">
        <v>0</v>
      </c>
      <c r="N14" s="369"/>
    </row>
    <row r="15" spans="1:18" ht="24.9" customHeight="1">
      <c r="A15" s="371" t="str">
        <f>'Page 72'!A15</f>
        <v>Schwyz</v>
      </c>
      <c r="B15" s="355">
        <v>0</v>
      </c>
      <c r="C15" s="421">
        <v>0</v>
      </c>
      <c r="D15" s="355">
        <v>0</v>
      </c>
      <c r="E15" s="421">
        <v>0</v>
      </c>
      <c r="F15" s="355">
        <v>0</v>
      </c>
      <c r="G15" s="421">
        <v>0</v>
      </c>
      <c r="H15" s="355">
        <v>0</v>
      </c>
      <c r="I15" s="421">
        <v>0</v>
      </c>
      <c r="J15" s="355">
        <v>0</v>
      </c>
      <c r="K15" s="421">
        <v>0</v>
      </c>
      <c r="L15" s="355">
        <v>0</v>
      </c>
      <c r="M15" s="421">
        <v>0</v>
      </c>
      <c r="N15" s="369"/>
    </row>
    <row r="16" spans="1:18" ht="24.9" customHeight="1">
      <c r="A16" s="371" t="str">
        <f>'Page 72'!A16</f>
        <v>Sarnen</v>
      </c>
      <c r="B16" s="355">
        <v>0</v>
      </c>
      <c r="C16" s="421">
        <v>0</v>
      </c>
      <c r="D16" s="355">
        <v>0</v>
      </c>
      <c r="E16" s="421">
        <v>0</v>
      </c>
      <c r="F16" s="355">
        <v>0</v>
      </c>
      <c r="G16" s="421">
        <v>0</v>
      </c>
      <c r="H16" s="355">
        <v>0</v>
      </c>
      <c r="I16" s="421">
        <v>0</v>
      </c>
      <c r="J16" s="355">
        <v>0</v>
      </c>
      <c r="K16" s="421">
        <v>0</v>
      </c>
      <c r="L16" s="355">
        <v>0</v>
      </c>
      <c r="M16" s="421">
        <v>0</v>
      </c>
      <c r="N16" s="369"/>
    </row>
    <row r="17" spans="1:14" ht="24.9" customHeight="1">
      <c r="A17" s="371" t="str">
        <f>'Page 72'!A17</f>
        <v>Stans</v>
      </c>
      <c r="B17" s="355">
        <v>0</v>
      </c>
      <c r="C17" s="421">
        <v>0</v>
      </c>
      <c r="D17" s="355">
        <v>0</v>
      </c>
      <c r="E17" s="421">
        <v>0</v>
      </c>
      <c r="F17" s="355">
        <v>0</v>
      </c>
      <c r="G17" s="421">
        <v>0</v>
      </c>
      <c r="H17" s="355">
        <v>0</v>
      </c>
      <c r="I17" s="421">
        <v>0</v>
      </c>
      <c r="J17" s="355">
        <v>0</v>
      </c>
      <c r="K17" s="421">
        <v>0</v>
      </c>
      <c r="L17" s="355">
        <v>0</v>
      </c>
      <c r="M17" s="421">
        <v>0</v>
      </c>
      <c r="N17" s="369"/>
    </row>
    <row r="18" spans="1:14" ht="24.9" customHeight="1">
      <c r="A18" s="371" t="str">
        <f>'Page 72'!A18</f>
        <v>Glarus</v>
      </c>
      <c r="B18" s="355">
        <v>0</v>
      </c>
      <c r="C18" s="421">
        <v>0</v>
      </c>
      <c r="D18" s="355">
        <v>0</v>
      </c>
      <c r="E18" s="421">
        <v>0</v>
      </c>
      <c r="F18" s="355">
        <v>0</v>
      </c>
      <c r="G18" s="421">
        <v>0</v>
      </c>
      <c r="H18" s="355">
        <v>0</v>
      </c>
      <c r="I18" s="421">
        <v>0</v>
      </c>
      <c r="J18" s="355">
        <v>0</v>
      </c>
      <c r="K18" s="421">
        <v>0</v>
      </c>
      <c r="L18" s="355">
        <v>0</v>
      </c>
      <c r="M18" s="421">
        <v>0</v>
      </c>
      <c r="N18" s="369"/>
    </row>
    <row r="19" spans="1:14" ht="24.9" customHeight="1">
      <c r="A19" s="371" t="str">
        <f>'Page 72'!A19</f>
        <v>Zug</v>
      </c>
      <c r="B19" s="355">
        <v>0</v>
      </c>
      <c r="C19" s="421">
        <v>0</v>
      </c>
      <c r="D19" s="355">
        <v>0</v>
      </c>
      <c r="E19" s="421">
        <v>0</v>
      </c>
      <c r="F19" s="355">
        <v>0</v>
      </c>
      <c r="G19" s="421">
        <v>0</v>
      </c>
      <c r="H19" s="355">
        <v>0</v>
      </c>
      <c r="I19" s="421">
        <v>0</v>
      </c>
      <c r="J19" s="355">
        <v>0</v>
      </c>
      <c r="K19" s="421">
        <v>0</v>
      </c>
      <c r="L19" s="355">
        <v>0</v>
      </c>
      <c r="M19" s="421">
        <v>0</v>
      </c>
      <c r="N19" s="369"/>
    </row>
    <row r="20" spans="1:14" ht="24.9" customHeight="1">
      <c r="A20" s="371" t="str">
        <f>'Page 72'!A20</f>
        <v>Fribourg</v>
      </c>
      <c r="B20" s="355">
        <v>0</v>
      </c>
      <c r="C20" s="421">
        <v>0</v>
      </c>
      <c r="D20" s="355">
        <v>0</v>
      </c>
      <c r="E20" s="421">
        <v>0</v>
      </c>
      <c r="F20" s="355">
        <v>0</v>
      </c>
      <c r="G20" s="421">
        <v>0</v>
      </c>
      <c r="H20" s="355">
        <v>0</v>
      </c>
      <c r="I20" s="421">
        <v>0</v>
      </c>
      <c r="J20" s="355">
        <v>0</v>
      </c>
      <c r="K20" s="421">
        <v>0</v>
      </c>
      <c r="L20" s="355">
        <v>0</v>
      </c>
      <c r="M20" s="421">
        <v>0</v>
      </c>
      <c r="N20" s="369"/>
    </row>
    <row r="21" spans="1:14" ht="24.9" customHeight="1">
      <c r="A21" s="371" t="s">
        <v>176</v>
      </c>
      <c r="B21" s="355">
        <v>0</v>
      </c>
      <c r="C21" s="421">
        <v>0</v>
      </c>
      <c r="D21" s="355">
        <v>0</v>
      </c>
      <c r="E21" s="421">
        <v>0</v>
      </c>
      <c r="F21" s="355">
        <v>0</v>
      </c>
      <c r="G21" s="421">
        <v>0</v>
      </c>
      <c r="H21" s="355">
        <v>0</v>
      </c>
      <c r="I21" s="421">
        <v>0</v>
      </c>
      <c r="J21" s="355">
        <v>0</v>
      </c>
      <c r="K21" s="421">
        <v>0</v>
      </c>
      <c r="L21" s="355">
        <v>0</v>
      </c>
      <c r="M21" s="421">
        <v>0</v>
      </c>
      <c r="N21" s="369"/>
    </row>
    <row r="22" spans="1:14" ht="24.9" customHeight="1">
      <c r="A22" s="371" t="str">
        <f>'Page 72'!A22</f>
        <v>Basel-City</v>
      </c>
      <c r="B22" s="355">
        <v>0</v>
      </c>
      <c r="C22" s="421">
        <v>0</v>
      </c>
      <c r="D22" s="355">
        <v>0</v>
      </c>
      <c r="E22" s="421">
        <v>0</v>
      </c>
      <c r="F22" s="355">
        <v>0</v>
      </c>
      <c r="G22" s="421">
        <v>0</v>
      </c>
      <c r="H22" s="355">
        <v>0</v>
      </c>
      <c r="I22" s="421">
        <v>0</v>
      </c>
      <c r="J22" s="355">
        <v>0</v>
      </c>
      <c r="K22" s="421">
        <v>0</v>
      </c>
      <c r="L22" s="355">
        <v>0</v>
      </c>
      <c r="M22" s="421">
        <v>0</v>
      </c>
      <c r="N22" s="369"/>
    </row>
    <row r="23" spans="1:14" ht="24.9" customHeight="1">
      <c r="A23" s="371" t="str">
        <f>'Page 72'!A23</f>
        <v>Basel-Country</v>
      </c>
      <c r="B23" s="355">
        <v>0</v>
      </c>
      <c r="C23" s="421">
        <v>0</v>
      </c>
      <c r="D23" s="355">
        <v>0</v>
      </c>
      <c r="E23" s="421">
        <v>0</v>
      </c>
      <c r="F23" s="355">
        <v>0</v>
      </c>
      <c r="G23" s="421">
        <v>0</v>
      </c>
      <c r="H23" s="355">
        <v>0</v>
      </c>
      <c r="I23" s="421">
        <v>0</v>
      </c>
      <c r="J23" s="355">
        <v>0</v>
      </c>
      <c r="K23" s="421">
        <v>0</v>
      </c>
      <c r="L23" s="355">
        <v>0</v>
      </c>
      <c r="M23" s="421">
        <v>0</v>
      </c>
      <c r="N23" s="369"/>
    </row>
    <row r="24" spans="1:14" ht="24.9" customHeight="1">
      <c r="A24" s="371" t="str">
        <f>'Page 72'!A24</f>
        <v>Schaffhausen</v>
      </c>
      <c r="B24" s="355">
        <v>0</v>
      </c>
      <c r="C24" s="421">
        <v>0</v>
      </c>
      <c r="D24" s="355">
        <v>0</v>
      </c>
      <c r="E24" s="421">
        <v>0</v>
      </c>
      <c r="F24" s="355">
        <v>0</v>
      </c>
      <c r="G24" s="421">
        <v>0</v>
      </c>
      <c r="H24" s="355">
        <v>0</v>
      </c>
      <c r="I24" s="421">
        <v>0</v>
      </c>
      <c r="J24" s="355">
        <v>0</v>
      </c>
      <c r="K24" s="421">
        <v>0</v>
      </c>
      <c r="L24" s="355">
        <v>0</v>
      </c>
      <c r="M24" s="421">
        <v>0</v>
      </c>
      <c r="N24" s="369"/>
    </row>
    <row r="25" spans="1:14" ht="24.9" customHeight="1">
      <c r="A25" s="371" t="str">
        <f>'Page 72'!A25</f>
        <v>Appenzell A.Rh.</v>
      </c>
      <c r="B25" s="355">
        <v>0</v>
      </c>
      <c r="C25" s="421">
        <v>0</v>
      </c>
      <c r="D25" s="355">
        <v>0</v>
      </c>
      <c r="E25" s="421">
        <v>0</v>
      </c>
      <c r="F25" s="355">
        <v>0</v>
      </c>
      <c r="G25" s="421">
        <v>0</v>
      </c>
      <c r="H25" s="355">
        <v>0</v>
      </c>
      <c r="I25" s="421">
        <v>0</v>
      </c>
      <c r="J25" s="355">
        <v>0</v>
      </c>
      <c r="K25" s="421">
        <v>0</v>
      </c>
      <c r="L25" s="355">
        <v>0</v>
      </c>
      <c r="M25" s="421">
        <v>0</v>
      </c>
      <c r="N25" s="369"/>
    </row>
    <row r="26" spans="1:14" ht="24.9" customHeight="1">
      <c r="A26" s="371" t="str">
        <f>'Page 72'!A26</f>
        <v>Appenzell I.Rh.</v>
      </c>
      <c r="B26" s="355">
        <v>0</v>
      </c>
      <c r="C26" s="421">
        <v>0</v>
      </c>
      <c r="D26" s="355">
        <v>0</v>
      </c>
      <c r="E26" s="421">
        <v>0</v>
      </c>
      <c r="F26" s="355">
        <v>0</v>
      </c>
      <c r="G26" s="421">
        <v>0</v>
      </c>
      <c r="H26" s="355">
        <v>0</v>
      </c>
      <c r="I26" s="421">
        <v>0</v>
      </c>
      <c r="J26" s="355">
        <v>0</v>
      </c>
      <c r="K26" s="421">
        <v>0</v>
      </c>
      <c r="L26" s="355">
        <v>0</v>
      </c>
      <c r="M26" s="421">
        <v>0</v>
      </c>
      <c r="N26" s="369"/>
    </row>
    <row r="27" spans="1:14" ht="24.9" customHeight="1">
      <c r="A27" s="371" t="str">
        <f>'Page 72'!A27</f>
        <v>St. Gall</v>
      </c>
      <c r="B27" s="355">
        <v>0</v>
      </c>
      <c r="C27" s="421">
        <v>0</v>
      </c>
      <c r="D27" s="355">
        <v>0</v>
      </c>
      <c r="E27" s="421">
        <v>0</v>
      </c>
      <c r="F27" s="355">
        <v>0</v>
      </c>
      <c r="G27" s="421">
        <v>0</v>
      </c>
      <c r="H27" s="355">
        <v>0</v>
      </c>
      <c r="I27" s="421">
        <v>0</v>
      </c>
      <c r="J27" s="355">
        <v>0</v>
      </c>
      <c r="K27" s="421">
        <v>0</v>
      </c>
      <c r="L27" s="355">
        <v>0</v>
      </c>
      <c r="M27" s="421">
        <v>0</v>
      </c>
      <c r="N27" s="369"/>
    </row>
    <row r="28" spans="1:14" ht="24.9" customHeight="1">
      <c r="A28" s="465" t="s">
        <v>169</v>
      </c>
      <c r="B28" s="355">
        <v>0</v>
      </c>
      <c r="C28" s="421">
        <v>0</v>
      </c>
      <c r="D28" s="355">
        <v>0</v>
      </c>
      <c r="E28" s="421">
        <v>0</v>
      </c>
      <c r="F28" s="355">
        <v>0</v>
      </c>
      <c r="G28" s="421">
        <v>0</v>
      </c>
      <c r="H28" s="355">
        <v>0</v>
      </c>
      <c r="I28" s="421">
        <v>0</v>
      </c>
      <c r="J28" s="355">
        <v>0</v>
      </c>
      <c r="K28" s="421">
        <v>0</v>
      </c>
      <c r="L28" s="355">
        <v>0</v>
      </c>
      <c r="M28" s="421">
        <v>0</v>
      </c>
      <c r="N28" s="369"/>
    </row>
    <row r="29" spans="1:14" ht="24.9" customHeight="1">
      <c r="A29" s="371" t="str">
        <f>'Page 72'!A29</f>
        <v>Aargau</v>
      </c>
      <c r="B29" s="355">
        <v>0</v>
      </c>
      <c r="C29" s="421">
        <v>0</v>
      </c>
      <c r="D29" s="355">
        <v>0</v>
      </c>
      <c r="E29" s="421">
        <v>0</v>
      </c>
      <c r="F29" s="355">
        <v>0</v>
      </c>
      <c r="G29" s="421">
        <v>0</v>
      </c>
      <c r="H29" s="355">
        <v>0</v>
      </c>
      <c r="I29" s="421">
        <v>0</v>
      </c>
      <c r="J29" s="355">
        <v>0</v>
      </c>
      <c r="K29" s="421">
        <v>0</v>
      </c>
      <c r="L29" s="355">
        <v>0</v>
      </c>
      <c r="M29" s="421">
        <v>0</v>
      </c>
      <c r="N29" s="369"/>
    </row>
    <row r="30" spans="1:14" ht="24.9" customHeight="1">
      <c r="A30" s="371" t="str">
        <f>'Page 72'!A30</f>
        <v>Thurgau</v>
      </c>
      <c r="B30" s="355">
        <v>0</v>
      </c>
      <c r="C30" s="421">
        <v>0</v>
      </c>
      <c r="D30" s="355">
        <v>0</v>
      </c>
      <c r="E30" s="421">
        <v>0</v>
      </c>
      <c r="F30" s="355">
        <v>0</v>
      </c>
      <c r="G30" s="421">
        <v>0</v>
      </c>
      <c r="H30" s="355">
        <v>0</v>
      </c>
      <c r="I30" s="421">
        <v>0</v>
      </c>
      <c r="J30" s="355">
        <v>0</v>
      </c>
      <c r="K30" s="421">
        <v>0</v>
      </c>
      <c r="L30" s="355">
        <v>0</v>
      </c>
      <c r="M30" s="421">
        <v>0</v>
      </c>
      <c r="N30" s="369"/>
    </row>
    <row r="31" spans="1:14" ht="24.9" customHeight="1">
      <c r="A31" s="371" t="str">
        <f>'Page 72'!A31</f>
        <v>Tessin</v>
      </c>
      <c r="B31" s="355">
        <v>0</v>
      </c>
      <c r="C31" s="421">
        <v>0</v>
      </c>
      <c r="D31" s="355">
        <v>0</v>
      </c>
      <c r="E31" s="421">
        <v>0</v>
      </c>
      <c r="F31" s="355">
        <v>0</v>
      </c>
      <c r="G31" s="421">
        <v>0</v>
      </c>
      <c r="H31" s="355">
        <v>0</v>
      </c>
      <c r="I31" s="421">
        <v>0</v>
      </c>
      <c r="J31" s="355">
        <v>0</v>
      </c>
      <c r="K31" s="421">
        <v>0</v>
      </c>
      <c r="L31" s="355">
        <v>0</v>
      </c>
      <c r="M31" s="421">
        <v>0</v>
      </c>
      <c r="N31" s="369"/>
    </row>
    <row r="32" spans="1:14" ht="24.9" customHeight="1">
      <c r="A32" s="371" t="str">
        <f>'Page 72'!A32</f>
        <v>Vaud</v>
      </c>
      <c r="B32" s="355">
        <v>0</v>
      </c>
      <c r="C32" s="421">
        <v>0</v>
      </c>
      <c r="D32" s="355">
        <v>0</v>
      </c>
      <c r="E32" s="421">
        <v>0</v>
      </c>
      <c r="F32" s="355">
        <v>0</v>
      </c>
      <c r="G32" s="421">
        <v>0</v>
      </c>
      <c r="H32" s="355">
        <v>0</v>
      </c>
      <c r="I32" s="421">
        <v>0</v>
      </c>
      <c r="J32" s="355">
        <v>0</v>
      </c>
      <c r="K32" s="421">
        <v>0</v>
      </c>
      <c r="L32" s="355">
        <v>0</v>
      </c>
      <c r="M32" s="421">
        <v>0</v>
      </c>
      <c r="N32" s="369"/>
    </row>
    <row r="33" spans="1:17" ht="24.9" customHeight="1">
      <c r="A33" s="371" t="str">
        <f>'Page 72'!A33</f>
        <v>Valais</v>
      </c>
      <c r="B33" s="355">
        <v>0</v>
      </c>
      <c r="C33" s="421">
        <v>0</v>
      </c>
      <c r="D33" s="355">
        <v>0</v>
      </c>
      <c r="E33" s="421">
        <v>0</v>
      </c>
      <c r="F33" s="355">
        <v>0</v>
      </c>
      <c r="G33" s="421">
        <v>0</v>
      </c>
      <c r="H33" s="355">
        <v>0</v>
      </c>
      <c r="I33" s="421">
        <v>0</v>
      </c>
      <c r="J33" s="355">
        <v>0</v>
      </c>
      <c r="K33" s="421">
        <v>0</v>
      </c>
      <c r="L33" s="355">
        <v>0</v>
      </c>
      <c r="M33" s="421">
        <v>0</v>
      </c>
      <c r="N33" s="369"/>
    </row>
    <row r="34" spans="1:17" ht="24.9" customHeight="1">
      <c r="A34" s="371" t="str">
        <f>'Page 72'!A34</f>
        <v>Neuchâtel</v>
      </c>
      <c r="B34" s="355">
        <v>0</v>
      </c>
      <c r="C34" s="421">
        <v>0</v>
      </c>
      <c r="D34" s="355">
        <v>0</v>
      </c>
      <c r="E34" s="421">
        <v>0</v>
      </c>
      <c r="F34" s="355">
        <v>0</v>
      </c>
      <c r="G34" s="421">
        <v>0</v>
      </c>
      <c r="H34" s="355">
        <v>0</v>
      </c>
      <c r="I34" s="421">
        <v>0</v>
      </c>
      <c r="J34" s="355">
        <v>0</v>
      </c>
      <c r="K34" s="421">
        <v>0</v>
      </c>
      <c r="L34" s="355">
        <v>0</v>
      </c>
      <c r="M34" s="421">
        <v>0</v>
      </c>
      <c r="N34" s="369"/>
    </row>
    <row r="35" spans="1:17" ht="24.9" customHeight="1">
      <c r="A35" s="371" t="str">
        <f>'Page 72'!A35</f>
        <v>Geneva</v>
      </c>
      <c r="B35" s="355">
        <v>0</v>
      </c>
      <c r="C35" s="421">
        <v>0</v>
      </c>
      <c r="D35" s="355">
        <v>0</v>
      </c>
      <c r="E35" s="421">
        <v>0</v>
      </c>
      <c r="F35" s="355">
        <v>0</v>
      </c>
      <c r="G35" s="421">
        <v>0</v>
      </c>
      <c r="H35" s="355">
        <v>0</v>
      </c>
      <c r="I35" s="421">
        <v>0</v>
      </c>
      <c r="J35" s="355">
        <v>0</v>
      </c>
      <c r="K35" s="421">
        <v>0</v>
      </c>
      <c r="L35" s="355">
        <v>0</v>
      </c>
      <c r="M35" s="421">
        <v>0</v>
      </c>
      <c r="N35" s="369"/>
    </row>
    <row r="36" spans="1:17" ht="24.9" customHeight="1">
      <c r="A36" s="371" t="str">
        <f>'Page 72'!A36</f>
        <v>Jura</v>
      </c>
      <c r="B36" s="359">
        <v>0</v>
      </c>
      <c r="C36" s="422">
        <v>0</v>
      </c>
      <c r="D36" s="359">
        <v>0</v>
      </c>
      <c r="E36" s="422">
        <v>0</v>
      </c>
      <c r="F36" s="359">
        <v>0</v>
      </c>
      <c r="G36" s="422">
        <v>0</v>
      </c>
      <c r="H36" s="359">
        <v>0</v>
      </c>
      <c r="I36" s="422">
        <v>0</v>
      </c>
      <c r="J36" s="359">
        <v>0</v>
      </c>
      <c r="K36" s="422">
        <v>0</v>
      </c>
      <c r="L36" s="359">
        <v>0</v>
      </c>
      <c r="M36" s="422">
        <v>0</v>
      </c>
      <c r="N36" s="369"/>
    </row>
    <row r="37" spans="1:17" ht="24.9" customHeight="1">
      <c r="A37" s="371"/>
      <c r="B37" s="334"/>
      <c r="C37" s="335"/>
      <c r="D37" s="334"/>
      <c r="E37" s="335"/>
      <c r="F37" s="334"/>
      <c r="G37" s="335"/>
      <c r="H37" s="334"/>
      <c r="I37" s="335"/>
      <c r="J37" s="334"/>
      <c r="K37" s="335"/>
      <c r="L37" s="334"/>
      <c r="M37" s="335"/>
      <c r="N37" s="370"/>
    </row>
    <row r="38" spans="1:17" ht="24.9" customHeight="1">
      <c r="A38" s="371" t="str">
        <f>'Page 72'!A38</f>
        <v>Municipalities</v>
      </c>
      <c r="B38" s="467"/>
      <c r="C38" s="468"/>
      <c r="D38" s="469"/>
      <c r="E38" s="468"/>
      <c r="F38" s="469"/>
      <c r="G38" s="468"/>
      <c r="H38" s="469"/>
      <c r="I38" s="468"/>
      <c r="J38" s="467"/>
      <c r="K38" s="468"/>
      <c r="L38" s="469"/>
      <c r="M38" s="468"/>
      <c r="N38" s="369"/>
      <c r="O38" s="470"/>
      <c r="P38" s="470"/>
      <c r="Q38" s="470"/>
    </row>
    <row r="39" spans="1:17" ht="24.9" customHeight="1">
      <c r="A39" s="370"/>
      <c r="B39" s="467"/>
      <c r="C39" s="468"/>
      <c r="D39" s="469"/>
      <c r="E39" s="468"/>
      <c r="F39" s="469"/>
      <c r="G39" s="468"/>
      <c r="H39" s="469"/>
      <c r="I39" s="468"/>
      <c r="J39" s="467"/>
      <c r="K39" s="468"/>
      <c r="L39" s="469"/>
      <c r="M39" s="468"/>
      <c r="N39" s="414"/>
      <c r="O39" s="470"/>
      <c r="P39" s="470"/>
      <c r="Q39" s="470"/>
    </row>
    <row r="40" spans="1:17" ht="24.9" customHeight="1">
      <c r="A40" s="371" t="str">
        <f>'Page 72'!A40</f>
        <v>Luzern (City)</v>
      </c>
      <c r="B40" s="361">
        <v>0</v>
      </c>
      <c r="C40" s="362">
        <v>0</v>
      </c>
      <c r="D40" s="361">
        <v>0</v>
      </c>
      <c r="E40" s="362">
        <v>0</v>
      </c>
      <c r="F40" s="361">
        <v>0</v>
      </c>
      <c r="G40" s="362">
        <v>0</v>
      </c>
      <c r="H40" s="361">
        <v>0</v>
      </c>
      <c r="I40" s="362">
        <v>0</v>
      </c>
      <c r="J40" s="361">
        <v>0</v>
      </c>
      <c r="K40" s="362">
        <v>0</v>
      </c>
      <c r="L40" s="361">
        <v>0</v>
      </c>
      <c r="M40" s="362">
        <v>0</v>
      </c>
      <c r="N40" s="369"/>
    </row>
    <row r="41" spans="1:17" ht="24.9" customHeight="1">
      <c r="A41" s="371" t="str">
        <f>'Page 72'!A41</f>
        <v>Freiburg (City)</v>
      </c>
      <c r="B41" s="357">
        <v>0</v>
      </c>
      <c r="C41" s="358">
        <v>0</v>
      </c>
      <c r="D41" s="357">
        <v>0</v>
      </c>
      <c r="E41" s="358">
        <v>0</v>
      </c>
      <c r="F41" s="357">
        <v>0</v>
      </c>
      <c r="G41" s="358">
        <v>0</v>
      </c>
      <c r="H41" s="357">
        <v>0</v>
      </c>
      <c r="I41" s="358">
        <v>0</v>
      </c>
      <c r="J41" s="357">
        <v>0</v>
      </c>
      <c r="K41" s="358">
        <v>0</v>
      </c>
      <c r="L41" s="357">
        <v>0</v>
      </c>
      <c r="M41" s="358">
        <v>0</v>
      </c>
      <c r="N41" s="369"/>
    </row>
    <row r="42" spans="1:17" ht="24.9" customHeight="1">
      <c r="A42" s="371" t="str">
        <f>'Page 72'!A42</f>
        <v>Chur</v>
      </c>
      <c r="B42" s="357">
        <v>0</v>
      </c>
      <c r="C42" s="358">
        <v>0</v>
      </c>
      <c r="D42" s="357">
        <v>0</v>
      </c>
      <c r="E42" s="358">
        <v>0</v>
      </c>
      <c r="F42" s="357">
        <v>0</v>
      </c>
      <c r="G42" s="358">
        <v>0</v>
      </c>
      <c r="H42" s="357">
        <v>0</v>
      </c>
      <c r="I42" s="358">
        <v>0</v>
      </c>
      <c r="J42" s="357">
        <v>0</v>
      </c>
      <c r="K42" s="358">
        <v>0</v>
      </c>
      <c r="L42" s="357">
        <v>0</v>
      </c>
      <c r="M42" s="358">
        <v>0</v>
      </c>
      <c r="N42" s="369"/>
    </row>
    <row r="43" spans="1:17" ht="24.9" customHeight="1">
      <c r="A43" s="466" t="s">
        <v>175</v>
      </c>
      <c r="B43" s="423">
        <v>0</v>
      </c>
      <c r="C43" s="424">
        <v>0</v>
      </c>
      <c r="D43" s="423">
        <v>0</v>
      </c>
      <c r="E43" s="424">
        <v>0</v>
      </c>
      <c r="F43" s="423">
        <v>0</v>
      </c>
      <c r="G43" s="424">
        <v>0</v>
      </c>
      <c r="H43" s="423">
        <v>0</v>
      </c>
      <c r="I43" s="424">
        <v>0</v>
      </c>
      <c r="J43" s="423">
        <v>0</v>
      </c>
      <c r="K43" s="424">
        <v>0</v>
      </c>
      <c r="L43" s="423">
        <v>0</v>
      </c>
      <c r="M43" s="424">
        <v>0</v>
      </c>
      <c r="N43" s="417"/>
    </row>
    <row r="44" spans="1:17" ht="18.899999999999999" customHeight="1">
      <c r="B44" s="382"/>
      <c r="C44" s="382"/>
      <c r="D44" s="383"/>
      <c r="E44" s="382"/>
      <c r="G44" s="384"/>
      <c r="H44" s="385"/>
      <c r="I44" s="386"/>
      <c r="J44" s="382"/>
      <c r="K44" s="386"/>
      <c r="L44" s="382"/>
      <c r="M44" s="382"/>
      <c r="N44" s="382"/>
      <c r="O44" s="386"/>
      <c r="Q44" s="386"/>
    </row>
    <row r="45" spans="1:17" ht="18.899999999999999" customHeight="1">
      <c r="A45" s="315"/>
      <c r="B45" s="387"/>
      <c r="C45" s="384"/>
      <c r="D45" s="383"/>
      <c r="E45" s="382"/>
      <c r="G45" s="384"/>
      <c r="H45" s="385"/>
      <c r="I45" s="382"/>
      <c r="J45" s="382"/>
      <c r="K45" s="382"/>
      <c r="L45" s="382"/>
      <c r="M45" s="382"/>
      <c r="N45" s="382"/>
    </row>
    <row r="46" spans="1:17" ht="18.899999999999999" customHeight="1">
      <c r="A46" s="476" t="str">
        <f>'Page 72'!A46:N46</f>
        <v xml:space="preserve">1) Cantons that collect estate tax </v>
      </c>
      <c r="B46" s="418"/>
      <c r="C46" s="418"/>
      <c r="D46" s="418"/>
      <c r="E46" s="418"/>
      <c r="F46" s="418"/>
      <c r="G46" s="418"/>
      <c r="H46" s="418"/>
      <c r="I46" s="418"/>
      <c r="J46" s="418"/>
      <c r="K46" s="418"/>
      <c r="L46" s="418"/>
      <c r="M46" s="418"/>
      <c r="N46" s="418"/>
    </row>
    <row r="47" spans="1:17" ht="18.899999999999999" customHeight="1">
      <c r="A47" s="476" t="str">
        <f>'Page 72'!A47:N47</f>
        <v>2) Municipalities may collect a maximum surcharge of 100 % of the amount of cantonal tax.</v>
      </c>
      <c r="B47" s="418"/>
      <c r="C47" s="418"/>
      <c r="D47" s="418"/>
      <c r="E47" s="418"/>
      <c r="F47" s="418"/>
      <c r="G47" s="418"/>
      <c r="H47" s="418"/>
      <c r="I47" s="418"/>
      <c r="J47" s="418"/>
      <c r="K47" s="418"/>
      <c r="L47" s="418"/>
      <c r="M47" s="418"/>
      <c r="N47" s="418"/>
    </row>
    <row r="48" spans="1:17" ht="18.899999999999999" customHeight="1">
      <c r="A48" s="311"/>
      <c r="B48" s="321"/>
      <c r="C48" s="329"/>
      <c r="D48" s="318"/>
      <c r="E48" s="326"/>
      <c r="F48" s="319"/>
      <c r="G48" s="329"/>
      <c r="H48" s="320"/>
      <c r="I48" s="326"/>
      <c r="J48" s="317"/>
      <c r="K48" s="317"/>
      <c r="L48" s="326"/>
      <c r="M48" s="317"/>
      <c r="N48" s="326"/>
    </row>
    <row r="49" spans="1:14" ht="18.899999999999999" customHeight="1">
      <c r="A49" s="1021"/>
      <c r="B49" s="1021"/>
      <c r="C49" s="1021"/>
      <c r="D49" s="1021"/>
      <c r="E49" s="1021"/>
      <c r="F49" s="1021"/>
      <c r="G49" s="1021"/>
      <c r="H49" s="1021"/>
      <c r="I49" s="1021"/>
      <c r="J49" s="1021"/>
      <c r="K49" s="1021"/>
      <c r="L49" s="1021"/>
      <c r="M49" s="1021"/>
      <c r="N49" s="1021"/>
    </row>
    <row r="50" spans="1:14" ht="42.75" customHeight="1">
      <c r="A50" s="1019"/>
      <c r="B50" s="1019"/>
      <c r="C50" s="1019"/>
      <c r="D50" s="1019"/>
      <c r="E50" s="1019"/>
      <c r="F50" s="1019"/>
      <c r="G50" s="1019"/>
      <c r="H50" s="1019"/>
      <c r="I50" s="1019"/>
      <c r="J50" s="1019"/>
      <c r="K50" s="1019"/>
      <c r="L50" s="1019"/>
      <c r="M50" s="1019"/>
      <c r="N50" s="1019"/>
    </row>
    <row r="51" spans="1:14" ht="18.899999999999999" customHeight="1">
      <c r="B51" s="387"/>
      <c r="C51" s="384"/>
      <c r="D51" s="383"/>
      <c r="E51" s="382"/>
      <c r="G51" s="384"/>
      <c r="H51" s="385"/>
      <c r="I51" s="382"/>
      <c r="J51" s="382"/>
      <c r="K51" s="382"/>
      <c r="L51" s="382"/>
      <c r="M51" s="382"/>
      <c r="N51" s="382"/>
    </row>
    <row r="52" spans="1:14">
      <c r="B52" s="387"/>
      <c r="C52" s="384"/>
      <c r="D52" s="383"/>
      <c r="E52" s="382"/>
      <c r="G52" s="384"/>
      <c r="H52" s="385"/>
      <c r="I52" s="382"/>
      <c r="J52" s="382"/>
      <c r="K52" s="382"/>
      <c r="L52" s="382"/>
      <c r="M52" s="382"/>
      <c r="N52" s="382"/>
    </row>
    <row r="53" spans="1:14">
      <c r="B53" s="387"/>
      <c r="C53" s="384"/>
      <c r="D53" s="383"/>
      <c r="E53" s="382"/>
      <c r="G53" s="384"/>
      <c r="H53" s="385"/>
      <c r="I53" s="382"/>
      <c r="J53" s="382"/>
      <c r="K53" s="382"/>
      <c r="L53" s="382"/>
      <c r="M53" s="382"/>
      <c r="N53" s="382"/>
    </row>
    <row r="54" spans="1:14">
      <c r="B54" s="387"/>
      <c r="C54" s="384"/>
      <c r="D54" s="383"/>
      <c r="E54" s="382"/>
      <c r="G54" s="384"/>
      <c r="H54" s="385"/>
      <c r="I54" s="382"/>
      <c r="J54" s="382"/>
      <c r="K54" s="382"/>
      <c r="L54" s="382"/>
      <c r="M54" s="382"/>
      <c r="N54" s="382"/>
    </row>
    <row r="55" spans="1:14">
      <c r="B55" s="382"/>
      <c r="C55" s="382"/>
      <c r="D55" s="382"/>
      <c r="E55" s="382"/>
      <c r="F55" s="382"/>
      <c r="G55" s="382"/>
      <c r="H55" s="382"/>
      <c r="I55" s="382"/>
      <c r="J55" s="382"/>
      <c r="K55" s="382"/>
      <c r="L55" s="382"/>
      <c r="M55" s="382"/>
      <c r="N55" s="382"/>
    </row>
    <row r="56" spans="1:14">
      <c r="B56" s="382"/>
      <c r="C56" s="382"/>
      <c r="D56" s="382"/>
      <c r="E56" s="382"/>
      <c r="F56" s="382"/>
      <c r="G56" s="382"/>
      <c r="H56" s="382"/>
      <c r="I56" s="382"/>
      <c r="J56" s="382"/>
      <c r="K56" s="382"/>
      <c r="L56" s="382"/>
      <c r="M56" s="382"/>
      <c r="N56" s="382"/>
    </row>
    <row r="57" spans="1:14">
      <c r="B57" s="382"/>
      <c r="C57" s="382"/>
      <c r="D57" s="382"/>
      <c r="E57" s="382"/>
      <c r="F57" s="382"/>
      <c r="G57" s="382"/>
      <c r="H57" s="382"/>
      <c r="I57" s="382"/>
      <c r="J57" s="382"/>
      <c r="K57" s="382"/>
      <c r="L57" s="382"/>
      <c r="M57" s="382"/>
      <c r="N57" s="382"/>
    </row>
    <row r="58" spans="1:14">
      <c r="B58" s="382"/>
      <c r="C58" s="382"/>
      <c r="D58" s="382"/>
      <c r="E58" s="382"/>
      <c r="F58" s="382"/>
      <c r="G58" s="382"/>
      <c r="H58" s="382"/>
      <c r="I58" s="382"/>
      <c r="J58" s="382"/>
      <c r="K58" s="382"/>
      <c r="L58" s="382"/>
      <c r="M58" s="382"/>
      <c r="N58" s="382"/>
    </row>
    <row r="59" spans="1:14">
      <c r="B59" s="382"/>
      <c r="C59" s="382"/>
      <c r="D59" s="382"/>
      <c r="E59" s="382"/>
      <c r="F59" s="382"/>
      <c r="G59" s="382"/>
      <c r="H59" s="382"/>
      <c r="I59" s="382"/>
      <c r="J59" s="382"/>
      <c r="K59" s="382"/>
      <c r="L59" s="382"/>
      <c r="M59" s="382"/>
      <c r="N59" s="382"/>
    </row>
    <row r="60" spans="1:14">
      <c r="B60" s="382"/>
      <c r="C60" s="382"/>
      <c r="D60" s="382"/>
      <c r="E60" s="382"/>
      <c r="F60" s="382"/>
      <c r="G60" s="382"/>
      <c r="H60" s="382"/>
      <c r="I60" s="382"/>
      <c r="J60" s="382"/>
      <c r="K60" s="382"/>
      <c r="L60" s="382"/>
      <c r="M60" s="382"/>
      <c r="N60" s="382"/>
    </row>
    <row r="61" spans="1:14">
      <c r="B61" s="382"/>
      <c r="C61" s="382"/>
      <c r="D61" s="382"/>
      <c r="E61" s="382"/>
      <c r="F61" s="382"/>
      <c r="G61" s="382"/>
      <c r="H61" s="382"/>
      <c r="I61" s="382"/>
      <c r="J61" s="382"/>
      <c r="K61" s="382"/>
      <c r="L61" s="382"/>
      <c r="M61" s="382"/>
      <c r="N61" s="382"/>
    </row>
    <row r="62" spans="1:14">
      <c r="B62" s="382"/>
      <c r="C62" s="382"/>
      <c r="D62" s="382"/>
      <c r="E62" s="382"/>
      <c r="F62" s="382"/>
      <c r="G62" s="382"/>
      <c r="H62" s="382"/>
      <c r="I62" s="382"/>
      <c r="J62" s="382"/>
      <c r="K62" s="382"/>
      <c r="L62" s="382"/>
      <c r="M62" s="382"/>
      <c r="N62" s="382"/>
    </row>
    <row r="63" spans="1:14">
      <c r="B63" s="382"/>
      <c r="C63" s="382"/>
      <c r="D63" s="382"/>
      <c r="E63" s="382"/>
      <c r="F63" s="382"/>
      <c r="G63" s="382"/>
      <c r="H63" s="382"/>
      <c r="I63" s="382"/>
      <c r="J63" s="382"/>
      <c r="K63" s="382"/>
      <c r="L63" s="382"/>
      <c r="M63" s="382"/>
      <c r="N63" s="382"/>
    </row>
    <row r="64" spans="1:14">
      <c r="B64" s="382"/>
      <c r="C64" s="382"/>
      <c r="D64" s="382"/>
      <c r="E64" s="382"/>
      <c r="F64" s="382"/>
      <c r="G64" s="382"/>
      <c r="H64" s="382"/>
      <c r="I64" s="382"/>
      <c r="J64" s="382"/>
      <c r="K64" s="382"/>
      <c r="L64" s="382"/>
      <c r="M64" s="382"/>
      <c r="N64" s="382"/>
    </row>
    <row r="65" spans="2:14">
      <c r="B65" s="382"/>
      <c r="C65" s="382"/>
      <c r="D65" s="382"/>
      <c r="E65" s="382"/>
      <c r="F65" s="382"/>
      <c r="G65" s="382"/>
      <c r="H65" s="382"/>
      <c r="I65" s="382"/>
      <c r="J65" s="382"/>
      <c r="K65" s="382"/>
      <c r="L65" s="382"/>
      <c r="M65" s="382"/>
      <c r="N65" s="382"/>
    </row>
    <row r="66" spans="2:14">
      <c r="B66" s="382"/>
      <c r="C66" s="382"/>
      <c r="D66" s="382"/>
      <c r="E66" s="382"/>
      <c r="F66" s="382"/>
      <c r="G66" s="382"/>
      <c r="H66" s="382"/>
      <c r="I66" s="382"/>
      <c r="J66" s="382"/>
      <c r="K66" s="382"/>
      <c r="L66" s="382"/>
      <c r="M66" s="382"/>
      <c r="N66" s="382"/>
    </row>
    <row r="67" spans="2:14">
      <c r="B67" s="382"/>
      <c r="C67" s="382"/>
      <c r="D67" s="382"/>
      <c r="E67" s="382"/>
      <c r="F67" s="382"/>
      <c r="G67" s="382"/>
      <c r="H67" s="382"/>
      <c r="I67" s="382"/>
      <c r="J67" s="382"/>
      <c r="K67" s="382"/>
      <c r="L67" s="382"/>
      <c r="M67" s="382"/>
      <c r="N67" s="382"/>
    </row>
    <row r="68" spans="2:14">
      <c r="B68" s="382"/>
      <c r="C68" s="382"/>
      <c r="D68" s="382"/>
      <c r="E68" s="382"/>
      <c r="F68" s="382"/>
      <c r="G68" s="382"/>
      <c r="H68" s="382"/>
      <c r="I68" s="382"/>
      <c r="J68" s="382"/>
      <c r="K68" s="382"/>
      <c r="L68" s="382"/>
      <c r="M68" s="382"/>
      <c r="N68" s="382"/>
    </row>
    <row r="69" spans="2:14">
      <c r="B69" s="382"/>
      <c r="C69" s="382"/>
      <c r="D69" s="382"/>
      <c r="E69" s="382"/>
      <c r="F69" s="382"/>
      <c r="G69" s="382"/>
      <c r="H69" s="382"/>
      <c r="I69" s="382"/>
      <c r="J69" s="382"/>
      <c r="K69" s="382"/>
      <c r="L69" s="382"/>
      <c r="M69" s="382"/>
      <c r="N69" s="382"/>
    </row>
    <row r="70" spans="2:14">
      <c r="B70" s="382"/>
      <c r="C70" s="382"/>
      <c r="D70" s="382"/>
      <c r="E70" s="382"/>
      <c r="F70" s="382"/>
      <c r="G70" s="382"/>
      <c r="H70" s="382"/>
      <c r="I70" s="382"/>
      <c r="J70" s="382"/>
      <c r="K70" s="382"/>
      <c r="L70" s="382"/>
      <c r="M70" s="382"/>
      <c r="N70" s="382"/>
    </row>
    <row r="71" spans="2:14">
      <c r="B71" s="382"/>
      <c r="C71" s="382"/>
      <c r="D71" s="382"/>
      <c r="E71" s="382"/>
      <c r="F71" s="382"/>
      <c r="G71" s="382"/>
      <c r="H71" s="382"/>
      <c r="I71" s="382"/>
      <c r="J71" s="382"/>
      <c r="K71" s="382"/>
      <c r="L71" s="382"/>
      <c r="M71" s="382"/>
      <c r="N71" s="382"/>
    </row>
    <row r="72" spans="2:14">
      <c r="B72" s="382"/>
      <c r="C72" s="382"/>
      <c r="D72" s="382"/>
      <c r="E72" s="382"/>
      <c r="F72" s="382"/>
      <c r="G72" s="382"/>
      <c r="H72" s="382"/>
      <c r="I72" s="382"/>
      <c r="J72" s="382"/>
      <c r="K72" s="382"/>
      <c r="L72" s="382"/>
      <c r="M72" s="382"/>
      <c r="N72" s="382"/>
    </row>
    <row r="73" spans="2:14">
      <c r="B73" s="382"/>
      <c r="C73" s="382"/>
      <c r="D73" s="382"/>
      <c r="E73" s="382"/>
      <c r="F73" s="382"/>
      <c r="G73" s="382"/>
      <c r="H73" s="382"/>
      <c r="I73" s="382"/>
      <c r="J73" s="382"/>
      <c r="K73" s="382"/>
      <c r="L73" s="382"/>
      <c r="M73" s="382"/>
      <c r="N73" s="382"/>
    </row>
    <row r="74" spans="2:14">
      <c r="B74" s="382"/>
      <c r="C74" s="382"/>
      <c r="D74" s="382"/>
      <c r="E74" s="382"/>
      <c r="F74" s="382"/>
      <c r="G74" s="382"/>
      <c r="H74" s="382"/>
      <c r="I74" s="382"/>
      <c r="J74" s="382"/>
      <c r="K74" s="382"/>
      <c r="L74" s="382"/>
      <c r="M74" s="382"/>
      <c r="N74" s="382"/>
    </row>
    <row r="75" spans="2:14">
      <c r="B75" s="382"/>
      <c r="C75" s="382"/>
      <c r="D75" s="382"/>
      <c r="E75" s="382"/>
      <c r="F75" s="382"/>
      <c r="G75" s="382"/>
      <c r="H75" s="382"/>
      <c r="I75" s="382"/>
      <c r="J75" s="382"/>
      <c r="K75" s="382"/>
      <c r="L75" s="382"/>
      <c r="M75" s="382"/>
      <c r="N75" s="382"/>
    </row>
    <row r="76" spans="2:14">
      <c r="B76" s="382"/>
      <c r="C76" s="382"/>
      <c r="D76" s="382"/>
      <c r="E76" s="382"/>
      <c r="F76" s="382"/>
      <c r="G76" s="382"/>
      <c r="H76" s="382"/>
      <c r="I76" s="382"/>
      <c r="J76" s="382"/>
      <c r="K76" s="382"/>
      <c r="L76" s="382"/>
      <c r="M76" s="382"/>
      <c r="N76" s="382"/>
    </row>
    <row r="77" spans="2:14">
      <c r="B77" s="382"/>
      <c r="C77" s="382"/>
      <c r="D77" s="382"/>
      <c r="E77" s="382"/>
      <c r="F77" s="382"/>
      <c r="G77" s="382"/>
      <c r="H77" s="382"/>
      <c r="I77" s="382"/>
      <c r="J77" s="382"/>
      <c r="K77" s="382"/>
      <c r="L77" s="382"/>
      <c r="M77" s="382"/>
      <c r="N77" s="382"/>
    </row>
    <row r="78" spans="2:14">
      <c r="B78" s="382"/>
      <c r="C78" s="382"/>
      <c r="D78" s="382"/>
      <c r="E78" s="382"/>
      <c r="F78" s="382"/>
      <c r="G78" s="382"/>
      <c r="H78" s="382"/>
      <c r="I78" s="382"/>
      <c r="J78" s="382"/>
      <c r="K78" s="382"/>
      <c r="L78" s="382"/>
      <c r="M78" s="382"/>
      <c r="N78" s="382"/>
    </row>
    <row r="79" spans="2:14">
      <c r="B79" s="382"/>
      <c r="C79" s="382"/>
      <c r="D79" s="382"/>
      <c r="E79" s="382"/>
      <c r="F79" s="382"/>
      <c r="G79" s="382"/>
      <c r="H79" s="382"/>
      <c r="I79" s="382"/>
      <c r="J79" s="382"/>
      <c r="K79" s="382"/>
      <c r="L79" s="382"/>
      <c r="M79" s="382"/>
      <c r="N79" s="382"/>
    </row>
    <row r="80" spans="2:14">
      <c r="B80" s="382"/>
      <c r="C80" s="382"/>
      <c r="D80" s="382"/>
      <c r="E80" s="382"/>
      <c r="F80" s="382"/>
      <c r="G80" s="382"/>
      <c r="H80" s="382"/>
      <c r="I80" s="382"/>
      <c r="J80" s="382"/>
      <c r="K80" s="382"/>
      <c r="L80" s="382"/>
      <c r="M80" s="382"/>
      <c r="N80" s="382"/>
    </row>
    <row r="81" spans="2:14">
      <c r="B81" s="382"/>
      <c r="C81" s="382"/>
      <c r="D81" s="382"/>
      <c r="E81" s="382"/>
      <c r="F81" s="382"/>
      <c r="G81" s="382"/>
      <c r="H81" s="382"/>
      <c r="I81" s="382"/>
      <c r="J81" s="382"/>
      <c r="K81" s="382"/>
      <c r="L81" s="382"/>
      <c r="M81" s="382"/>
      <c r="N81" s="382"/>
    </row>
    <row r="82" spans="2:14">
      <c r="B82" s="382"/>
      <c r="C82" s="382"/>
      <c r="D82" s="382"/>
      <c r="E82" s="382"/>
      <c r="F82" s="382"/>
      <c r="G82" s="382"/>
      <c r="H82" s="382"/>
      <c r="I82" s="382"/>
      <c r="J82" s="382"/>
      <c r="K82" s="382"/>
      <c r="L82" s="382"/>
      <c r="M82" s="382"/>
      <c r="N82" s="382"/>
    </row>
    <row r="83" spans="2:14">
      <c r="B83" s="382"/>
      <c r="C83" s="382"/>
      <c r="D83" s="382"/>
      <c r="E83" s="382"/>
      <c r="F83" s="382"/>
      <c r="G83" s="382"/>
      <c r="H83" s="382"/>
      <c r="I83" s="382"/>
      <c r="J83" s="382"/>
      <c r="K83" s="382"/>
      <c r="L83" s="382"/>
      <c r="M83" s="382"/>
      <c r="N83" s="382"/>
    </row>
    <row r="84" spans="2:14">
      <c r="B84" s="382"/>
      <c r="C84" s="382"/>
      <c r="D84" s="382"/>
      <c r="E84" s="382"/>
      <c r="F84" s="382"/>
      <c r="G84" s="382"/>
      <c r="H84" s="382"/>
      <c r="I84" s="382"/>
      <c r="J84" s="382"/>
      <c r="K84" s="382"/>
      <c r="L84" s="382"/>
      <c r="M84" s="382"/>
      <c r="N84" s="382"/>
    </row>
    <row r="85" spans="2:14">
      <c r="B85" s="382"/>
      <c r="C85" s="382"/>
      <c r="D85" s="382"/>
      <c r="E85" s="382"/>
      <c r="F85" s="382"/>
      <c r="G85" s="382"/>
      <c r="H85" s="382"/>
      <c r="I85" s="382"/>
      <c r="J85" s="382"/>
      <c r="K85" s="382"/>
      <c r="L85" s="382"/>
      <c r="M85" s="382"/>
      <c r="N85" s="382"/>
    </row>
    <row r="86" spans="2:14">
      <c r="B86" s="382"/>
      <c r="C86" s="382"/>
      <c r="D86" s="382"/>
      <c r="E86" s="382"/>
      <c r="F86" s="382"/>
      <c r="G86" s="382"/>
      <c r="H86" s="382"/>
      <c r="I86" s="382"/>
      <c r="J86" s="382"/>
      <c r="K86" s="382"/>
      <c r="L86" s="382"/>
      <c r="M86" s="382"/>
      <c r="N86" s="382"/>
    </row>
    <row r="87" spans="2:14">
      <c r="B87" s="382"/>
      <c r="C87" s="382"/>
      <c r="D87" s="382"/>
      <c r="E87" s="382"/>
      <c r="F87" s="382"/>
      <c r="G87" s="382"/>
      <c r="H87" s="382"/>
      <c r="I87" s="382"/>
      <c r="J87" s="382"/>
      <c r="K87" s="382"/>
      <c r="L87" s="382"/>
      <c r="M87" s="382"/>
      <c r="N87" s="382"/>
    </row>
    <row r="88" spans="2:14">
      <c r="B88" s="382"/>
      <c r="C88" s="382"/>
      <c r="D88" s="382"/>
      <c r="E88" s="382"/>
      <c r="F88" s="382"/>
      <c r="G88" s="382"/>
      <c r="H88" s="382"/>
      <c r="I88" s="382"/>
      <c r="J88" s="382"/>
      <c r="K88" s="382"/>
      <c r="L88" s="382"/>
      <c r="M88" s="382"/>
      <c r="N88" s="382"/>
    </row>
    <row r="89" spans="2:14">
      <c r="B89" s="382"/>
      <c r="C89" s="382"/>
      <c r="D89" s="382"/>
      <c r="E89" s="382"/>
      <c r="F89" s="382"/>
      <c r="G89" s="382"/>
      <c r="H89" s="382"/>
      <c r="I89" s="382"/>
      <c r="J89" s="382"/>
      <c r="K89" s="382"/>
      <c r="L89" s="382"/>
      <c r="M89" s="382"/>
      <c r="N89" s="382"/>
    </row>
    <row r="90" spans="2:14">
      <c r="B90" s="382"/>
      <c r="C90" s="382"/>
      <c r="D90" s="382"/>
      <c r="E90" s="382"/>
      <c r="F90" s="382"/>
      <c r="G90" s="382"/>
      <c r="H90" s="382"/>
      <c r="I90" s="382"/>
      <c r="J90" s="382"/>
      <c r="K90" s="382"/>
      <c r="L90" s="382"/>
      <c r="M90" s="382"/>
      <c r="N90" s="382"/>
    </row>
    <row r="91" spans="2:14">
      <c r="B91" s="382"/>
      <c r="C91" s="382"/>
      <c r="D91" s="382"/>
      <c r="E91" s="382"/>
      <c r="F91" s="382"/>
      <c r="G91" s="382"/>
      <c r="H91" s="382"/>
      <c r="I91" s="382"/>
      <c r="J91" s="382"/>
      <c r="K91" s="382"/>
      <c r="L91" s="382"/>
      <c r="M91" s="382"/>
      <c r="N91" s="382"/>
    </row>
    <row r="92" spans="2:14">
      <c r="B92" s="382"/>
      <c r="C92" s="382"/>
      <c r="D92" s="382"/>
      <c r="E92" s="382"/>
      <c r="F92" s="382"/>
      <c r="G92" s="382"/>
      <c r="H92" s="382"/>
      <c r="I92" s="382"/>
      <c r="J92" s="382"/>
      <c r="K92" s="382"/>
      <c r="L92" s="382"/>
      <c r="M92" s="382"/>
      <c r="N92" s="382"/>
    </row>
    <row r="93" spans="2:14">
      <c r="B93" s="382"/>
      <c r="C93" s="382"/>
      <c r="D93" s="382"/>
      <c r="E93" s="382"/>
      <c r="F93" s="382"/>
      <c r="G93" s="382"/>
      <c r="H93" s="382"/>
      <c r="I93" s="382"/>
      <c r="J93" s="382"/>
      <c r="K93" s="382"/>
      <c r="L93" s="382"/>
      <c r="M93" s="382"/>
      <c r="N93" s="382"/>
    </row>
    <row r="94" spans="2:14">
      <c r="B94" s="382"/>
      <c r="C94" s="382"/>
      <c r="D94" s="382"/>
      <c r="E94" s="382"/>
      <c r="F94" s="382"/>
      <c r="G94" s="382"/>
      <c r="H94" s="382"/>
      <c r="I94" s="382"/>
      <c r="J94" s="382"/>
      <c r="K94" s="382"/>
      <c r="L94" s="382"/>
      <c r="M94" s="382"/>
      <c r="N94" s="382"/>
    </row>
    <row r="95" spans="2:14">
      <c r="B95" s="382"/>
      <c r="C95" s="382"/>
      <c r="D95" s="382"/>
      <c r="E95" s="382"/>
      <c r="F95" s="382"/>
      <c r="G95" s="382"/>
      <c r="H95" s="382"/>
      <c r="I95" s="382"/>
      <c r="J95" s="382"/>
      <c r="K95" s="382"/>
      <c r="L95" s="382"/>
      <c r="M95" s="382"/>
      <c r="N95" s="382"/>
    </row>
    <row r="96" spans="2:14">
      <c r="B96" s="382"/>
      <c r="C96" s="382"/>
      <c r="D96" s="382"/>
      <c r="E96" s="382"/>
      <c r="F96" s="382"/>
      <c r="G96" s="382"/>
      <c r="H96" s="382"/>
      <c r="I96" s="382"/>
      <c r="J96" s="382"/>
      <c r="K96" s="382"/>
      <c r="L96" s="382"/>
      <c r="M96" s="382"/>
      <c r="N96" s="382"/>
    </row>
    <row r="97" spans="2:14">
      <c r="B97" s="382"/>
      <c r="C97" s="382"/>
      <c r="D97" s="382"/>
      <c r="E97" s="382"/>
      <c r="F97" s="382"/>
      <c r="G97" s="382"/>
      <c r="H97" s="382"/>
      <c r="I97" s="382"/>
      <c r="J97" s="382"/>
      <c r="K97" s="382"/>
      <c r="L97" s="382"/>
      <c r="M97" s="382"/>
      <c r="N97" s="382"/>
    </row>
    <row r="98" spans="2:14">
      <c r="B98" s="382"/>
      <c r="C98" s="382"/>
      <c r="D98" s="382"/>
      <c r="E98" s="382"/>
      <c r="F98" s="382"/>
      <c r="G98" s="382"/>
      <c r="H98" s="382"/>
      <c r="I98" s="382"/>
      <c r="J98" s="382"/>
      <c r="K98" s="382"/>
      <c r="L98" s="382"/>
      <c r="M98" s="382"/>
      <c r="N98" s="382"/>
    </row>
    <row r="99" spans="2:14">
      <c r="B99" s="382"/>
      <c r="C99" s="382"/>
      <c r="D99" s="382"/>
      <c r="E99" s="382"/>
      <c r="F99" s="382"/>
      <c r="G99" s="382"/>
      <c r="H99" s="382"/>
      <c r="I99" s="382"/>
      <c r="J99" s="382"/>
      <c r="K99" s="382"/>
      <c r="L99" s="382"/>
      <c r="M99" s="382"/>
      <c r="N99" s="382"/>
    </row>
    <row r="100" spans="2:14">
      <c r="B100" s="382"/>
      <c r="C100" s="382"/>
      <c r="D100" s="382"/>
      <c r="E100" s="382"/>
      <c r="F100" s="382"/>
      <c r="G100" s="382"/>
      <c r="H100" s="382"/>
      <c r="I100" s="382"/>
      <c r="J100" s="382"/>
      <c r="K100" s="382"/>
      <c r="L100" s="382"/>
      <c r="M100" s="382"/>
      <c r="N100" s="382"/>
    </row>
    <row r="101" spans="2:14">
      <c r="B101" s="382"/>
      <c r="C101" s="382"/>
      <c r="D101" s="382"/>
      <c r="E101" s="382"/>
      <c r="F101" s="382"/>
      <c r="G101" s="382"/>
      <c r="H101" s="382"/>
      <c r="I101" s="382"/>
      <c r="J101" s="382"/>
      <c r="K101" s="382"/>
      <c r="L101" s="382"/>
      <c r="M101" s="382"/>
      <c r="N101" s="382"/>
    </row>
    <row r="102" spans="2:14">
      <c r="B102" s="382"/>
      <c r="C102" s="382"/>
      <c r="D102" s="382"/>
      <c r="E102" s="382"/>
      <c r="F102" s="382"/>
      <c r="G102" s="382"/>
      <c r="H102" s="382"/>
      <c r="I102" s="382"/>
      <c r="J102" s="382"/>
      <c r="K102" s="382"/>
      <c r="L102" s="382"/>
      <c r="M102" s="382"/>
      <c r="N102" s="382"/>
    </row>
    <row r="103" spans="2:14">
      <c r="B103" s="382"/>
      <c r="C103" s="382"/>
      <c r="D103" s="382"/>
      <c r="E103" s="382"/>
      <c r="F103" s="382"/>
      <c r="G103" s="382"/>
      <c r="H103" s="382"/>
      <c r="I103" s="382"/>
      <c r="J103" s="382"/>
      <c r="K103" s="382"/>
      <c r="L103" s="382"/>
      <c r="M103" s="382"/>
      <c r="N103" s="382"/>
    </row>
    <row r="104" spans="2:14">
      <c r="B104" s="382"/>
      <c r="C104" s="382"/>
      <c r="D104" s="382"/>
      <c r="E104" s="382"/>
      <c r="F104" s="382"/>
      <c r="G104" s="382"/>
      <c r="H104" s="382"/>
      <c r="I104" s="382"/>
      <c r="J104" s="382"/>
      <c r="K104" s="382"/>
      <c r="L104" s="382"/>
      <c r="M104" s="382"/>
      <c r="N104" s="382"/>
    </row>
    <row r="105" spans="2:14">
      <c r="B105" s="382"/>
      <c r="C105" s="382"/>
      <c r="D105" s="382"/>
      <c r="E105" s="382"/>
      <c r="F105" s="382"/>
      <c r="G105" s="382"/>
      <c r="H105" s="382"/>
      <c r="I105" s="382"/>
      <c r="J105" s="382"/>
      <c r="K105" s="382"/>
      <c r="L105" s="382"/>
      <c r="M105" s="382"/>
      <c r="N105" s="382"/>
    </row>
    <row r="106" spans="2:14">
      <c r="B106" s="382"/>
      <c r="C106" s="382"/>
      <c r="D106" s="382"/>
      <c r="E106" s="382"/>
      <c r="F106" s="382"/>
      <c r="G106" s="382"/>
      <c r="H106" s="382"/>
      <c r="I106" s="382"/>
      <c r="J106" s="382"/>
      <c r="K106" s="382"/>
      <c r="L106" s="382"/>
      <c r="M106" s="382"/>
      <c r="N106" s="382"/>
    </row>
    <row r="107" spans="2:14">
      <c r="B107" s="382"/>
      <c r="C107" s="382"/>
      <c r="D107" s="382"/>
      <c r="E107" s="382"/>
      <c r="F107" s="382"/>
      <c r="G107" s="382"/>
      <c r="H107" s="382"/>
      <c r="I107" s="382"/>
      <c r="J107" s="382"/>
      <c r="K107" s="382"/>
      <c r="L107" s="382"/>
      <c r="M107" s="382"/>
      <c r="N107" s="382"/>
    </row>
    <row r="108" spans="2:14">
      <c r="B108" s="382"/>
      <c r="C108" s="382"/>
      <c r="D108" s="382"/>
      <c r="E108" s="382"/>
      <c r="F108" s="382"/>
      <c r="G108" s="382"/>
      <c r="H108" s="382"/>
      <c r="I108" s="382"/>
      <c r="J108" s="382"/>
      <c r="K108" s="382"/>
      <c r="L108" s="382"/>
      <c r="M108" s="382"/>
      <c r="N108" s="382"/>
    </row>
    <row r="109" spans="2:14">
      <c r="B109" s="382"/>
      <c r="C109" s="382"/>
      <c r="D109" s="382"/>
      <c r="E109" s="382"/>
      <c r="F109" s="382"/>
      <c r="G109" s="382"/>
      <c r="H109" s="382"/>
      <c r="I109" s="382"/>
      <c r="J109" s="382"/>
      <c r="K109" s="382"/>
      <c r="L109" s="382"/>
      <c r="M109" s="382"/>
      <c r="N109" s="382"/>
    </row>
    <row r="110" spans="2:14">
      <c r="B110" s="382"/>
      <c r="C110" s="382"/>
      <c r="D110" s="382"/>
      <c r="E110" s="382"/>
      <c r="F110" s="382"/>
      <c r="G110" s="382"/>
      <c r="H110" s="382"/>
      <c r="I110" s="382"/>
      <c r="J110" s="382"/>
      <c r="K110" s="382"/>
      <c r="L110" s="382"/>
      <c r="M110" s="382"/>
      <c r="N110" s="382"/>
    </row>
    <row r="111" spans="2:14">
      <c r="B111" s="382"/>
      <c r="C111" s="382"/>
      <c r="D111" s="382"/>
      <c r="E111" s="382"/>
      <c r="F111" s="382"/>
      <c r="G111" s="382"/>
      <c r="H111" s="382"/>
      <c r="I111" s="382"/>
      <c r="J111" s="382"/>
      <c r="K111" s="382"/>
      <c r="L111" s="382"/>
      <c r="M111" s="382"/>
      <c r="N111" s="382"/>
    </row>
    <row r="112" spans="2:14">
      <c r="B112" s="382"/>
      <c r="C112" s="382"/>
      <c r="D112" s="382"/>
      <c r="E112" s="382"/>
      <c r="F112" s="382"/>
      <c r="G112" s="382"/>
      <c r="H112" s="382"/>
      <c r="I112" s="382"/>
      <c r="J112" s="382"/>
      <c r="K112" s="382"/>
      <c r="L112" s="382"/>
      <c r="M112" s="382"/>
      <c r="N112" s="382"/>
    </row>
    <row r="113" spans="2:14">
      <c r="B113" s="382"/>
      <c r="C113" s="382"/>
      <c r="D113" s="382"/>
      <c r="E113" s="382"/>
      <c r="F113" s="382"/>
      <c r="G113" s="382"/>
      <c r="H113" s="382"/>
      <c r="I113" s="382"/>
      <c r="J113" s="382"/>
      <c r="K113" s="382"/>
      <c r="L113" s="382"/>
      <c r="M113" s="382"/>
      <c r="N113" s="382"/>
    </row>
  </sheetData>
  <mergeCells count="11">
    <mergeCell ref="H7:I7"/>
    <mergeCell ref="A49:N49"/>
    <mergeCell ref="A50:N50"/>
    <mergeCell ref="B9:M9"/>
    <mergeCell ref="B5:M5"/>
    <mergeCell ref="B6:M6"/>
    <mergeCell ref="J7:K7"/>
    <mergeCell ref="L7:M7"/>
    <mergeCell ref="B7:C7"/>
    <mergeCell ref="D7:E7"/>
    <mergeCell ref="F7:G7"/>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2010</oddHeader>
    <oddFooter>&amp;C&amp;"Helvetica,Standard" Eidg. Steuerverwaltung  -  Administration fédérale des contributions  -  Amministrazione federale delle contribuzioni&amp;R77</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9">
    <pageSetUpPr fitToPage="1"/>
  </sheetPr>
  <dimension ref="A1:N113"/>
  <sheetViews>
    <sheetView zoomScale="60" zoomScaleNormal="60" workbookViewId="0"/>
  </sheetViews>
  <sheetFormatPr baseColWidth="10" defaultColWidth="10.33203125" defaultRowHeight="13.2"/>
  <cols>
    <col min="1" max="1" width="23.6640625" style="319" customWidth="1"/>
    <col min="2" max="2" width="9.6640625" style="319" customWidth="1"/>
    <col min="3" max="3" width="9.6640625" style="326" customWidth="1"/>
    <col min="4" max="4" width="9.6640625" style="319" customWidth="1"/>
    <col min="5" max="5" width="9.6640625" style="326" customWidth="1"/>
    <col min="6" max="6" width="9.6640625" style="319" customWidth="1"/>
    <col min="7" max="7" width="9.6640625" style="326" customWidth="1"/>
    <col min="8" max="8" width="9.6640625" style="319" customWidth="1"/>
    <col min="9" max="9" width="9.6640625" style="326" customWidth="1"/>
    <col min="10" max="10" width="9.6640625" style="319" customWidth="1"/>
    <col min="11" max="11" width="9.6640625" style="326" customWidth="1"/>
    <col min="12" max="12" width="11.109375" style="319" bestFit="1" customWidth="1"/>
    <col min="13" max="13" width="9.6640625" style="326" customWidth="1"/>
    <col min="14" max="14" width="23.88671875" style="321" bestFit="1" customWidth="1"/>
    <col min="15" max="241" width="12.6640625" style="319" customWidth="1"/>
    <col min="242" max="16384" width="10.33203125" style="319"/>
  </cols>
  <sheetData>
    <row r="1" spans="1:14" ht="18.899999999999999" customHeight="1">
      <c r="A1" s="311" t="s">
        <v>177</v>
      </c>
      <c r="C1" s="325"/>
      <c r="D1" s="311"/>
      <c r="E1" s="325"/>
    </row>
    <row r="2" spans="1:14" ht="18.899999999999999" customHeight="1"/>
    <row r="3" spans="1:14" ht="18.899999999999999" customHeight="1">
      <c r="A3" s="314" t="str">
        <f>'Page 72'!$A$3</f>
        <v>Inheritance</v>
      </c>
    </row>
    <row r="4" spans="1:14" ht="18.899999999999999" customHeight="1" thickBot="1">
      <c r="A4" s="412"/>
    </row>
    <row r="5" spans="1:14" ht="18.899999999999999" customHeight="1">
      <c r="A5" s="379">
        <v>38</v>
      </c>
      <c r="B5" s="1031" t="s">
        <v>178</v>
      </c>
      <c r="C5" s="1032"/>
      <c r="D5" s="1032"/>
      <c r="E5" s="1032"/>
      <c r="F5" s="1032"/>
      <c r="G5" s="1032"/>
      <c r="H5" s="1032"/>
      <c r="I5" s="1032"/>
      <c r="J5" s="1032"/>
      <c r="K5" s="1032"/>
      <c r="L5" s="1032"/>
      <c r="M5" s="1033"/>
      <c r="N5" s="322"/>
    </row>
    <row r="6" spans="1:14" ht="18.899999999999999" customHeight="1" thickBot="1">
      <c r="A6" s="379" t="str">
        <f>'Page 72'!$A$6</f>
        <v>Taxing authority</v>
      </c>
      <c r="B6" s="1034"/>
      <c r="C6" s="1035"/>
      <c r="D6" s="1035"/>
      <c r="E6" s="1035"/>
      <c r="F6" s="1035"/>
      <c r="G6" s="1035"/>
      <c r="H6" s="1035"/>
      <c r="I6" s="1035"/>
      <c r="J6" s="1035"/>
      <c r="K6" s="1035"/>
      <c r="L6" s="1035"/>
      <c r="M6" s="1036"/>
      <c r="N6" s="323"/>
    </row>
    <row r="7" spans="1:14" ht="18.899999999999999" customHeight="1">
      <c r="A7" s="333"/>
      <c r="B7" s="1017" t="s">
        <v>51</v>
      </c>
      <c r="C7" s="1018"/>
      <c r="D7" s="1017" t="s">
        <v>52</v>
      </c>
      <c r="E7" s="1018"/>
      <c r="F7" s="1017" t="s">
        <v>53</v>
      </c>
      <c r="G7" s="1018"/>
      <c r="H7" s="1017" t="s">
        <v>54</v>
      </c>
      <c r="I7" s="1018"/>
      <c r="J7" s="1026" t="s">
        <v>64</v>
      </c>
      <c r="K7" s="1027"/>
      <c r="L7" s="1026" t="s">
        <v>65</v>
      </c>
      <c r="M7" s="1027"/>
      <c r="N7" s="322"/>
    </row>
    <row r="8" spans="1:14" ht="18.899999999999999" customHeight="1">
      <c r="A8" s="379"/>
      <c r="B8" s="313"/>
      <c r="C8" s="327"/>
      <c r="D8" s="313"/>
      <c r="E8" s="327"/>
      <c r="F8" s="313"/>
      <c r="G8" s="327"/>
      <c r="H8" s="313"/>
      <c r="I8" s="327"/>
      <c r="J8" s="313"/>
      <c r="K8" s="327"/>
      <c r="L8" s="313"/>
      <c r="M8" s="327"/>
      <c r="N8" s="322"/>
    </row>
    <row r="9" spans="1:14" ht="18.899999999999999" customHeight="1">
      <c r="A9" s="379" t="str">
        <f>'Page 72'!$A$9</f>
        <v>Cantons</v>
      </c>
      <c r="B9" s="1022" t="str">
        <f>'Page 72'!$B$9:$M$9</f>
        <v>Inheritance tax</v>
      </c>
      <c r="C9" s="1023"/>
      <c r="D9" s="1023"/>
      <c r="E9" s="1023"/>
      <c r="F9" s="1023"/>
      <c r="G9" s="1023"/>
      <c r="H9" s="1023"/>
      <c r="I9" s="1023"/>
      <c r="J9" s="1023"/>
      <c r="K9" s="1023"/>
      <c r="L9" s="1023"/>
      <c r="M9" s="1024"/>
      <c r="N9" s="414"/>
    </row>
    <row r="10" spans="1:14" ht="18.899999999999999" customHeight="1">
      <c r="A10" s="314"/>
      <c r="B10" s="324" t="s">
        <v>4</v>
      </c>
      <c r="C10" s="328" t="s">
        <v>1</v>
      </c>
      <c r="D10" s="324" t="s">
        <v>4</v>
      </c>
      <c r="E10" s="328" t="s">
        <v>1</v>
      </c>
      <c r="F10" s="324" t="s">
        <v>4</v>
      </c>
      <c r="G10" s="328" t="s">
        <v>1</v>
      </c>
      <c r="H10" s="324" t="s">
        <v>4</v>
      </c>
      <c r="I10" s="330" t="s">
        <v>1</v>
      </c>
      <c r="J10" s="324" t="s">
        <v>4</v>
      </c>
      <c r="K10" s="328" t="s">
        <v>1</v>
      </c>
      <c r="L10" s="324" t="s">
        <v>4</v>
      </c>
      <c r="M10" s="328" t="s">
        <v>1</v>
      </c>
      <c r="N10" s="368"/>
    </row>
    <row r="11" spans="1:14" ht="24.9" customHeight="1">
      <c r="A11" s="371" t="str">
        <f>'Page 72'!A11</f>
        <v>Zurich</v>
      </c>
      <c r="B11" s="355">
        <v>300</v>
      </c>
      <c r="C11" s="356">
        <v>1.5</v>
      </c>
      <c r="D11" s="355">
        <v>2250</v>
      </c>
      <c r="E11" s="356">
        <v>4.5</v>
      </c>
      <c r="F11" s="355">
        <v>6750</v>
      </c>
      <c r="G11" s="356">
        <v>6.75</v>
      </c>
      <c r="H11" s="355">
        <v>67500</v>
      </c>
      <c r="I11" s="356">
        <v>13.5</v>
      </c>
      <c r="J11" s="355">
        <v>161850</v>
      </c>
      <c r="K11" s="356">
        <v>16.184999999999999</v>
      </c>
      <c r="L11" s="355">
        <v>897300</v>
      </c>
      <c r="M11" s="356">
        <v>17.946000000000002</v>
      </c>
      <c r="N11" s="369"/>
    </row>
    <row r="12" spans="1:14" ht="24.9" customHeight="1">
      <c r="A12" s="371" t="str">
        <f>'Page 72'!A12</f>
        <v>Berne</v>
      </c>
      <c r="B12" s="355">
        <v>480</v>
      </c>
      <c r="C12" s="356">
        <v>2.4</v>
      </c>
      <c r="D12" s="355">
        <v>2280</v>
      </c>
      <c r="E12" s="356">
        <v>4.5599999999999996</v>
      </c>
      <c r="F12" s="355">
        <v>5280</v>
      </c>
      <c r="G12" s="356">
        <v>5.28</v>
      </c>
      <c r="H12" s="355">
        <v>41970</v>
      </c>
      <c r="I12" s="356">
        <v>8.3940000000000001</v>
      </c>
      <c r="J12" s="355">
        <v>113361</v>
      </c>
      <c r="K12" s="356">
        <v>11.3361</v>
      </c>
      <c r="L12" s="355">
        <v>713361</v>
      </c>
      <c r="M12" s="356">
        <v>14.26722</v>
      </c>
      <c r="N12" s="369"/>
    </row>
    <row r="13" spans="1:14" ht="24.9" customHeight="1">
      <c r="A13" s="371" t="str">
        <f>'Page 72'!A13</f>
        <v>Lucerne</v>
      </c>
      <c r="B13" s="355">
        <v>1320</v>
      </c>
      <c r="C13" s="356">
        <v>6.6</v>
      </c>
      <c r="D13" s="355">
        <v>4200</v>
      </c>
      <c r="E13" s="356">
        <v>8.4</v>
      </c>
      <c r="F13" s="355">
        <v>9000</v>
      </c>
      <c r="G13" s="356">
        <v>9</v>
      </c>
      <c r="H13" s="355">
        <v>57000</v>
      </c>
      <c r="I13" s="356">
        <v>11.4</v>
      </c>
      <c r="J13" s="355">
        <v>120000</v>
      </c>
      <c r="K13" s="356">
        <v>12</v>
      </c>
      <c r="L13" s="355">
        <v>600000</v>
      </c>
      <c r="M13" s="356">
        <v>12</v>
      </c>
      <c r="N13" s="369"/>
    </row>
    <row r="14" spans="1:14" ht="24.9" customHeight="1">
      <c r="A14" s="371" t="str">
        <f>'Page 72'!A14</f>
        <v>Altdorf</v>
      </c>
      <c r="B14" s="355">
        <v>1600</v>
      </c>
      <c r="C14" s="356">
        <v>8</v>
      </c>
      <c r="D14" s="355">
        <v>4000</v>
      </c>
      <c r="E14" s="356">
        <v>8</v>
      </c>
      <c r="F14" s="355">
        <v>8000</v>
      </c>
      <c r="G14" s="356">
        <v>8</v>
      </c>
      <c r="H14" s="355">
        <v>40000</v>
      </c>
      <c r="I14" s="356">
        <v>8</v>
      </c>
      <c r="J14" s="355">
        <v>80000</v>
      </c>
      <c r="K14" s="356">
        <v>8</v>
      </c>
      <c r="L14" s="355">
        <v>400000</v>
      </c>
      <c r="M14" s="356">
        <v>8</v>
      </c>
      <c r="N14" s="369"/>
    </row>
    <row r="15" spans="1:14" ht="24.9" customHeight="1">
      <c r="A15" s="371" t="str">
        <f>'Page 72'!A15</f>
        <v>Schwyz</v>
      </c>
      <c r="B15" s="355">
        <v>0</v>
      </c>
      <c r="C15" s="356">
        <v>0</v>
      </c>
      <c r="D15" s="355">
        <v>0</v>
      </c>
      <c r="E15" s="356">
        <v>0</v>
      </c>
      <c r="F15" s="355">
        <v>0</v>
      </c>
      <c r="G15" s="356">
        <v>0</v>
      </c>
      <c r="H15" s="355">
        <v>0</v>
      </c>
      <c r="I15" s="356">
        <v>0</v>
      </c>
      <c r="J15" s="355">
        <v>0</v>
      </c>
      <c r="K15" s="356">
        <v>0</v>
      </c>
      <c r="L15" s="355">
        <v>0</v>
      </c>
      <c r="M15" s="356">
        <v>0</v>
      </c>
      <c r="N15" s="369"/>
    </row>
    <row r="16" spans="1:14" ht="24.9" customHeight="1">
      <c r="A16" s="371" t="str">
        <f>'Page 72'!A16</f>
        <v>Sarnen</v>
      </c>
      <c r="B16" s="355">
        <v>0</v>
      </c>
      <c r="C16" s="356">
        <v>0</v>
      </c>
      <c r="D16" s="355">
        <v>0</v>
      </c>
      <c r="E16" s="356">
        <v>0</v>
      </c>
      <c r="F16" s="355">
        <v>0</v>
      </c>
      <c r="G16" s="356">
        <v>0</v>
      </c>
      <c r="H16" s="355">
        <v>0</v>
      </c>
      <c r="I16" s="356">
        <v>0</v>
      </c>
      <c r="J16" s="355">
        <v>0</v>
      </c>
      <c r="K16" s="356">
        <v>0</v>
      </c>
      <c r="L16" s="355">
        <v>0</v>
      </c>
      <c r="M16" s="356">
        <v>0</v>
      </c>
      <c r="N16" s="369"/>
    </row>
    <row r="17" spans="1:14" ht="24.9" customHeight="1">
      <c r="A17" s="371" t="str">
        <f>'Page 72'!A17</f>
        <v>Stans</v>
      </c>
      <c r="B17" s="355">
        <v>0</v>
      </c>
      <c r="C17" s="356">
        <v>0</v>
      </c>
      <c r="D17" s="355">
        <v>1500</v>
      </c>
      <c r="E17" s="356">
        <v>3</v>
      </c>
      <c r="F17" s="355">
        <v>4000</v>
      </c>
      <c r="G17" s="356">
        <v>4</v>
      </c>
      <c r="H17" s="355">
        <v>24000</v>
      </c>
      <c r="I17" s="356">
        <v>4.8</v>
      </c>
      <c r="J17" s="355">
        <v>49000</v>
      </c>
      <c r="K17" s="356">
        <v>4.9000000000000004</v>
      </c>
      <c r="L17" s="355">
        <v>249000</v>
      </c>
      <c r="M17" s="356">
        <v>4.9800000000000004</v>
      </c>
      <c r="N17" s="369"/>
    </row>
    <row r="18" spans="1:14" ht="24.9" customHeight="1">
      <c r="A18" s="371" t="str">
        <f>'Page 72'!A18</f>
        <v>Glarus</v>
      </c>
      <c r="B18" s="355">
        <v>459.99999999999994</v>
      </c>
      <c r="C18" s="356">
        <v>2.2999999999999998</v>
      </c>
      <c r="D18" s="355">
        <v>1839.9999999999998</v>
      </c>
      <c r="E18" s="356">
        <v>3.6799999999999997</v>
      </c>
      <c r="F18" s="355">
        <v>4140</v>
      </c>
      <c r="G18" s="356">
        <v>4.1399999999999997</v>
      </c>
      <c r="H18" s="355">
        <v>45080</v>
      </c>
      <c r="I18" s="356">
        <v>9.016</v>
      </c>
      <c r="J18" s="355">
        <v>91080</v>
      </c>
      <c r="K18" s="356">
        <v>9.1080000000000005</v>
      </c>
      <c r="L18" s="355">
        <v>573850</v>
      </c>
      <c r="M18" s="356">
        <v>11.477</v>
      </c>
      <c r="N18" s="369"/>
    </row>
    <row r="19" spans="1:14" ht="24.9" customHeight="1">
      <c r="A19" s="371" t="str">
        <f>'Page 72'!A19</f>
        <v>Zug</v>
      </c>
      <c r="B19" s="355">
        <v>800</v>
      </c>
      <c r="C19" s="356">
        <v>4</v>
      </c>
      <c r="D19" s="355">
        <v>2040</v>
      </c>
      <c r="E19" s="356">
        <v>4.08</v>
      </c>
      <c r="F19" s="355">
        <v>4320</v>
      </c>
      <c r="G19" s="356">
        <v>4.32</v>
      </c>
      <c r="H19" s="355">
        <v>28360</v>
      </c>
      <c r="I19" s="356">
        <v>5.6719999999999997</v>
      </c>
      <c r="J19" s="355">
        <v>67360</v>
      </c>
      <c r="K19" s="356">
        <v>6.7359999999999998</v>
      </c>
      <c r="L19" s="355">
        <v>387360</v>
      </c>
      <c r="M19" s="356">
        <v>7.7472000000000003</v>
      </c>
      <c r="N19" s="369"/>
    </row>
    <row r="20" spans="1:14" ht="24.9" customHeight="1">
      <c r="A20" s="371" t="str">
        <f>'Page 72'!A20</f>
        <v>Fribourg</v>
      </c>
      <c r="B20" s="355">
        <v>787.5</v>
      </c>
      <c r="C20" s="356">
        <v>3.9375</v>
      </c>
      <c r="D20" s="355">
        <v>2362.5</v>
      </c>
      <c r="E20" s="356">
        <v>4.7249999999999996</v>
      </c>
      <c r="F20" s="355">
        <v>4987.5</v>
      </c>
      <c r="G20" s="356">
        <v>4.9874999999999998</v>
      </c>
      <c r="H20" s="355">
        <v>25987.5</v>
      </c>
      <c r="I20" s="356">
        <v>5.1974999999999998</v>
      </c>
      <c r="J20" s="355">
        <v>52237.5</v>
      </c>
      <c r="K20" s="356">
        <v>5.2237499999999999</v>
      </c>
      <c r="L20" s="355">
        <v>262237.5</v>
      </c>
      <c r="M20" s="356">
        <v>5.2447499999999998</v>
      </c>
      <c r="N20" s="369"/>
    </row>
    <row r="21" spans="1:14" ht="24.9" customHeight="1">
      <c r="A21" s="371" t="s">
        <v>176</v>
      </c>
      <c r="B21" s="355">
        <v>800</v>
      </c>
      <c r="C21" s="356">
        <v>4</v>
      </c>
      <c r="D21" s="355">
        <v>3308.1000000000004</v>
      </c>
      <c r="E21" s="356">
        <v>6.616200000000001</v>
      </c>
      <c r="F21" s="355">
        <v>8898.2999999999993</v>
      </c>
      <c r="G21" s="356">
        <v>8.898299999999999</v>
      </c>
      <c r="H21" s="355">
        <v>50000.05</v>
      </c>
      <c r="I21" s="356">
        <v>10.000010000000001</v>
      </c>
      <c r="J21" s="355">
        <v>100000.05000000002</v>
      </c>
      <c r="K21" s="356">
        <v>10.000005000000002</v>
      </c>
      <c r="L21" s="355">
        <v>500000.05</v>
      </c>
      <c r="M21" s="356">
        <v>10.000000999999999</v>
      </c>
      <c r="N21" s="369"/>
    </row>
    <row r="22" spans="1:14" ht="24.9" customHeight="1">
      <c r="A22" s="371" t="str">
        <f>'Page 72'!A22</f>
        <v>Basel-City</v>
      </c>
      <c r="B22" s="355">
        <v>1350</v>
      </c>
      <c r="C22" s="356">
        <v>6.75</v>
      </c>
      <c r="D22" s="355">
        <v>3750</v>
      </c>
      <c r="E22" s="356">
        <v>7.5</v>
      </c>
      <c r="F22" s="355">
        <v>7350</v>
      </c>
      <c r="G22" s="356">
        <v>7.35</v>
      </c>
      <c r="H22" s="355">
        <v>52500</v>
      </c>
      <c r="I22" s="356">
        <v>10.5</v>
      </c>
      <c r="J22" s="355">
        <v>104790</v>
      </c>
      <c r="K22" s="356">
        <v>10.478999999999999</v>
      </c>
      <c r="L22" s="355">
        <v>750000</v>
      </c>
      <c r="M22" s="356">
        <v>15</v>
      </c>
      <c r="N22" s="369"/>
    </row>
    <row r="23" spans="1:14" ht="24.9" customHeight="1">
      <c r="A23" s="371" t="str">
        <f>'Page 72'!A23</f>
        <v>Basel-Country</v>
      </c>
      <c r="B23" s="355">
        <v>0</v>
      </c>
      <c r="C23" s="356">
        <v>0</v>
      </c>
      <c r="D23" s="355">
        <v>3000</v>
      </c>
      <c r="E23" s="356">
        <v>6</v>
      </c>
      <c r="F23" s="355">
        <v>10500</v>
      </c>
      <c r="G23" s="356">
        <v>10.5</v>
      </c>
      <c r="H23" s="355">
        <v>70500</v>
      </c>
      <c r="I23" s="356">
        <v>14.1</v>
      </c>
      <c r="J23" s="355">
        <v>145500</v>
      </c>
      <c r="K23" s="356">
        <v>14.55</v>
      </c>
      <c r="L23" s="355">
        <v>745500</v>
      </c>
      <c r="M23" s="356">
        <v>14.91</v>
      </c>
      <c r="N23" s="369"/>
    </row>
    <row r="24" spans="1:14" ht="24.9" customHeight="1">
      <c r="A24" s="371" t="str">
        <f>'Page 72'!A24</f>
        <v>Schaffhausen</v>
      </c>
      <c r="B24" s="355">
        <v>400</v>
      </c>
      <c r="C24" s="356">
        <v>2</v>
      </c>
      <c r="D24" s="355">
        <v>2600</v>
      </c>
      <c r="E24" s="356">
        <v>5.2</v>
      </c>
      <c r="F24" s="355">
        <v>7800</v>
      </c>
      <c r="G24" s="356">
        <v>7.8</v>
      </c>
      <c r="H24" s="355">
        <v>70600</v>
      </c>
      <c r="I24" s="356">
        <v>14.12</v>
      </c>
      <c r="J24" s="355">
        <v>158400</v>
      </c>
      <c r="K24" s="356">
        <v>15.84</v>
      </c>
      <c r="L24" s="355">
        <v>798400</v>
      </c>
      <c r="M24" s="356">
        <v>15.968</v>
      </c>
      <c r="N24" s="369"/>
    </row>
    <row r="25" spans="1:14" ht="24.9" customHeight="1">
      <c r="A25" s="371" t="str">
        <f>'Page 72'!A25</f>
        <v>Appenzell A.Rh.</v>
      </c>
      <c r="B25" s="355">
        <v>3300</v>
      </c>
      <c r="C25" s="356">
        <v>16.5</v>
      </c>
      <c r="D25" s="355">
        <v>9900</v>
      </c>
      <c r="E25" s="356">
        <v>19.8</v>
      </c>
      <c r="F25" s="355">
        <v>20900</v>
      </c>
      <c r="G25" s="356">
        <v>20.9</v>
      </c>
      <c r="H25" s="355">
        <v>108900</v>
      </c>
      <c r="I25" s="356">
        <v>21.78</v>
      </c>
      <c r="J25" s="355">
        <v>218900</v>
      </c>
      <c r="K25" s="356">
        <v>21.89</v>
      </c>
      <c r="L25" s="355">
        <v>1098900</v>
      </c>
      <c r="M25" s="356">
        <v>21.978000000000002</v>
      </c>
      <c r="N25" s="369"/>
    </row>
    <row r="26" spans="1:14" ht="24.9" customHeight="1">
      <c r="A26" s="371" t="str">
        <f>'Page 72'!A26</f>
        <v>Appenzell I.Rh.</v>
      </c>
      <c r="B26" s="355">
        <v>900</v>
      </c>
      <c r="C26" s="356">
        <v>4.5</v>
      </c>
      <c r="D26" s="355">
        <v>2700</v>
      </c>
      <c r="E26" s="356">
        <v>5.4</v>
      </c>
      <c r="F26" s="355">
        <v>5700</v>
      </c>
      <c r="G26" s="356">
        <v>5.7</v>
      </c>
      <c r="H26" s="355">
        <v>29700</v>
      </c>
      <c r="I26" s="356">
        <v>5.94</v>
      </c>
      <c r="J26" s="355">
        <v>59700</v>
      </c>
      <c r="K26" s="356">
        <v>5.97</v>
      </c>
      <c r="L26" s="355">
        <v>299700</v>
      </c>
      <c r="M26" s="356">
        <v>5.9939999999999998</v>
      </c>
      <c r="N26" s="369"/>
    </row>
    <row r="27" spans="1:14" ht="24.9" customHeight="1">
      <c r="A27" s="371" t="str">
        <f>'Page 72'!A27</f>
        <v>St. Gall</v>
      </c>
      <c r="B27" s="355">
        <v>2000</v>
      </c>
      <c r="C27" s="356">
        <v>10</v>
      </c>
      <c r="D27" s="355">
        <v>8000</v>
      </c>
      <c r="E27" s="356">
        <v>16</v>
      </c>
      <c r="F27" s="355">
        <v>18000</v>
      </c>
      <c r="G27" s="356">
        <v>18</v>
      </c>
      <c r="H27" s="355">
        <v>98000</v>
      </c>
      <c r="I27" s="356">
        <v>19.600000000000001</v>
      </c>
      <c r="J27" s="355">
        <v>198000</v>
      </c>
      <c r="K27" s="356">
        <v>19.8</v>
      </c>
      <c r="L27" s="355">
        <v>998000</v>
      </c>
      <c r="M27" s="356">
        <v>19.96</v>
      </c>
      <c r="N27" s="369"/>
    </row>
    <row r="28" spans="1:14" ht="24.9" customHeight="1">
      <c r="A28" s="465" t="s">
        <v>169</v>
      </c>
      <c r="B28" s="355">
        <v>0</v>
      </c>
      <c r="C28" s="356">
        <v>0</v>
      </c>
      <c r="D28" s="355">
        <v>0</v>
      </c>
      <c r="E28" s="356">
        <v>0</v>
      </c>
      <c r="F28" s="355">
        <v>0</v>
      </c>
      <c r="G28" s="356">
        <v>0</v>
      </c>
      <c r="H28" s="355">
        <v>0</v>
      </c>
      <c r="I28" s="356">
        <v>0</v>
      </c>
      <c r="J28" s="355">
        <v>0</v>
      </c>
      <c r="K28" s="356">
        <v>0</v>
      </c>
      <c r="L28" s="355">
        <v>0</v>
      </c>
      <c r="M28" s="356">
        <v>0</v>
      </c>
      <c r="N28" s="369"/>
    </row>
    <row r="29" spans="1:14" ht="24.9" customHeight="1">
      <c r="A29" s="371" t="str">
        <f>'Page 72'!A29</f>
        <v>Aargau</v>
      </c>
      <c r="B29" s="355">
        <v>1200</v>
      </c>
      <c r="C29" s="356">
        <v>6</v>
      </c>
      <c r="D29" s="355">
        <v>3000</v>
      </c>
      <c r="E29" s="356">
        <v>6</v>
      </c>
      <c r="F29" s="355">
        <v>6000</v>
      </c>
      <c r="G29" s="356">
        <v>6</v>
      </c>
      <c r="H29" s="355">
        <v>73800</v>
      </c>
      <c r="I29" s="356">
        <v>14.76</v>
      </c>
      <c r="J29" s="355">
        <v>182000</v>
      </c>
      <c r="K29" s="356">
        <v>18.2</v>
      </c>
      <c r="L29" s="355">
        <v>1102000</v>
      </c>
      <c r="M29" s="356">
        <v>22.04</v>
      </c>
      <c r="N29" s="369"/>
    </row>
    <row r="30" spans="1:14" ht="24.9" customHeight="1">
      <c r="A30" s="371" t="str">
        <f>'Page 72'!A30</f>
        <v>Thurgau</v>
      </c>
      <c r="B30" s="355">
        <v>880</v>
      </c>
      <c r="C30" s="356">
        <v>4.4000000000000004</v>
      </c>
      <c r="D30" s="355">
        <v>2500</v>
      </c>
      <c r="E30" s="356">
        <v>5</v>
      </c>
      <c r="F30" s="355">
        <v>6000</v>
      </c>
      <c r="G30" s="356">
        <v>6</v>
      </c>
      <c r="H30" s="355">
        <v>70000</v>
      </c>
      <c r="I30" s="356">
        <v>14</v>
      </c>
      <c r="J30" s="355">
        <v>140000</v>
      </c>
      <c r="K30" s="356">
        <v>14</v>
      </c>
      <c r="L30" s="355">
        <v>700000</v>
      </c>
      <c r="M30" s="356">
        <v>14</v>
      </c>
      <c r="N30" s="369"/>
    </row>
    <row r="31" spans="1:14" ht="24.9" customHeight="1">
      <c r="A31" s="371" t="str">
        <f>'Page 72'!A31</f>
        <v>Tessin</v>
      </c>
      <c r="B31" s="355">
        <v>1275</v>
      </c>
      <c r="C31" s="356">
        <v>6.375</v>
      </c>
      <c r="D31" s="355">
        <v>3485</v>
      </c>
      <c r="E31" s="356">
        <v>6.97</v>
      </c>
      <c r="F31" s="355">
        <v>7947.5</v>
      </c>
      <c r="G31" s="356">
        <v>7.9474999999999998</v>
      </c>
      <c r="H31" s="355">
        <v>59917.5</v>
      </c>
      <c r="I31" s="356">
        <v>11.983499999999999</v>
      </c>
      <c r="J31" s="355">
        <v>145457.5</v>
      </c>
      <c r="K31" s="356">
        <v>14.54575</v>
      </c>
      <c r="L31" s="355">
        <v>775000</v>
      </c>
      <c r="M31" s="356">
        <v>15.5</v>
      </c>
      <c r="N31" s="369"/>
    </row>
    <row r="32" spans="1:14" ht="24.9" customHeight="1">
      <c r="A32" s="371" t="str">
        <f>'Page 72'!A32</f>
        <v>Vaud</v>
      </c>
      <c r="B32" s="355">
        <v>1188</v>
      </c>
      <c r="C32" s="356">
        <v>5.94</v>
      </c>
      <c r="D32" s="355">
        <v>3498.0000000000005</v>
      </c>
      <c r="E32" s="356">
        <v>6.9960000000000013</v>
      </c>
      <c r="F32" s="355">
        <v>8118</v>
      </c>
      <c r="G32" s="356">
        <v>8.1180000000000003</v>
      </c>
      <c r="H32" s="355">
        <v>62500</v>
      </c>
      <c r="I32" s="356">
        <v>12.5</v>
      </c>
      <c r="J32" s="355">
        <v>125000</v>
      </c>
      <c r="K32" s="356">
        <v>12.5</v>
      </c>
      <c r="L32" s="355">
        <v>625000</v>
      </c>
      <c r="M32" s="356">
        <v>12.5</v>
      </c>
      <c r="N32" s="369"/>
    </row>
    <row r="33" spans="1:14" ht="24.9" customHeight="1">
      <c r="A33" s="371" t="str">
        <f>'Page 72'!A33</f>
        <v>Valais</v>
      </c>
      <c r="B33" s="355">
        <v>2000</v>
      </c>
      <c r="C33" s="356">
        <v>10</v>
      </c>
      <c r="D33" s="355">
        <v>5000</v>
      </c>
      <c r="E33" s="356">
        <v>10</v>
      </c>
      <c r="F33" s="355">
        <v>10000</v>
      </c>
      <c r="G33" s="356">
        <v>10</v>
      </c>
      <c r="H33" s="355">
        <v>50000</v>
      </c>
      <c r="I33" s="356">
        <v>10</v>
      </c>
      <c r="J33" s="355">
        <v>100000</v>
      </c>
      <c r="K33" s="356">
        <v>10</v>
      </c>
      <c r="L33" s="355">
        <v>500000</v>
      </c>
      <c r="M33" s="356">
        <v>10</v>
      </c>
      <c r="N33" s="369"/>
    </row>
    <row r="34" spans="1:14" ht="24.9" customHeight="1">
      <c r="A34" s="371" t="str">
        <f>'Page 72'!A34</f>
        <v>Neuchâtel</v>
      </c>
      <c r="B34" s="355">
        <v>3000</v>
      </c>
      <c r="C34" s="356">
        <v>15</v>
      </c>
      <c r="D34" s="355">
        <v>7500</v>
      </c>
      <c r="E34" s="356">
        <v>15</v>
      </c>
      <c r="F34" s="355">
        <v>15000</v>
      </c>
      <c r="G34" s="356">
        <v>15</v>
      </c>
      <c r="H34" s="355">
        <v>75000</v>
      </c>
      <c r="I34" s="356">
        <v>15</v>
      </c>
      <c r="J34" s="355">
        <v>150000</v>
      </c>
      <c r="K34" s="356">
        <v>15</v>
      </c>
      <c r="L34" s="355">
        <v>750000</v>
      </c>
      <c r="M34" s="356">
        <v>15</v>
      </c>
      <c r="N34" s="369"/>
    </row>
    <row r="35" spans="1:14" ht="24.9" customHeight="1">
      <c r="A35" s="371" t="str">
        <f>'Page 72'!A35</f>
        <v>Geneva</v>
      </c>
      <c r="B35" s="355">
        <v>3339</v>
      </c>
      <c r="C35" s="356">
        <v>16.695</v>
      </c>
      <c r="D35" s="355">
        <v>8694</v>
      </c>
      <c r="E35" s="356">
        <v>17.388000000000002</v>
      </c>
      <c r="F35" s="355">
        <v>17619</v>
      </c>
      <c r="G35" s="356">
        <v>17.619</v>
      </c>
      <c r="H35" s="355">
        <v>107919</v>
      </c>
      <c r="I35" s="356">
        <v>21.5838</v>
      </c>
      <c r="J35" s="355">
        <v>223419</v>
      </c>
      <c r="K35" s="356">
        <v>22.341899999999999</v>
      </c>
      <c r="L35" s="355">
        <v>1147419</v>
      </c>
      <c r="M35" s="356">
        <v>22.94838</v>
      </c>
      <c r="N35" s="369"/>
    </row>
    <row r="36" spans="1:14" ht="24.9" customHeight="1">
      <c r="A36" s="371" t="str">
        <f>'Page 72'!A36</f>
        <v>Jura</v>
      </c>
      <c r="B36" s="359">
        <v>1400.0000000000002</v>
      </c>
      <c r="C36" s="360">
        <v>7.0000000000000009</v>
      </c>
      <c r="D36" s="359">
        <v>5600.0000000000009</v>
      </c>
      <c r="E36" s="360">
        <v>11.200000000000001</v>
      </c>
      <c r="F36" s="359">
        <v>12600.000000000002</v>
      </c>
      <c r="G36" s="360">
        <v>12.600000000000001</v>
      </c>
      <c r="H36" s="359">
        <v>68600</v>
      </c>
      <c r="I36" s="360">
        <v>13.72</v>
      </c>
      <c r="J36" s="359">
        <v>138600</v>
      </c>
      <c r="K36" s="360">
        <v>13.86</v>
      </c>
      <c r="L36" s="359">
        <v>698600.00000000012</v>
      </c>
      <c r="M36" s="360">
        <v>13.972000000000003</v>
      </c>
      <c r="N36" s="369"/>
    </row>
    <row r="37" spans="1:14" ht="24.9" customHeight="1">
      <c r="A37" s="371"/>
      <c r="B37" s="334"/>
      <c r="C37" s="335"/>
      <c r="D37" s="334"/>
      <c r="E37" s="335"/>
      <c r="F37" s="334"/>
      <c r="G37" s="335"/>
      <c r="H37" s="334"/>
      <c r="I37" s="335"/>
      <c r="J37" s="334"/>
      <c r="K37" s="335"/>
      <c r="L37" s="334"/>
      <c r="M37" s="335"/>
      <c r="N37" s="370"/>
    </row>
    <row r="38" spans="1:14" ht="24.9" customHeight="1">
      <c r="A38" s="371" t="str">
        <f>'Page 72'!A38</f>
        <v>Municipalities</v>
      </c>
      <c r="B38" s="336"/>
      <c r="C38" s="335"/>
      <c r="D38" s="334"/>
      <c r="E38" s="335"/>
      <c r="F38" s="334"/>
      <c r="G38" s="335"/>
      <c r="H38" s="334"/>
      <c r="I38" s="335"/>
      <c r="J38" s="336"/>
      <c r="K38" s="335"/>
      <c r="L38" s="334"/>
      <c r="M38" s="335"/>
      <c r="N38" s="369"/>
    </row>
    <row r="39" spans="1:14" ht="24.9" customHeight="1">
      <c r="A39" s="370"/>
      <c r="B39" s="336"/>
      <c r="C39" s="335"/>
      <c r="D39" s="334"/>
      <c r="E39" s="335"/>
      <c r="F39" s="334"/>
      <c r="G39" s="335"/>
      <c r="H39" s="334"/>
      <c r="I39" s="335"/>
      <c r="J39" s="336"/>
      <c r="K39" s="335"/>
      <c r="L39" s="334"/>
      <c r="M39" s="335"/>
      <c r="N39" s="414"/>
    </row>
    <row r="40" spans="1:14" ht="24.9" customHeight="1">
      <c r="A40" s="371" t="str">
        <f>'Page 72'!A40</f>
        <v>Luzern (City)</v>
      </c>
      <c r="B40" s="361">
        <v>0</v>
      </c>
      <c r="C40" s="362">
        <v>0</v>
      </c>
      <c r="D40" s="361">
        <v>0</v>
      </c>
      <c r="E40" s="362">
        <v>0</v>
      </c>
      <c r="F40" s="361">
        <v>0</v>
      </c>
      <c r="G40" s="362">
        <v>0</v>
      </c>
      <c r="H40" s="361">
        <v>0</v>
      </c>
      <c r="I40" s="362">
        <v>0</v>
      </c>
      <c r="J40" s="361">
        <v>0</v>
      </c>
      <c r="K40" s="362">
        <v>0</v>
      </c>
      <c r="L40" s="361">
        <v>0</v>
      </c>
      <c r="M40" s="362">
        <v>0</v>
      </c>
      <c r="N40" s="369"/>
    </row>
    <row r="41" spans="1:14" ht="24.9" customHeight="1">
      <c r="A41" s="371" t="str">
        <f>'Page 72'!A41</f>
        <v>Freiburg (City)</v>
      </c>
      <c r="B41" s="357">
        <v>551.25</v>
      </c>
      <c r="C41" s="358">
        <v>2.7562500000000001</v>
      </c>
      <c r="D41" s="357">
        <v>1653.75</v>
      </c>
      <c r="E41" s="358">
        <v>3.3075000000000001</v>
      </c>
      <c r="F41" s="357">
        <v>3491.25</v>
      </c>
      <c r="G41" s="358">
        <v>3.49125</v>
      </c>
      <c r="H41" s="357">
        <v>18191.25</v>
      </c>
      <c r="I41" s="358">
        <v>3.6382500000000002</v>
      </c>
      <c r="J41" s="357">
        <v>36566.25</v>
      </c>
      <c r="K41" s="358">
        <v>3.656625</v>
      </c>
      <c r="L41" s="357">
        <v>183566.25</v>
      </c>
      <c r="M41" s="358">
        <v>3.6713249999999999</v>
      </c>
      <c r="N41" s="369"/>
    </row>
    <row r="42" spans="1:14" ht="24.9" customHeight="1">
      <c r="A42" s="371" t="str">
        <f>'Page 72'!A42</f>
        <v>Chur</v>
      </c>
      <c r="B42" s="357">
        <v>635</v>
      </c>
      <c r="C42" s="358">
        <v>3.1749999999999998</v>
      </c>
      <c r="D42" s="357">
        <v>2135</v>
      </c>
      <c r="E42" s="358">
        <v>4.2699999999999996</v>
      </c>
      <c r="F42" s="357">
        <v>4635</v>
      </c>
      <c r="G42" s="358">
        <v>4.6349999999999998</v>
      </c>
      <c r="H42" s="357">
        <v>24635</v>
      </c>
      <c r="I42" s="358">
        <v>4.9269999999999996</v>
      </c>
      <c r="J42" s="357">
        <v>49635</v>
      </c>
      <c r="K42" s="358">
        <v>4.9634999999999998</v>
      </c>
      <c r="L42" s="357">
        <v>249635</v>
      </c>
      <c r="M42" s="358">
        <v>4.9927000000000001</v>
      </c>
      <c r="N42" s="369"/>
    </row>
    <row r="43" spans="1:14" ht="24.9" customHeight="1">
      <c r="A43" s="466" t="s">
        <v>175</v>
      </c>
      <c r="B43" s="423">
        <v>1188</v>
      </c>
      <c r="C43" s="424">
        <v>5.94</v>
      </c>
      <c r="D43" s="423">
        <v>3498.0000000000005</v>
      </c>
      <c r="E43" s="424">
        <v>6.9960000000000013</v>
      </c>
      <c r="F43" s="423">
        <v>8118</v>
      </c>
      <c r="G43" s="424">
        <v>8.1180000000000003</v>
      </c>
      <c r="H43" s="423">
        <v>62500</v>
      </c>
      <c r="I43" s="424">
        <v>12.5</v>
      </c>
      <c r="J43" s="423">
        <v>125000</v>
      </c>
      <c r="K43" s="424">
        <v>12.5</v>
      </c>
      <c r="L43" s="423">
        <v>625000</v>
      </c>
      <c r="M43" s="424">
        <v>12.5</v>
      </c>
      <c r="N43" s="417"/>
    </row>
    <row r="44" spans="1:14" ht="18.899999999999999" customHeight="1">
      <c r="B44" s="317"/>
      <c r="D44" s="318"/>
      <c r="G44" s="329"/>
      <c r="H44" s="320"/>
      <c r="J44" s="317"/>
      <c r="L44" s="317"/>
    </row>
    <row r="45" spans="1:14" ht="18.899999999999999" customHeight="1">
      <c r="B45" s="315"/>
      <c r="C45" s="329"/>
      <c r="D45" s="318"/>
      <c r="G45" s="329"/>
      <c r="H45" s="320"/>
      <c r="J45" s="317"/>
      <c r="L45" s="317"/>
    </row>
    <row r="46" spans="1:14" ht="18.899999999999999" customHeight="1">
      <c r="A46" s="1037" t="str">
        <f>'Page 72'!$A$46:$N$46</f>
        <v xml:space="preserve">1) Cantons that collect estate tax </v>
      </c>
      <c r="B46" s="1037"/>
      <c r="C46" s="1037"/>
      <c r="D46" s="1037"/>
      <c r="E46" s="1037"/>
      <c r="F46" s="1037"/>
      <c r="G46" s="1037"/>
      <c r="H46" s="1037"/>
      <c r="I46" s="1037"/>
      <c r="J46" s="1037"/>
      <c r="K46" s="1037"/>
      <c r="L46" s="1037"/>
      <c r="M46" s="1037"/>
      <c r="N46" s="1037"/>
    </row>
    <row r="47" spans="1:14" ht="18.899999999999999" customHeight="1">
      <c r="A47" s="1037" t="str">
        <f>'Page 72'!$A$46:$N$47</f>
        <v>2) Municipalities may collect a maximum surcharge of 100 % of the amount of cantonal tax.</v>
      </c>
      <c r="B47" s="1037"/>
      <c r="C47" s="1037"/>
      <c r="D47" s="1037"/>
      <c r="E47" s="1037"/>
      <c r="F47" s="1037"/>
      <c r="G47" s="1037"/>
      <c r="H47" s="1037"/>
      <c r="I47" s="1037"/>
      <c r="J47" s="1037"/>
      <c r="K47" s="1037"/>
      <c r="L47" s="1037"/>
      <c r="M47" s="1037"/>
      <c r="N47" s="1037"/>
    </row>
    <row r="48" spans="1:14" ht="39.75" customHeight="1">
      <c r="A48" s="311"/>
      <c r="B48" s="321"/>
      <c r="C48" s="329"/>
      <c r="D48" s="318"/>
      <c r="G48" s="329"/>
      <c r="H48" s="320"/>
      <c r="J48" s="317"/>
      <c r="K48" s="317"/>
      <c r="L48" s="326"/>
      <c r="M48" s="317"/>
      <c r="N48" s="326"/>
    </row>
    <row r="49" spans="1:14" ht="18.899999999999999" customHeight="1">
      <c r="A49" s="1021"/>
      <c r="B49" s="1021"/>
      <c r="C49" s="1021"/>
      <c r="D49" s="1021"/>
      <c r="E49" s="1021"/>
      <c r="F49" s="1021"/>
      <c r="G49" s="1021"/>
      <c r="H49" s="1021"/>
      <c r="I49" s="1021"/>
      <c r="J49" s="1021"/>
      <c r="K49" s="1021"/>
      <c r="L49" s="1021"/>
      <c r="M49" s="1021"/>
      <c r="N49" s="1021"/>
    </row>
    <row r="50" spans="1:14" ht="42" customHeight="1">
      <c r="A50" s="1019"/>
      <c r="B50" s="1019"/>
      <c r="C50" s="1019"/>
      <c r="D50" s="1019"/>
      <c r="E50" s="1019"/>
      <c r="F50" s="1019"/>
      <c r="G50" s="1019"/>
      <c r="H50" s="1019"/>
      <c r="I50" s="1019"/>
      <c r="J50" s="1019"/>
      <c r="K50" s="1019"/>
      <c r="L50" s="1019"/>
      <c r="M50" s="1019"/>
      <c r="N50" s="1019"/>
    </row>
    <row r="51" spans="1:14" ht="18.899999999999999" customHeight="1">
      <c r="B51" s="317"/>
      <c r="D51" s="317"/>
      <c r="F51" s="317"/>
      <c r="H51" s="317"/>
      <c r="J51" s="317"/>
      <c r="L51" s="317"/>
    </row>
    <row r="52" spans="1:14" ht="18.899999999999999" customHeight="1">
      <c r="B52" s="317"/>
      <c r="D52" s="317"/>
      <c r="F52" s="317"/>
      <c r="H52" s="317"/>
      <c r="J52" s="317"/>
      <c r="L52" s="317"/>
    </row>
    <row r="53" spans="1:14" ht="18.899999999999999" customHeight="1">
      <c r="B53" s="317"/>
      <c r="D53" s="317"/>
      <c r="F53" s="317"/>
      <c r="H53" s="317"/>
      <c r="J53" s="317"/>
      <c r="L53" s="317"/>
    </row>
    <row r="54" spans="1:14" ht="18.899999999999999" customHeight="1">
      <c r="B54" s="317"/>
      <c r="D54" s="317"/>
      <c r="F54" s="317"/>
      <c r="H54" s="317"/>
      <c r="J54" s="317"/>
      <c r="L54" s="317"/>
    </row>
    <row r="55" spans="1:14" ht="18.899999999999999" customHeight="1">
      <c r="B55" s="317"/>
      <c r="D55" s="317"/>
      <c r="F55" s="317"/>
      <c r="H55" s="317"/>
      <c r="J55" s="317"/>
      <c r="L55" s="317"/>
    </row>
    <row r="56" spans="1:14" ht="18.899999999999999" customHeight="1">
      <c r="B56" s="317"/>
      <c r="D56" s="317"/>
      <c r="F56" s="317"/>
      <c r="H56" s="317"/>
      <c r="J56" s="317"/>
      <c r="L56" s="317"/>
    </row>
    <row r="57" spans="1:14">
      <c r="B57" s="317"/>
      <c r="D57" s="317"/>
      <c r="F57" s="317"/>
      <c r="H57" s="317"/>
      <c r="J57" s="317"/>
      <c r="L57" s="317"/>
    </row>
    <row r="58" spans="1:14">
      <c r="B58" s="317"/>
      <c r="D58" s="317"/>
      <c r="F58" s="317"/>
      <c r="H58" s="317"/>
      <c r="J58" s="317"/>
      <c r="L58" s="317"/>
    </row>
    <row r="59" spans="1:14">
      <c r="B59" s="317"/>
      <c r="D59" s="317"/>
      <c r="F59" s="317"/>
      <c r="H59" s="317"/>
      <c r="J59" s="317"/>
      <c r="L59" s="317"/>
    </row>
    <row r="60" spans="1:14">
      <c r="B60" s="317"/>
      <c r="D60" s="317"/>
      <c r="F60" s="317"/>
      <c r="H60" s="317"/>
      <c r="J60" s="317"/>
      <c r="L60" s="317"/>
    </row>
    <row r="61" spans="1:14">
      <c r="B61" s="317"/>
      <c r="D61" s="317"/>
      <c r="F61" s="317"/>
      <c r="H61" s="317"/>
      <c r="J61" s="317"/>
      <c r="L61" s="317"/>
    </row>
    <row r="62" spans="1:14">
      <c r="B62" s="317"/>
      <c r="D62" s="317"/>
      <c r="F62" s="317"/>
      <c r="H62" s="317"/>
      <c r="J62" s="317"/>
      <c r="L62" s="317"/>
    </row>
    <row r="63" spans="1:14">
      <c r="B63" s="317"/>
      <c r="D63" s="317"/>
      <c r="F63" s="317"/>
      <c r="H63" s="317"/>
      <c r="J63" s="317"/>
      <c r="L63" s="317"/>
    </row>
    <row r="64" spans="1:14">
      <c r="B64" s="317"/>
      <c r="D64" s="317"/>
      <c r="F64" s="317"/>
      <c r="H64" s="317"/>
      <c r="J64" s="317"/>
      <c r="L64" s="317"/>
    </row>
    <row r="65" spans="2:12">
      <c r="B65" s="317"/>
      <c r="D65" s="317"/>
      <c r="F65" s="317"/>
      <c r="H65" s="317"/>
      <c r="J65" s="317"/>
      <c r="L65" s="317"/>
    </row>
    <row r="66" spans="2:12">
      <c r="B66" s="317"/>
      <c r="D66" s="317"/>
      <c r="F66" s="317"/>
      <c r="H66" s="317"/>
      <c r="J66" s="317"/>
      <c r="L66" s="317"/>
    </row>
    <row r="67" spans="2:12">
      <c r="B67" s="317"/>
      <c r="D67" s="317"/>
      <c r="F67" s="317"/>
      <c r="H67" s="317"/>
      <c r="J67" s="317"/>
      <c r="L67" s="317"/>
    </row>
    <row r="68" spans="2:12">
      <c r="B68" s="317"/>
      <c r="D68" s="317"/>
      <c r="F68" s="317"/>
      <c r="H68" s="317"/>
      <c r="J68" s="317"/>
      <c r="L68" s="317"/>
    </row>
    <row r="69" spans="2:12">
      <c r="B69" s="317"/>
      <c r="D69" s="317"/>
      <c r="F69" s="317"/>
      <c r="H69" s="317"/>
      <c r="J69" s="317"/>
      <c r="L69" s="317"/>
    </row>
    <row r="70" spans="2:12">
      <c r="B70" s="317"/>
      <c r="D70" s="317"/>
      <c r="F70" s="317"/>
      <c r="H70" s="317"/>
      <c r="J70" s="317"/>
      <c r="L70" s="317"/>
    </row>
    <row r="71" spans="2:12">
      <c r="B71" s="317"/>
      <c r="D71" s="317"/>
      <c r="F71" s="317"/>
      <c r="H71" s="317"/>
      <c r="J71" s="317"/>
      <c r="L71" s="317"/>
    </row>
    <row r="72" spans="2:12">
      <c r="B72" s="317"/>
      <c r="D72" s="317"/>
      <c r="F72" s="317"/>
      <c r="H72" s="317"/>
      <c r="J72" s="317"/>
      <c r="L72" s="317"/>
    </row>
    <row r="73" spans="2:12">
      <c r="B73" s="317"/>
      <c r="D73" s="317"/>
      <c r="F73" s="317"/>
      <c r="H73" s="317"/>
      <c r="J73" s="317"/>
      <c r="L73" s="317"/>
    </row>
    <row r="74" spans="2:12">
      <c r="B74" s="317"/>
      <c r="D74" s="317"/>
      <c r="F74" s="317"/>
      <c r="H74" s="317"/>
      <c r="J74" s="317"/>
      <c r="L74" s="317"/>
    </row>
    <row r="75" spans="2:12">
      <c r="B75" s="317"/>
      <c r="D75" s="317"/>
      <c r="F75" s="317"/>
      <c r="H75" s="317"/>
      <c r="J75" s="317"/>
      <c r="L75" s="317"/>
    </row>
    <row r="76" spans="2:12">
      <c r="B76" s="317"/>
      <c r="D76" s="317"/>
      <c r="F76" s="317"/>
      <c r="H76" s="317"/>
      <c r="J76" s="317"/>
      <c r="L76" s="317"/>
    </row>
    <row r="77" spans="2:12">
      <c r="B77" s="317"/>
      <c r="D77" s="317"/>
      <c r="F77" s="317"/>
      <c r="H77" s="317"/>
      <c r="J77" s="317"/>
      <c r="L77" s="317"/>
    </row>
    <row r="78" spans="2:12">
      <c r="B78" s="317"/>
      <c r="D78" s="317"/>
      <c r="F78" s="317"/>
      <c r="H78" s="317"/>
      <c r="J78" s="317"/>
      <c r="L78" s="317"/>
    </row>
    <row r="79" spans="2:12">
      <c r="B79" s="317"/>
      <c r="D79" s="317"/>
      <c r="F79" s="317"/>
      <c r="H79" s="317"/>
      <c r="J79" s="317"/>
      <c r="L79" s="317"/>
    </row>
    <row r="80" spans="2:12">
      <c r="B80" s="317"/>
      <c r="D80" s="317"/>
      <c r="F80" s="317"/>
      <c r="H80" s="317"/>
      <c r="J80" s="317"/>
      <c r="L80" s="317"/>
    </row>
    <row r="81" spans="2:12">
      <c r="B81" s="317"/>
      <c r="D81" s="317"/>
      <c r="F81" s="317"/>
      <c r="H81" s="317"/>
      <c r="J81" s="317"/>
      <c r="L81" s="317"/>
    </row>
    <row r="82" spans="2:12">
      <c r="B82" s="317"/>
      <c r="D82" s="317"/>
      <c r="F82" s="317"/>
      <c r="H82" s="317"/>
      <c r="J82" s="317"/>
      <c r="L82" s="317"/>
    </row>
    <row r="83" spans="2:12">
      <c r="B83" s="317"/>
      <c r="D83" s="317"/>
      <c r="F83" s="317"/>
      <c r="H83" s="317"/>
      <c r="J83" s="317"/>
      <c r="L83" s="317"/>
    </row>
    <row r="84" spans="2:12">
      <c r="B84" s="317"/>
      <c r="D84" s="317"/>
      <c r="F84" s="317"/>
      <c r="H84" s="317"/>
      <c r="J84" s="317"/>
      <c r="L84" s="317"/>
    </row>
    <row r="85" spans="2:12">
      <c r="B85" s="317"/>
      <c r="D85" s="317"/>
      <c r="F85" s="317"/>
      <c r="H85" s="317"/>
      <c r="J85" s="317"/>
      <c r="L85" s="317"/>
    </row>
    <row r="86" spans="2:12">
      <c r="B86" s="317"/>
      <c r="D86" s="317"/>
      <c r="F86" s="317"/>
      <c r="H86" s="317"/>
      <c r="J86" s="317"/>
      <c r="L86" s="317"/>
    </row>
    <row r="87" spans="2:12">
      <c r="B87" s="317"/>
      <c r="D87" s="317"/>
      <c r="F87" s="317"/>
      <c r="H87" s="317"/>
      <c r="J87" s="317"/>
      <c r="L87" s="317"/>
    </row>
    <row r="88" spans="2:12">
      <c r="B88" s="317"/>
      <c r="D88" s="317"/>
      <c r="F88" s="317"/>
      <c r="H88" s="317"/>
      <c r="J88" s="317"/>
      <c r="L88" s="317"/>
    </row>
    <row r="89" spans="2:12">
      <c r="B89" s="317"/>
      <c r="D89" s="317"/>
      <c r="F89" s="317"/>
      <c r="H89" s="317"/>
      <c r="J89" s="317"/>
      <c r="L89" s="317"/>
    </row>
    <row r="90" spans="2:12">
      <c r="B90" s="317"/>
      <c r="D90" s="317"/>
      <c r="F90" s="317"/>
      <c r="H90" s="317"/>
      <c r="J90" s="317"/>
      <c r="L90" s="317"/>
    </row>
    <row r="91" spans="2:12">
      <c r="B91" s="317"/>
      <c r="D91" s="317"/>
      <c r="F91" s="317"/>
      <c r="H91" s="317"/>
      <c r="J91" s="317"/>
      <c r="L91" s="317"/>
    </row>
    <row r="92" spans="2:12">
      <c r="B92" s="317"/>
      <c r="D92" s="317"/>
      <c r="F92" s="317"/>
      <c r="H92" s="317"/>
      <c r="J92" s="317"/>
      <c r="L92" s="317"/>
    </row>
    <row r="93" spans="2:12">
      <c r="B93" s="317"/>
      <c r="D93" s="317"/>
      <c r="F93" s="317"/>
      <c r="H93" s="317"/>
      <c r="J93" s="317"/>
      <c r="L93" s="317"/>
    </row>
    <row r="94" spans="2:12">
      <c r="B94" s="317"/>
      <c r="D94" s="317"/>
      <c r="F94" s="317"/>
      <c r="H94" s="317"/>
      <c r="J94" s="317"/>
      <c r="L94" s="317"/>
    </row>
    <row r="95" spans="2:12">
      <c r="B95" s="317"/>
      <c r="D95" s="317"/>
      <c r="F95" s="317"/>
      <c r="H95" s="317"/>
      <c r="J95" s="317"/>
      <c r="L95" s="317"/>
    </row>
    <row r="96" spans="2:12">
      <c r="B96" s="317"/>
      <c r="D96" s="317"/>
      <c r="F96" s="317"/>
      <c r="H96" s="317"/>
      <c r="J96" s="317"/>
      <c r="L96" s="317"/>
    </row>
    <row r="97" spans="2:12">
      <c r="B97" s="317"/>
      <c r="D97" s="317"/>
      <c r="F97" s="317"/>
      <c r="H97" s="317"/>
      <c r="J97" s="317"/>
      <c r="L97" s="317"/>
    </row>
    <row r="98" spans="2:12">
      <c r="B98" s="317"/>
      <c r="D98" s="317"/>
      <c r="F98" s="317"/>
      <c r="H98" s="317"/>
      <c r="J98" s="317"/>
      <c r="L98" s="317"/>
    </row>
    <row r="99" spans="2:12">
      <c r="B99" s="317"/>
      <c r="D99" s="317"/>
      <c r="F99" s="317"/>
      <c r="H99" s="317"/>
      <c r="J99" s="317"/>
      <c r="L99" s="317"/>
    </row>
    <row r="100" spans="2:12">
      <c r="B100" s="317"/>
      <c r="D100" s="317"/>
      <c r="F100" s="317"/>
      <c r="H100" s="317"/>
      <c r="J100" s="317"/>
      <c r="L100" s="317"/>
    </row>
    <row r="101" spans="2:12">
      <c r="B101" s="317"/>
      <c r="D101" s="317"/>
      <c r="F101" s="317"/>
      <c r="H101" s="317"/>
      <c r="J101" s="317"/>
      <c r="L101" s="317"/>
    </row>
    <row r="102" spans="2:12">
      <c r="B102" s="317"/>
      <c r="D102" s="317"/>
      <c r="F102" s="317"/>
      <c r="H102" s="317"/>
      <c r="J102" s="317"/>
      <c r="L102" s="317"/>
    </row>
    <row r="103" spans="2:12">
      <c r="B103" s="317"/>
      <c r="D103" s="317"/>
      <c r="F103" s="317"/>
      <c r="H103" s="317"/>
      <c r="J103" s="317"/>
      <c r="L103" s="317"/>
    </row>
    <row r="104" spans="2:12">
      <c r="B104" s="317"/>
      <c r="D104" s="317"/>
      <c r="F104" s="317"/>
      <c r="H104" s="317"/>
      <c r="J104" s="317"/>
      <c r="L104" s="317"/>
    </row>
    <row r="105" spans="2:12">
      <c r="B105" s="317"/>
      <c r="D105" s="317"/>
      <c r="F105" s="317"/>
      <c r="H105" s="317"/>
      <c r="J105" s="317"/>
      <c r="L105" s="317"/>
    </row>
    <row r="106" spans="2:12">
      <c r="B106" s="317"/>
      <c r="D106" s="317"/>
      <c r="F106" s="317"/>
      <c r="H106" s="317"/>
      <c r="J106" s="317"/>
      <c r="L106" s="317"/>
    </row>
    <row r="107" spans="2:12">
      <c r="B107" s="317"/>
      <c r="D107" s="317"/>
      <c r="F107" s="317"/>
      <c r="H107" s="317"/>
      <c r="J107" s="317"/>
      <c r="L107" s="317"/>
    </row>
    <row r="108" spans="2:12">
      <c r="B108" s="317"/>
      <c r="D108" s="317"/>
      <c r="F108" s="317"/>
      <c r="H108" s="317"/>
      <c r="J108" s="317"/>
      <c r="L108" s="317"/>
    </row>
    <row r="109" spans="2:12">
      <c r="B109" s="317"/>
      <c r="D109" s="317"/>
      <c r="F109" s="317"/>
      <c r="H109" s="317"/>
      <c r="J109" s="317"/>
      <c r="L109" s="317"/>
    </row>
    <row r="110" spans="2:12">
      <c r="B110" s="317"/>
      <c r="D110" s="317"/>
      <c r="F110" s="317"/>
      <c r="H110" s="317"/>
      <c r="J110" s="317"/>
      <c r="L110" s="317"/>
    </row>
    <row r="111" spans="2:12">
      <c r="B111" s="317"/>
      <c r="D111" s="317"/>
      <c r="F111" s="317"/>
      <c r="H111" s="317"/>
      <c r="J111" s="317"/>
      <c r="L111" s="317"/>
    </row>
    <row r="112" spans="2:12">
      <c r="B112" s="317"/>
      <c r="D112" s="317"/>
      <c r="F112" s="317"/>
      <c r="H112" s="317"/>
      <c r="J112" s="317"/>
      <c r="L112" s="317"/>
    </row>
    <row r="113" spans="2:12">
      <c r="B113" s="317"/>
      <c r="D113" s="317"/>
      <c r="F113" s="317"/>
      <c r="H113" s="317"/>
      <c r="J113" s="317"/>
      <c r="L113" s="317"/>
    </row>
  </sheetData>
  <mergeCells count="13">
    <mergeCell ref="A50:N50"/>
    <mergeCell ref="B9:M9"/>
    <mergeCell ref="A46:N46"/>
    <mergeCell ref="A47:N47"/>
    <mergeCell ref="A49:N49"/>
    <mergeCell ref="B5:M5"/>
    <mergeCell ref="B6:M6"/>
    <mergeCell ref="B7:C7"/>
    <mergeCell ref="D7:E7"/>
    <mergeCell ref="F7:G7"/>
    <mergeCell ref="H7:I7"/>
    <mergeCell ref="J7:K7"/>
    <mergeCell ref="L7:M7"/>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2010</oddHeader>
    <oddFooter xml:space="preserve">&amp;L78&amp;C&amp;"Helvetica,Standard" Eidg. Steuerverwaltung  -  Administration fédérale des contributions  -  Amministrazione federale delle contribuzioni&amp;R
</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3">
    <pageSetUpPr fitToPage="1"/>
  </sheetPr>
  <dimension ref="A1:N113"/>
  <sheetViews>
    <sheetView zoomScale="60" zoomScaleNormal="60" workbookViewId="0"/>
  </sheetViews>
  <sheetFormatPr baseColWidth="10" defaultColWidth="10.33203125" defaultRowHeight="13.2"/>
  <cols>
    <col min="1" max="1" width="23.6640625" style="319" customWidth="1"/>
    <col min="2" max="2" width="9.6640625" style="319" customWidth="1"/>
    <col min="3" max="3" width="9.6640625" style="326" customWidth="1"/>
    <col min="4" max="4" width="9.6640625" style="319" customWidth="1"/>
    <col min="5" max="5" width="9.6640625" style="326" customWidth="1"/>
    <col min="6" max="6" width="9.6640625" style="319" customWidth="1"/>
    <col min="7" max="7" width="9.6640625" style="326" customWidth="1"/>
    <col min="8" max="8" width="9.6640625" style="319" customWidth="1"/>
    <col min="9" max="9" width="9.6640625" style="326" customWidth="1"/>
    <col min="10" max="10" width="9.6640625" style="319" customWidth="1"/>
    <col min="11" max="11" width="9.6640625" style="326" customWidth="1"/>
    <col min="12" max="12" width="11.109375" style="319" bestFit="1" customWidth="1"/>
    <col min="13" max="13" width="9.6640625" style="326" customWidth="1"/>
    <col min="14" max="14" width="23.88671875" style="321" bestFit="1" customWidth="1"/>
    <col min="15" max="241" width="12.6640625" style="319" customWidth="1"/>
    <col min="242" max="16384" width="10.33203125" style="319"/>
  </cols>
  <sheetData>
    <row r="1" spans="1:14" ht="18.899999999999999" customHeight="1">
      <c r="A1" s="311" t="s">
        <v>179</v>
      </c>
      <c r="C1" s="325"/>
      <c r="D1" s="311"/>
      <c r="E1" s="325"/>
    </row>
    <row r="2" spans="1:14" ht="18.899999999999999" customHeight="1"/>
    <row r="3" spans="1:14" ht="18.899999999999999" customHeight="1">
      <c r="A3" s="314" t="str">
        <f>'Page 72'!$A$3</f>
        <v>Inheritance</v>
      </c>
    </row>
    <row r="4" spans="1:14" ht="18.899999999999999" customHeight="1" thickBot="1">
      <c r="A4" s="412"/>
    </row>
    <row r="5" spans="1:14" ht="18.899999999999999" customHeight="1">
      <c r="A5" s="379">
        <v>39</v>
      </c>
      <c r="B5" s="1031" t="s">
        <v>180</v>
      </c>
      <c r="C5" s="1032"/>
      <c r="D5" s="1032"/>
      <c r="E5" s="1032"/>
      <c r="F5" s="1032"/>
      <c r="G5" s="1032"/>
      <c r="H5" s="1032"/>
      <c r="I5" s="1032"/>
      <c r="J5" s="1032"/>
      <c r="K5" s="1032"/>
      <c r="L5" s="1032"/>
      <c r="M5" s="1033"/>
      <c r="N5" s="322"/>
    </row>
    <row r="6" spans="1:14" ht="18.899999999999999" customHeight="1" thickBot="1">
      <c r="A6" s="379" t="str">
        <f>'Page 72'!$A$6</f>
        <v>Taxing authority</v>
      </c>
      <c r="B6" s="1034"/>
      <c r="C6" s="1035"/>
      <c r="D6" s="1035"/>
      <c r="E6" s="1035"/>
      <c r="F6" s="1035"/>
      <c r="G6" s="1035"/>
      <c r="H6" s="1035"/>
      <c r="I6" s="1035"/>
      <c r="J6" s="1035"/>
      <c r="K6" s="1035"/>
      <c r="L6" s="1035"/>
      <c r="M6" s="1036"/>
      <c r="N6" s="323"/>
    </row>
    <row r="7" spans="1:14" ht="18.899999999999999" customHeight="1">
      <c r="A7" s="379"/>
      <c r="B7" s="1017" t="s">
        <v>51</v>
      </c>
      <c r="C7" s="1018"/>
      <c r="D7" s="1017" t="s">
        <v>52</v>
      </c>
      <c r="E7" s="1018"/>
      <c r="F7" s="1017" t="s">
        <v>53</v>
      </c>
      <c r="G7" s="1018"/>
      <c r="H7" s="1017" t="s">
        <v>54</v>
      </c>
      <c r="I7" s="1018"/>
      <c r="J7" s="1026" t="s">
        <v>64</v>
      </c>
      <c r="K7" s="1027"/>
      <c r="L7" s="1026" t="s">
        <v>65</v>
      </c>
      <c r="M7" s="1027"/>
      <c r="N7" s="322"/>
    </row>
    <row r="8" spans="1:14" ht="18.899999999999999" customHeight="1">
      <c r="A8" s="379"/>
      <c r="B8" s="313"/>
      <c r="C8" s="327"/>
      <c r="D8" s="313"/>
      <c r="E8" s="327"/>
      <c r="F8" s="313"/>
      <c r="G8" s="327"/>
      <c r="H8" s="313"/>
      <c r="I8" s="327"/>
      <c r="J8" s="313"/>
      <c r="K8" s="327"/>
      <c r="L8" s="313"/>
      <c r="M8" s="327"/>
      <c r="N8" s="322"/>
    </row>
    <row r="9" spans="1:14" ht="18.899999999999999" customHeight="1">
      <c r="A9" s="379" t="str">
        <f>'Page 72'!$A$9</f>
        <v>Cantons</v>
      </c>
      <c r="B9" s="1022" t="str">
        <f>'Page 72'!$B$9:$M$9</f>
        <v>Inheritance tax</v>
      </c>
      <c r="C9" s="1023"/>
      <c r="D9" s="1023"/>
      <c r="E9" s="1023"/>
      <c r="F9" s="1023"/>
      <c r="G9" s="1023"/>
      <c r="H9" s="1023"/>
      <c r="I9" s="1023"/>
      <c r="J9" s="1023"/>
      <c r="K9" s="1023"/>
      <c r="L9" s="1023"/>
      <c r="M9" s="1024"/>
      <c r="N9" s="414"/>
    </row>
    <row r="10" spans="1:14" ht="18.899999999999999" customHeight="1">
      <c r="A10" s="314"/>
      <c r="B10" s="324" t="s">
        <v>4</v>
      </c>
      <c r="C10" s="328" t="s">
        <v>1</v>
      </c>
      <c r="D10" s="324" t="s">
        <v>4</v>
      </c>
      <c r="E10" s="328" t="s">
        <v>1</v>
      </c>
      <c r="F10" s="324" t="s">
        <v>4</v>
      </c>
      <c r="G10" s="328" t="s">
        <v>1</v>
      </c>
      <c r="H10" s="324" t="s">
        <v>4</v>
      </c>
      <c r="I10" s="330" t="s">
        <v>1</v>
      </c>
      <c r="J10" s="324" t="s">
        <v>4</v>
      </c>
      <c r="K10" s="328" t="s">
        <v>1</v>
      </c>
      <c r="L10" s="324" t="s">
        <v>4</v>
      </c>
      <c r="M10" s="328" t="s">
        <v>1</v>
      </c>
      <c r="N10" s="368"/>
    </row>
    <row r="11" spans="1:14" ht="24.9" customHeight="1">
      <c r="A11" s="371" t="s">
        <v>66</v>
      </c>
      <c r="B11" s="353">
        <v>2000</v>
      </c>
      <c r="C11" s="354">
        <v>10</v>
      </c>
      <c r="D11" s="353">
        <v>6000</v>
      </c>
      <c r="E11" s="354">
        <v>12</v>
      </c>
      <c r="F11" s="353">
        <v>14000</v>
      </c>
      <c r="G11" s="354">
        <v>14</v>
      </c>
      <c r="H11" s="353">
        <v>117000</v>
      </c>
      <c r="I11" s="354">
        <v>23.4</v>
      </c>
      <c r="J11" s="353">
        <v>275000</v>
      </c>
      <c r="K11" s="354">
        <v>27.5</v>
      </c>
      <c r="L11" s="353">
        <v>1500000</v>
      </c>
      <c r="M11" s="354">
        <v>30</v>
      </c>
      <c r="N11" s="369"/>
    </row>
    <row r="12" spans="1:14" ht="24.9" customHeight="1">
      <c r="A12" s="371" t="s">
        <v>67</v>
      </c>
      <c r="B12" s="355">
        <v>880</v>
      </c>
      <c r="C12" s="356">
        <v>4.4000000000000004</v>
      </c>
      <c r="D12" s="355">
        <v>4180</v>
      </c>
      <c r="E12" s="356">
        <v>8.36</v>
      </c>
      <c r="F12" s="355">
        <v>9680</v>
      </c>
      <c r="G12" s="356">
        <v>9.68</v>
      </c>
      <c r="H12" s="355">
        <v>76945</v>
      </c>
      <c r="I12" s="356">
        <v>15.388999999999999</v>
      </c>
      <c r="J12" s="355">
        <v>207828.5</v>
      </c>
      <c r="K12" s="356">
        <v>20.78285</v>
      </c>
      <c r="L12" s="355">
        <v>1307828.5</v>
      </c>
      <c r="M12" s="356">
        <v>26.156569999999999</v>
      </c>
      <c r="N12" s="369"/>
    </row>
    <row r="13" spans="1:14" ht="24.9" customHeight="1">
      <c r="A13" s="371" t="s">
        <v>68</v>
      </c>
      <c r="B13" s="355">
        <v>1320</v>
      </c>
      <c r="C13" s="356">
        <v>6.6</v>
      </c>
      <c r="D13" s="355">
        <v>4200</v>
      </c>
      <c r="E13" s="356">
        <v>8.4</v>
      </c>
      <c r="F13" s="355">
        <v>9000</v>
      </c>
      <c r="G13" s="356">
        <v>9</v>
      </c>
      <c r="H13" s="355">
        <v>57000</v>
      </c>
      <c r="I13" s="356">
        <v>11.4</v>
      </c>
      <c r="J13" s="355">
        <v>120000</v>
      </c>
      <c r="K13" s="356">
        <v>12</v>
      </c>
      <c r="L13" s="355">
        <v>600000</v>
      </c>
      <c r="M13" s="356">
        <v>12</v>
      </c>
      <c r="N13" s="369"/>
    </row>
    <row r="14" spans="1:14" ht="24.9" customHeight="1">
      <c r="A14" s="371" t="s">
        <v>10</v>
      </c>
      <c r="B14" s="355">
        <v>2400</v>
      </c>
      <c r="C14" s="356">
        <v>12</v>
      </c>
      <c r="D14" s="355">
        <v>6000</v>
      </c>
      <c r="E14" s="356">
        <v>12</v>
      </c>
      <c r="F14" s="355">
        <v>12000</v>
      </c>
      <c r="G14" s="356">
        <v>12</v>
      </c>
      <c r="H14" s="355">
        <v>60000</v>
      </c>
      <c r="I14" s="356">
        <v>12</v>
      </c>
      <c r="J14" s="355">
        <v>120000</v>
      </c>
      <c r="K14" s="356">
        <v>12</v>
      </c>
      <c r="L14" s="355">
        <v>600000</v>
      </c>
      <c r="M14" s="356">
        <v>12</v>
      </c>
      <c r="N14" s="369"/>
    </row>
    <row r="15" spans="1:14" ht="24.9" customHeight="1">
      <c r="A15" s="371" t="s">
        <v>13</v>
      </c>
      <c r="B15" s="355">
        <v>0</v>
      </c>
      <c r="C15" s="356">
        <v>0</v>
      </c>
      <c r="D15" s="355">
        <v>0</v>
      </c>
      <c r="E15" s="356">
        <v>0</v>
      </c>
      <c r="F15" s="355">
        <v>0</v>
      </c>
      <c r="G15" s="356">
        <v>0</v>
      </c>
      <c r="H15" s="355">
        <v>0</v>
      </c>
      <c r="I15" s="356">
        <v>0</v>
      </c>
      <c r="J15" s="355">
        <v>0</v>
      </c>
      <c r="K15" s="356">
        <v>0</v>
      </c>
      <c r="L15" s="355">
        <v>0</v>
      </c>
      <c r="M15" s="356">
        <v>0</v>
      </c>
      <c r="N15" s="369"/>
    </row>
    <row r="16" spans="1:14" ht="24.9" customHeight="1">
      <c r="A16" s="371" t="s">
        <v>16</v>
      </c>
      <c r="B16" s="355">
        <v>2000</v>
      </c>
      <c r="C16" s="356">
        <v>10</v>
      </c>
      <c r="D16" s="355">
        <v>5000</v>
      </c>
      <c r="E16" s="356">
        <v>10</v>
      </c>
      <c r="F16" s="355">
        <v>10000</v>
      </c>
      <c r="G16" s="356">
        <v>10</v>
      </c>
      <c r="H16" s="355">
        <v>50000</v>
      </c>
      <c r="I16" s="356">
        <v>10</v>
      </c>
      <c r="J16" s="355">
        <v>100000</v>
      </c>
      <c r="K16" s="356">
        <v>10</v>
      </c>
      <c r="L16" s="355">
        <v>500000</v>
      </c>
      <c r="M16" s="356">
        <v>10</v>
      </c>
      <c r="N16" s="369"/>
    </row>
    <row r="17" spans="1:14" ht="24.9" customHeight="1">
      <c r="A17" s="371" t="s">
        <v>19</v>
      </c>
      <c r="B17" s="355">
        <v>0</v>
      </c>
      <c r="C17" s="356">
        <v>0</v>
      </c>
      <c r="D17" s="355">
        <v>1500</v>
      </c>
      <c r="E17" s="356">
        <v>3</v>
      </c>
      <c r="F17" s="355">
        <v>4000</v>
      </c>
      <c r="G17" s="356">
        <v>4</v>
      </c>
      <c r="H17" s="355">
        <v>24000</v>
      </c>
      <c r="I17" s="356">
        <v>4.8</v>
      </c>
      <c r="J17" s="355">
        <v>49000</v>
      </c>
      <c r="K17" s="356">
        <v>4.9000000000000004</v>
      </c>
      <c r="L17" s="355">
        <v>249000</v>
      </c>
      <c r="M17" s="356">
        <v>4.9800000000000004</v>
      </c>
      <c r="N17" s="369"/>
    </row>
    <row r="18" spans="1:14" ht="24.9" customHeight="1">
      <c r="A18" s="371" t="s">
        <v>21</v>
      </c>
      <c r="B18" s="355">
        <v>805.00000000000011</v>
      </c>
      <c r="C18" s="356">
        <v>4.0250000000000004</v>
      </c>
      <c r="D18" s="355">
        <v>3220.0000000000005</v>
      </c>
      <c r="E18" s="356">
        <v>6.4400000000000013</v>
      </c>
      <c r="F18" s="355">
        <v>7245.0000000000009</v>
      </c>
      <c r="G18" s="356">
        <v>7.245000000000001</v>
      </c>
      <c r="H18" s="355">
        <v>78890</v>
      </c>
      <c r="I18" s="356">
        <v>15.778</v>
      </c>
      <c r="J18" s="355">
        <v>159390</v>
      </c>
      <c r="K18" s="356">
        <v>15.939</v>
      </c>
      <c r="L18" s="355">
        <v>1004237.5</v>
      </c>
      <c r="M18" s="356">
        <v>20.08475</v>
      </c>
      <c r="N18" s="369"/>
    </row>
    <row r="19" spans="1:14" ht="24.9" customHeight="1">
      <c r="A19" s="371" t="s">
        <v>23</v>
      </c>
      <c r="B19" s="355">
        <v>1200</v>
      </c>
      <c r="C19" s="356">
        <v>6</v>
      </c>
      <c r="D19" s="355">
        <v>3060</v>
      </c>
      <c r="E19" s="356">
        <v>6.12</v>
      </c>
      <c r="F19" s="355">
        <v>6480</v>
      </c>
      <c r="G19" s="356">
        <v>6.48</v>
      </c>
      <c r="H19" s="355">
        <v>42540</v>
      </c>
      <c r="I19" s="356">
        <v>8.5079999999999991</v>
      </c>
      <c r="J19" s="355">
        <v>101040</v>
      </c>
      <c r="K19" s="356">
        <v>10.103999999999999</v>
      </c>
      <c r="L19" s="355">
        <v>581040</v>
      </c>
      <c r="M19" s="356">
        <v>11.620799999999999</v>
      </c>
      <c r="N19" s="369"/>
    </row>
    <row r="20" spans="1:14" ht="24.9" customHeight="1">
      <c r="A20" s="371" t="s">
        <v>3</v>
      </c>
      <c r="B20" s="355">
        <v>1237.5</v>
      </c>
      <c r="C20" s="356">
        <v>6.1875</v>
      </c>
      <c r="D20" s="355">
        <v>3712.5</v>
      </c>
      <c r="E20" s="356">
        <v>7.4249999999999998</v>
      </c>
      <c r="F20" s="355">
        <v>7837.5</v>
      </c>
      <c r="G20" s="356">
        <v>7.8375000000000004</v>
      </c>
      <c r="H20" s="355">
        <v>40837.5</v>
      </c>
      <c r="I20" s="356">
        <v>8.1675000000000004</v>
      </c>
      <c r="J20" s="355">
        <v>82087.5</v>
      </c>
      <c r="K20" s="356">
        <v>8.2087500000000002</v>
      </c>
      <c r="L20" s="355">
        <v>412087.5</v>
      </c>
      <c r="M20" s="356">
        <v>8.2417499999999997</v>
      </c>
      <c r="N20" s="369"/>
    </row>
    <row r="21" spans="1:14" ht="24.9" customHeight="1">
      <c r="A21" s="371" t="s">
        <v>168</v>
      </c>
      <c r="B21" s="355">
        <v>1800</v>
      </c>
      <c r="C21" s="356">
        <v>9</v>
      </c>
      <c r="D21" s="355">
        <v>7443.2</v>
      </c>
      <c r="E21" s="356">
        <v>14.8864</v>
      </c>
      <c r="F21" s="355">
        <v>20021.150000000001</v>
      </c>
      <c r="G21" s="356">
        <v>20.021150000000002</v>
      </c>
      <c r="H21" s="355">
        <v>112500.09999999999</v>
      </c>
      <c r="I21" s="356">
        <v>22.500019999999999</v>
      </c>
      <c r="J21" s="355">
        <v>225000.1</v>
      </c>
      <c r="K21" s="356">
        <v>22.50001</v>
      </c>
      <c r="L21" s="355">
        <v>1125000.0999999999</v>
      </c>
      <c r="M21" s="356">
        <v>22.500001999999999</v>
      </c>
      <c r="N21" s="369"/>
    </row>
    <row r="22" spans="1:14" ht="24.9" customHeight="1">
      <c r="A22" s="371" t="s">
        <v>76</v>
      </c>
      <c r="B22" s="355">
        <v>1800</v>
      </c>
      <c r="C22" s="356">
        <v>9</v>
      </c>
      <c r="D22" s="355">
        <v>4800</v>
      </c>
      <c r="E22" s="356">
        <v>9.6</v>
      </c>
      <c r="F22" s="355">
        <v>9800</v>
      </c>
      <c r="G22" s="356">
        <v>9.8000000000000007</v>
      </c>
      <c r="H22" s="355">
        <v>59760</v>
      </c>
      <c r="I22" s="356">
        <v>11.952</v>
      </c>
      <c r="J22" s="355">
        <v>139720</v>
      </c>
      <c r="K22" s="356">
        <v>13.972</v>
      </c>
      <c r="L22" s="355">
        <v>999600</v>
      </c>
      <c r="M22" s="356">
        <v>19.992000000000001</v>
      </c>
      <c r="N22" s="369"/>
    </row>
    <row r="23" spans="1:14" ht="24.9" customHeight="1">
      <c r="A23" s="371" t="s">
        <v>77</v>
      </c>
      <c r="B23" s="355">
        <v>0</v>
      </c>
      <c r="C23" s="356">
        <v>0</v>
      </c>
      <c r="D23" s="355">
        <v>6750</v>
      </c>
      <c r="E23" s="356">
        <v>13.5</v>
      </c>
      <c r="F23" s="355">
        <v>18000</v>
      </c>
      <c r="G23" s="356">
        <v>18</v>
      </c>
      <c r="H23" s="355">
        <v>108000</v>
      </c>
      <c r="I23" s="356">
        <v>21.6</v>
      </c>
      <c r="J23" s="355">
        <v>220500</v>
      </c>
      <c r="K23" s="356">
        <v>22.05</v>
      </c>
      <c r="L23" s="355">
        <v>1120500</v>
      </c>
      <c r="M23" s="356">
        <v>22.41</v>
      </c>
      <c r="N23" s="369"/>
    </row>
    <row r="24" spans="1:14" ht="24.9" customHeight="1">
      <c r="A24" s="371" t="s">
        <v>14</v>
      </c>
      <c r="B24" s="355">
        <v>600</v>
      </c>
      <c r="C24" s="356">
        <v>3</v>
      </c>
      <c r="D24" s="355">
        <v>3900</v>
      </c>
      <c r="E24" s="356">
        <v>7.8</v>
      </c>
      <c r="F24" s="355">
        <v>11700</v>
      </c>
      <c r="G24" s="356">
        <v>11.7</v>
      </c>
      <c r="H24" s="355">
        <v>105900</v>
      </c>
      <c r="I24" s="356">
        <v>21.18</v>
      </c>
      <c r="J24" s="355">
        <v>237600</v>
      </c>
      <c r="K24" s="356">
        <v>23.76</v>
      </c>
      <c r="L24" s="355">
        <v>1197600</v>
      </c>
      <c r="M24" s="356">
        <v>23.952000000000002</v>
      </c>
      <c r="N24" s="369"/>
    </row>
    <row r="25" spans="1:14" ht="24.9" customHeight="1">
      <c r="A25" s="371" t="s">
        <v>62</v>
      </c>
      <c r="B25" s="355">
        <v>4800</v>
      </c>
      <c r="C25" s="356">
        <v>24</v>
      </c>
      <c r="D25" s="355">
        <v>14400</v>
      </c>
      <c r="E25" s="356">
        <v>28.8</v>
      </c>
      <c r="F25" s="355">
        <v>30400</v>
      </c>
      <c r="G25" s="356">
        <v>30.4</v>
      </c>
      <c r="H25" s="355">
        <v>158400</v>
      </c>
      <c r="I25" s="356">
        <v>31.68</v>
      </c>
      <c r="J25" s="355">
        <v>318400</v>
      </c>
      <c r="K25" s="356">
        <v>31.84</v>
      </c>
      <c r="L25" s="355">
        <v>1598400</v>
      </c>
      <c r="M25" s="356">
        <v>31.968</v>
      </c>
      <c r="N25" s="369"/>
    </row>
    <row r="26" spans="1:14" ht="24.9" customHeight="1">
      <c r="A26" s="371" t="s">
        <v>45</v>
      </c>
      <c r="B26" s="355">
        <v>1350</v>
      </c>
      <c r="C26" s="356">
        <v>6.75</v>
      </c>
      <c r="D26" s="355">
        <v>4050</v>
      </c>
      <c r="E26" s="356">
        <v>8.1</v>
      </c>
      <c r="F26" s="355">
        <v>8550</v>
      </c>
      <c r="G26" s="356">
        <v>8.5500000000000007</v>
      </c>
      <c r="H26" s="355">
        <v>44550</v>
      </c>
      <c r="I26" s="356">
        <v>8.91</v>
      </c>
      <c r="J26" s="355">
        <v>89550</v>
      </c>
      <c r="K26" s="356">
        <v>8.9550000000000001</v>
      </c>
      <c r="L26" s="355">
        <v>449550</v>
      </c>
      <c r="M26" s="356">
        <v>8.9909999999999997</v>
      </c>
      <c r="N26" s="369"/>
    </row>
    <row r="27" spans="1:14" ht="24.9" customHeight="1">
      <c r="A27" s="371" t="s">
        <v>73</v>
      </c>
      <c r="B27" s="355">
        <v>3000</v>
      </c>
      <c r="C27" s="356">
        <v>15</v>
      </c>
      <c r="D27" s="355">
        <v>12000</v>
      </c>
      <c r="E27" s="356">
        <v>24</v>
      </c>
      <c r="F27" s="355">
        <v>27000</v>
      </c>
      <c r="G27" s="356">
        <v>27</v>
      </c>
      <c r="H27" s="355">
        <v>147000</v>
      </c>
      <c r="I27" s="356">
        <v>29.4</v>
      </c>
      <c r="J27" s="355">
        <v>297000</v>
      </c>
      <c r="K27" s="356">
        <v>29.7</v>
      </c>
      <c r="L27" s="355">
        <v>1497000</v>
      </c>
      <c r="M27" s="356">
        <v>29.94</v>
      </c>
      <c r="N27" s="369"/>
    </row>
    <row r="28" spans="1:14" ht="24.9" customHeight="1">
      <c r="A28" s="371" t="s">
        <v>169</v>
      </c>
      <c r="B28" s="355">
        <v>0</v>
      </c>
      <c r="C28" s="356">
        <v>0</v>
      </c>
      <c r="D28" s="355">
        <v>0</v>
      </c>
      <c r="E28" s="356">
        <v>0</v>
      </c>
      <c r="F28" s="355">
        <v>0</v>
      </c>
      <c r="G28" s="356">
        <v>0</v>
      </c>
      <c r="H28" s="355">
        <v>0</v>
      </c>
      <c r="I28" s="356">
        <v>0</v>
      </c>
      <c r="J28" s="355">
        <v>0</v>
      </c>
      <c r="K28" s="356">
        <v>0</v>
      </c>
      <c r="L28" s="355">
        <v>0</v>
      </c>
      <c r="M28" s="356">
        <v>0</v>
      </c>
      <c r="N28" s="369"/>
    </row>
    <row r="29" spans="1:14" ht="24.9" customHeight="1">
      <c r="A29" s="371" t="s">
        <v>57</v>
      </c>
      <c r="B29" s="355">
        <v>2400</v>
      </c>
      <c r="C29" s="356">
        <v>12</v>
      </c>
      <c r="D29" s="355">
        <v>6000</v>
      </c>
      <c r="E29" s="356">
        <v>12</v>
      </c>
      <c r="F29" s="355">
        <v>12000</v>
      </c>
      <c r="G29" s="356">
        <v>12</v>
      </c>
      <c r="H29" s="355">
        <v>109200</v>
      </c>
      <c r="I29" s="356">
        <v>21.84</v>
      </c>
      <c r="J29" s="355">
        <v>262400</v>
      </c>
      <c r="K29" s="356">
        <v>26.24</v>
      </c>
      <c r="L29" s="355">
        <v>1542400</v>
      </c>
      <c r="M29" s="356">
        <v>30.847999999999999</v>
      </c>
      <c r="N29" s="369"/>
    </row>
    <row r="30" spans="1:14" ht="24.9" customHeight="1">
      <c r="A30" s="371" t="s">
        <v>58</v>
      </c>
      <c r="B30" s="355">
        <v>1320</v>
      </c>
      <c r="C30" s="356">
        <v>6.6</v>
      </c>
      <c r="D30" s="355">
        <v>3750</v>
      </c>
      <c r="E30" s="356">
        <v>7.5</v>
      </c>
      <c r="F30" s="355">
        <v>9000</v>
      </c>
      <c r="G30" s="356">
        <v>9</v>
      </c>
      <c r="H30" s="355">
        <v>105000</v>
      </c>
      <c r="I30" s="356">
        <v>21</v>
      </c>
      <c r="J30" s="355">
        <v>210000</v>
      </c>
      <c r="K30" s="356">
        <v>21</v>
      </c>
      <c r="L30" s="355">
        <v>1050000</v>
      </c>
      <c r="M30" s="356">
        <v>21</v>
      </c>
      <c r="N30" s="369"/>
    </row>
    <row r="31" spans="1:14" ht="24.9" customHeight="1">
      <c r="A31" s="371" t="s">
        <v>59</v>
      </c>
      <c r="B31" s="355">
        <v>1657.5</v>
      </c>
      <c r="C31" s="356">
        <v>8.2874999999999996</v>
      </c>
      <c r="D31" s="355">
        <v>4530.5</v>
      </c>
      <c r="E31" s="356">
        <v>9.0609999999999999</v>
      </c>
      <c r="F31" s="355">
        <v>10331.75</v>
      </c>
      <c r="G31" s="356">
        <v>10.33175</v>
      </c>
      <c r="H31" s="355">
        <v>77892.75</v>
      </c>
      <c r="I31" s="356">
        <v>15.57855</v>
      </c>
      <c r="J31" s="355">
        <v>185000</v>
      </c>
      <c r="K31" s="356">
        <v>18.5</v>
      </c>
      <c r="L31" s="355">
        <v>925000</v>
      </c>
      <c r="M31" s="356">
        <v>18.5</v>
      </c>
      <c r="N31" s="369"/>
    </row>
    <row r="32" spans="1:14" ht="24.9" customHeight="1">
      <c r="A32" s="371" t="s">
        <v>55</v>
      </c>
      <c r="B32" s="355">
        <v>1782</v>
      </c>
      <c r="C32" s="356">
        <v>8.91</v>
      </c>
      <c r="D32" s="355">
        <v>5247</v>
      </c>
      <c r="E32" s="356">
        <v>10.494</v>
      </c>
      <c r="F32" s="355">
        <v>12176.999999999998</v>
      </c>
      <c r="G32" s="356">
        <v>12.176999999999998</v>
      </c>
      <c r="H32" s="355">
        <v>82500</v>
      </c>
      <c r="I32" s="356">
        <v>16.5</v>
      </c>
      <c r="J32" s="355">
        <v>165000</v>
      </c>
      <c r="K32" s="356">
        <v>16.5</v>
      </c>
      <c r="L32" s="355">
        <v>825000</v>
      </c>
      <c r="M32" s="356">
        <v>16.5</v>
      </c>
      <c r="N32" s="369"/>
    </row>
    <row r="33" spans="1:14" ht="24.9" customHeight="1">
      <c r="A33" s="371" t="s">
        <v>56</v>
      </c>
      <c r="B33" s="355">
        <v>2000</v>
      </c>
      <c r="C33" s="356">
        <v>10</v>
      </c>
      <c r="D33" s="355">
        <v>5000</v>
      </c>
      <c r="E33" s="356">
        <v>10</v>
      </c>
      <c r="F33" s="355">
        <v>10000</v>
      </c>
      <c r="G33" s="356">
        <v>10</v>
      </c>
      <c r="H33" s="355">
        <v>50000</v>
      </c>
      <c r="I33" s="356">
        <v>10</v>
      </c>
      <c r="J33" s="355">
        <v>100000</v>
      </c>
      <c r="K33" s="356">
        <v>10</v>
      </c>
      <c r="L33" s="355">
        <v>500000</v>
      </c>
      <c r="M33" s="356">
        <v>10</v>
      </c>
      <c r="N33" s="369"/>
    </row>
    <row r="34" spans="1:14" ht="24.9" customHeight="1">
      <c r="A34" s="371" t="s">
        <v>18</v>
      </c>
      <c r="B34" s="355">
        <v>3600</v>
      </c>
      <c r="C34" s="356">
        <v>18</v>
      </c>
      <c r="D34" s="355">
        <v>9000</v>
      </c>
      <c r="E34" s="356">
        <v>18</v>
      </c>
      <c r="F34" s="355">
        <v>18000</v>
      </c>
      <c r="G34" s="356">
        <v>18</v>
      </c>
      <c r="H34" s="355">
        <v>90000</v>
      </c>
      <c r="I34" s="356">
        <v>18</v>
      </c>
      <c r="J34" s="355">
        <v>180000</v>
      </c>
      <c r="K34" s="356">
        <v>18</v>
      </c>
      <c r="L34" s="355">
        <v>900000</v>
      </c>
      <c r="M34" s="356">
        <v>18</v>
      </c>
      <c r="N34" s="369"/>
    </row>
    <row r="35" spans="1:14" ht="24.9" customHeight="1">
      <c r="A35" s="371" t="s">
        <v>74</v>
      </c>
      <c r="B35" s="355">
        <v>4158</v>
      </c>
      <c r="C35" s="356">
        <v>20.79</v>
      </c>
      <c r="D35" s="355">
        <v>10773</v>
      </c>
      <c r="E35" s="356">
        <v>21.545999999999999</v>
      </c>
      <c r="F35" s="355">
        <v>21798</v>
      </c>
      <c r="G35" s="356">
        <v>21.797999999999998</v>
      </c>
      <c r="H35" s="355">
        <v>128898</v>
      </c>
      <c r="I35" s="356">
        <v>25.779599999999999</v>
      </c>
      <c r="J35" s="355">
        <v>265398</v>
      </c>
      <c r="K35" s="356">
        <v>26.5398</v>
      </c>
      <c r="L35" s="355">
        <v>1357398</v>
      </c>
      <c r="M35" s="356">
        <v>27.147960000000001</v>
      </c>
      <c r="N35" s="369"/>
    </row>
    <row r="36" spans="1:14" ht="24.9" customHeight="1">
      <c r="A36" s="371" t="s">
        <v>60</v>
      </c>
      <c r="B36" s="359">
        <v>2100</v>
      </c>
      <c r="C36" s="360">
        <v>10.5</v>
      </c>
      <c r="D36" s="359">
        <v>8400</v>
      </c>
      <c r="E36" s="360">
        <v>16.8</v>
      </c>
      <c r="F36" s="359">
        <v>18900</v>
      </c>
      <c r="G36" s="360">
        <v>18.899999999999999</v>
      </c>
      <c r="H36" s="359">
        <v>102900</v>
      </c>
      <c r="I36" s="360">
        <v>20.58</v>
      </c>
      <c r="J36" s="359">
        <v>207900</v>
      </c>
      <c r="K36" s="360">
        <v>20.79</v>
      </c>
      <c r="L36" s="359">
        <v>1047900</v>
      </c>
      <c r="M36" s="360">
        <v>20.957999999999998</v>
      </c>
      <c r="N36" s="369"/>
    </row>
    <row r="37" spans="1:14" ht="24.9" customHeight="1">
      <c r="A37" s="371"/>
      <c r="B37" s="334"/>
      <c r="C37" s="335"/>
      <c r="D37" s="334"/>
      <c r="E37" s="335"/>
      <c r="F37" s="334"/>
      <c r="G37" s="335"/>
      <c r="H37" s="334"/>
      <c r="I37" s="335"/>
      <c r="J37" s="334"/>
      <c r="K37" s="335"/>
      <c r="L37" s="334"/>
      <c r="M37" s="335"/>
      <c r="N37" s="370"/>
    </row>
    <row r="38" spans="1:14" ht="24.9" customHeight="1">
      <c r="A38" s="471" t="str">
        <f>'Page 74'!A38</f>
        <v>Municipalities</v>
      </c>
      <c r="B38" s="467"/>
      <c r="C38" s="468"/>
      <c r="D38" s="469"/>
      <c r="E38" s="468"/>
      <c r="F38" s="469"/>
      <c r="G38" s="468"/>
      <c r="H38" s="469"/>
      <c r="I38" s="468"/>
      <c r="J38" s="467"/>
      <c r="K38" s="468"/>
      <c r="L38" s="469"/>
      <c r="M38" s="468"/>
      <c r="N38" s="414"/>
    </row>
    <row r="39" spans="1:14" ht="24.9" customHeight="1">
      <c r="A39" s="370"/>
      <c r="B39" s="467"/>
      <c r="C39" s="468"/>
      <c r="D39" s="469"/>
      <c r="E39" s="468"/>
      <c r="F39" s="469"/>
      <c r="G39" s="468"/>
      <c r="H39" s="469"/>
      <c r="I39" s="468"/>
      <c r="J39" s="467"/>
      <c r="K39" s="468"/>
      <c r="L39" s="469"/>
      <c r="M39" s="468"/>
      <c r="N39" s="414"/>
    </row>
    <row r="40" spans="1:14" ht="24.9" customHeight="1">
      <c r="A40" s="471" t="str">
        <f>'Page 74'!A40</f>
        <v>Luzern (City)</v>
      </c>
      <c r="B40" s="361">
        <v>0</v>
      </c>
      <c r="C40" s="425">
        <v>0</v>
      </c>
      <c r="D40" s="426">
        <v>0</v>
      </c>
      <c r="E40" s="425">
        <v>0</v>
      </c>
      <c r="F40" s="426">
        <v>0</v>
      </c>
      <c r="G40" s="425">
        <v>0</v>
      </c>
      <c r="H40" s="426">
        <v>0</v>
      </c>
      <c r="I40" s="425">
        <v>0</v>
      </c>
      <c r="J40" s="426">
        <v>0</v>
      </c>
      <c r="K40" s="425">
        <v>0</v>
      </c>
      <c r="L40" s="426">
        <v>0</v>
      </c>
      <c r="M40" s="362">
        <v>0</v>
      </c>
      <c r="N40" s="369"/>
    </row>
    <row r="41" spans="1:14" ht="24.9" customHeight="1">
      <c r="A41" s="471" t="str">
        <f>'Page 74'!A41</f>
        <v>Freiburg (City)</v>
      </c>
      <c r="B41" s="357">
        <v>866.25</v>
      </c>
      <c r="C41" s="331">
        <v>4.3312499999999998</v>
      </c>
      <c r="D41" s="316">
        <v>2598.75</v>
      </c>
      <c r="E41" s="331">
        <v>5.1974999999999998</v>
      </c>
      <c r="F41" s="316">
        <v>5486.25</v>
      </c>
      <c r="G41" s="331">
        <v>5.4862500000000001</v>
      </c>
      <c r="H41" s="316">
        <v>28586.25</v>
      </c>
      <c r="I41" s="331">
        <v>5.7172499999999999</v>
      </c>
      <c r="J41" s="316">
        <v>57461.249999999993</v>
      </c>
      <c r="K41" s="331">
        <v>5.7461249999999993</v>
      </c>
      <c r="L41" s="316">
        <v>288461.25</v>
      </c>
      <c r="M41" s="358">
        <v>5.7692249999999996</v>
      </c>
      <c r="N41" s="369"/>
    </row>
    <row r="42" spans="1:14" ht="24.9" customHeight="1">
      <c r="A42" s="471" t="str">
        <f>'Page 74'!A42</f>
        <v>Chur</v>
      </c>
      <c r="B42" s="357">
        <v>635</v>
      </c>
      <c r="C42" s="331">
        <v>3.1749999999999998</v>
      </c>
      <c r="D42" s="316">
        <v>2135</v>
      </c>
      <c r="E42" s="331">
        <v>4.2699999999999996</v>
      </c>
      <c r="F42" s="316">
        <v>4635</v>
      </c>
      <c r="G42" s="331">
        <v>4.6349999999999998</v>
      </c>
      <c r="H42" s="316">
        <v>24635</v>
      </c>
      <c r="I42" s="331">
        <v>4.9269999999999996</v>
      </c>
      <c r="J42" s="316">
        <v>49635</v>
      </c>
      <c r="K42" s="331">
        <v>4.9634999999999998</v>
      </c>
      <c r="L42" s="316">
        <v>249635</v>
      </c>
      <c r="M42" s="358">
        <v>4.9927000000000001</v>
      </c>
      <c r="N42" s="369"/>
    </row>
    <row r="43" spans="1:14" ht="24.9" customHeight="1">
      <c r="A43" s="471" t="s">
        <v>175</v>
      </c>
      <c r="B43" s="423">
        <v>1782</v>
      </c>
      <c r="C43" s="427">
        <v>8.91</v>
      </c>
      <c r="D43" s="428">
        <v>5247</v>
      </c>
      <c r="E43" s="427">
        <v>10.494</v>
      </c>
      <c r="F43" s="428">
        <v>12176.999999999998</v>
      </c>
      <c r="G43" s="427">
        <v>12.176999999999998</v>
      </c>
      <c r="H43" s="428">
        <v>82500</v>
      </c>
      <c r="I43" s="427">
        <v>16.5</v>
      </c>
      <c r="J43" s="428">
        <v>165000</v>
      </c>
      <c r="K43" s="427">
        <v>16.5</v>
      </c>
      <c r="L43" s="428">
        <v>825000</v>
      </c>
      <c r="M43" s="424">
        <v>16.5</v>
      </c>
      <c r="N43" s="472"/>
    </row>
    <row r="44" spans="1:14" ht="18.899999999999999" customHeight="1">
      <c r="B44" s="317"/>
      <c r="D44" s="318"/>
      <c r="G44" s="329"/>
      <c r="H44" s="320"/>
      <c r="J44" s="317"/>
      <c r="L44" s="317"/>
    </row>
    <row r="45" spans="1:14" ht="18.899999999999999" customHeight="1">
      <c r="B45" s="315"/>
      <c r="C45" s="329"/>
      <c r="D45" s="318"/>
      <c r="G45" s="329"/>
      <c r="H45" s="320"/>
      <c r="J45" s="317"/>
      <c r="L45" s="317"/>
    </row>
    <row r="46" spans="1:14" ht="18.899999999999999" customHeight="1">
      <c r="A46" s="1037" t="str">
        <f>'Page 72'!$A$46:$N$46</f>
        <v xml:space="preserve">1) Cantons that collect estate tax </v>
      </c>
      <c r="B46" s="1037"/>
      <c r="C46" s="1037"/>
      <c r="D46" s="1037"/>
      <c r="E46" s="1037"/>
      <c r="F46" s="1037"/>
      <c r="G46" s="1037"/>
      <c r="H46" s="1037"/>
      <c r="I46" s="1037"/>
      <c r="J46" s="1037"/>
      <c r="K46" s="1037"/>
      <c r="L46" s="1037"/>
      <c r="M46" s="1037"/>
      <c r="N46" s="1037"/>
    </row>
    <row r="47" spans="1:14" ht="18.899999999999999" customHeight="1">
      <c r="A47" s="1037" t="str">
        <f>'Page 72'!$A$46:$N$47</f>
        <v>2) Municipalities may collect a maximum surcharge of 100 % of the amount of cantonal tax.</v>
      </c>
      <c r="B47" s="1037"/>
      <c r="C47" s="1037"/>
      <c r="D47" s="1037"/>
      <c r="E47" s="1037"/>
      <c r="F47" s="1037"/>
      <c r="G47" s="1037"/>
      <c r="H47" s="1037"/>
      <c r="I47" s="1037"/>
      <c r="J47" s="1037"/>
      <c r="K47" s="1037"/>
      <c r="L47" s="1037"/>
      <c r="M47" s="1037"/>
      <c r="N47" s="1037"/>
    </row>
    <row r="48" spans="1:14" ht="39.75" customHeight="1">
      <c r="A48" s="311"/>
      <c r="B48" s="321"/>
      <c r="C48" s="329"/>
      <c r="D48" s="318"/>
      <c r="G48" s="329"/>
      <c r="H48" s="320"/>
      <c r="J48" s="317"/>
      <c r="K48" s="317"/>
      <c r="L48" s="326"/>
      <c r="M48" s="317"/>
      <c r="N48" s="326"/>
    </row>
    <row r="49" spans="1:14" ht="18.899999999999999" customHeight="1">
      <c r="A49" s="1021"/>
      <c r="B49" s="1021"/>
      <c r="C49" s="1021"/>
      <c r="D49" s="1021"/>
      <c r="E49" s="1021"/>
      <c r="F49" s="1021"/>
      <c r="G49" s="1021"/>
      <c r="H49" s="1021"/>
      <c r="I49" s="1021"/>
      <c r="J49" s="1021"/>
      <c r="K49" s="1021"/>
      <c r="L49" s="1021"/>
      <c r="M49" s="1021"/>
      <c r="N49" s="1021"/>
    </row>
    <row r="50" spans="1:14" ht="38.25" customHeight="1">
      <c r="A50" s="1019"/>
      <c r="B50" s="1019"/>
      <c r="C50" s="1019"/>
      <c r="D50" s="1019"/>
      <c r="E50" s="1019"/>
      <c r="F50" s="1019"/>
      <c r="G50" s="1019"/>
      <c r="H50" s="1019"/>
      <c r="I50" s="1019"/>
      <c r="J50" s="1019"/>
      <c r="K50" s="1019"/>
      <c r="L50" s="1019"/>
      <c r="M50" s="1019"/>
      <c r="N50" s="1019"/>
    </row>
    <row r="51" spans="1:14" ht="18.899999999999999" customHeight="1">
      <c r="B51" s="317"/>
      <c r="D51" s="317"/>
      <c r="F51" s="317"/>
      <c r="H51" s="317"/>
      <c r="J51" s="317"/>
      <c r="L51" s="317"/>
    </row>
    <row r="52" spans="1:14" ht="18.899999999999999" customHeight="1">
      <c r="B52" s="317"/>
      <c r="D52" s="317"/>
      <c r="F52" s="317"/>
      <c r="H52" s="317"/>
      <c r="J52" s="317"/>
      <c r="L52" s="317"/>
    </row>
    <row r="53" spans="1:14" ht="18.899999999999999" customHeight="1">
      <c r="B53" s="317"/>
      <c r="D53" s="317"/>
      <c r="F53" s="317"/>
      <c r="H53" s="317"/>
      <c r="J53" s="317"/>
      <c r="L53" s="317"/>
    </row>
    <row r="54" spans="1:14" ht="18.899999999999999" customHeight="1">
      <c r="B54" s="317"/>
      <c r="D54" s="317"/>
      <c r="F54" s="317"/>
      <c r="H54" s="317"/>
      <c r="J54" s="317"/>
      <c r="L54" s="317"/>
    </row>
    <row r="55" spans="1:14" ht="18.899999999999999" customHeight="1">
      <c r="B55" s="317"/>
      <c r="D55" s="317"/>
      <c r="F55" s="317"/>
      <c r="H55" s="317"/>
      <c r="J55" s="317"/>
      <c r="L55" s="317"/>
    </row>
    <row r="56" spans="1:14" ht="18.899999999999999" customHeight="1">
      <c r="B56" s="317"/>
      <c r="D56" s="317"/>
      <c r="F56" s="317"/>
      <c r="H56" s="317"/>
      <c r="J56" s="317"/>
      <c r="L56" s="317"/>
    </row>
    <row r="57" spans="1:14">
      <c r="B57" s="317"/>
      <c r="D57" s="317"/>
      <c r="F57" s="317"/>
      <c r="H57" s="317"/>
      <c r="J57" s="317"/>
      <c r="L57" s="317"/>
    </row>
    <row r="58" spans="1:14">
      <c r="B58" s="317"/>
      <c r="D58" s="317"/>
      <c r="F58" s="317"/>
      <c r="H58" s="317"/>
      <c r="J58" s="317"/>
      <c r="L58" s="317"/>
    </row>
    <row r="59" spans="1:14">
      <c r="B59" s="317"/>
      <c r="D59" s="317"/>
      <c r="F59" s="317"/>
      <c r="H59" s="317"/>
      <c r="J59" s="317"/>
      <c r="L59" s="317"/>
    </row>
    <row r="60" spans="1:14">
      <c r="B60" s="317"/>
      <c r="D60" s="317"/>
      <c r="F60" s="317"/>
      <c r="H60" s="317"/>
      <c r="J60" s="317"/>
      <c r="L60" s="317"/>
    </row>
    <row r="61" spans="1:14">
      <c r="B61" s="317"/>
      <c r="D61" s="317"/>
      <c r="F61" s="317"/>
      <c r="H61" s="317"/>
      <c r="J61" s="317"/>
      <c r="L61" s="317"/>
    </row>
    <row r="62" spans="1:14">
      <c r="B62" s="317"/>
      <c r="D62" s="317"/>
      <c r="F62" s="317"/>
      <c r="H62" s="317"/>
      <c r="J62" s="317"/>
      <c r="L62" s="317"/>
    </row>
    <row r="63" spans="1:14">
      <c r="B63" s="317"/>
      <c r="D63" s="317"/>
      <c r="F63" s="317"/>
      <c r="H63" s="317"/>
      <c r="J63" s="317"/>
      <c r="L63" s="317"/>
    </row>
    <row r="64" spans="1:14">
      <c r="B64" s="317"/>
      <c r="D64" s="317"/>
      <c r="F64" s="317"/>
      <c r="H64" s="317"/>
      <c r="J64" s="317"/>
      <c r="L64" s="317"/>
    </row>
    <row r="65" spans="2:12">
      <c r="B65" s="317"/>
      <c r="D65" s="317"/>
      <c r="F65" s="317"/>
      <c r="H65" s="317"/>
      <c r="J65" s="317"/>
      <c r="L65" s="317"/>
    </row>
    <row r="66" spans="2:12">
      <c r="B66" s="317"/>
      <c r="D66" s="317"/>
      <c r="F66" s="317"/>
      <c r="H66" s="317"/>
      <c r="J66" s="317"/>
      <c r="L66" s="317"/>
    </row>
    <row r="67" spans="2:12">
      <c r="B67" s="317"/>
      <c r="D67" s="317"/>
      <c r="F67" s="317"/>
      <c r="H67" s="317"/>
      <c r="J67" s="317"/>
      <c r="L67" s="317"/>
    </row>
    <row r="68" spans="2:12">
      <c r="B68" s="317"/>
      <c r="D68" s="317"/>
      <c r="F68" s="317"/>
      <c r="H68" s="317"/>
      <c r="J68" s="317"/>
      <c r="L68" s="317"/>
    </row>
    <row r="69" spans="2:12">
      <c r="B69" s="317"/>
      <c r="D69" s="317"/>
      <c r="F69" s="317"/>
      <c r="H69" s="317"/>
      <c r="J69" s="317"/>
      <c r="L69" s="317"/>
    </row>
    <row r="70" spans="2:12">
      <c r="B70" s="317"/>
      <c r="D70" s="317"/>
      <c r="F70" s="317"/>
      <c r="H70" s="317"/>
      <c r="J70" s="317"/>
      <c r="L70" s="317"/>
    </row>
    <row r="71" spans="2:12">
      <c r="B71" s="317"/>
      <c r="D71" s="317"/>
      <c r="F71" s="317"/>
      <c r="H71" s="317"/>
      <c r="J71" s="317"/>
      <c r="L71" s="317"/>
    </row>
    <row r="72" spans="2:12">
      <c r="B72" s="317"/>
      <c r="D72" s="317"/>
      <c r="F72" s="317"/>
      <c r="H72" s="317"/>
      <c r="J72" s="317"/>
      <c r="L72" s="317"/>
    </row>
    <row r="73" spans="2:12">
      <c r="B73" s="317"/>
      <c r="D73" s="317"/>
      <c r="F73" s="317"/>
      <c r="H73" s="317"/>
      <c r="J73" s="317"/>
      <c r="L73" s="317"/>
    </row>
    <row r="74" spans="2:12">
      <c r="B74" s="317"/>
      <c r="D74" s="317"/>
      <c r="F74" s="317"/>
      <c r="H74" s="317"/>
      <c r="J74" s="317"/>
      <c r="L74" s="317"/>
    </row>
    <row r="75" spans="2:12">
      <c r="B75" s="317"/>
      <c r="D75" s="317"/>
      <c r="F75" s="317"/>
      <c r="H75" s="317"/>
      <c r="J75" s="317"/>
      <c r="L75" s="317"/>
    </row>
    <row r="76" spans="2:12">
      <c r="B76" s="317"/>
      <c r="D76" s="317"/>
      <c r="F76" s="317"/>
      <c r="H76" s="317"/>
      <c r="J76" s="317"/>
      <c r="L76" s="317"/>
    </row>
    <row r="77" spans="2:12">
      <c r="B77" s="317"/>
      <c r="D77" s="317"/>
      <c r="F77" s="317"/>
      <c r="H77" s="317"/>
      <c r="J77" s="317"/>
      <c r="L77" s="317"/>
    </row>
    <row r="78" spans="2:12">
      <c r="B78" s="317"/>
      <c r="D78" s="317"/>
      <c r="F78" s="317"/>
      <c r="H78" s="317"/>
      <c r="J78" s="317"/>
      <c r="L78" s="317"/>
    </row>
    <row r="79" spans="2:12">
      <c r="B79" s="317"/>
      <c r="D79" s="317"/>
      <c r="F79" s="317"/>
      <c r="H79" s="317"/>
      <c r="J79" s="317"/>
      <c r="L79" s="317"/>
    </row>
    <row r="80" spans="2:12">
      <c r="B80" s="317"/>
      <c r="D80" s="317"/>
      <c r="F80" s="317"/>
      <c r="H80" s="317"/>
      <c r="J80" s="317"/>
      <c r="L80" s="317"/>
    </row>
    <row r="81" spans="2:12">
      <c r="B81" s="317"/>
      <c r="D81" s="317"/>
      <c r="F81" s="317"/>
      <c r="H81" s="317"/>
      <c r="J81" s="317"/>
      <c r="L81" s="317"/>
    </row>
    <row r="82" spans="2:12">
      <c r="B82" s="317"/>
      <c r="D82" s="317"/>
      <c r="F82" s="317"/>
      <c r="H82" s="317"/>
      <c r="J82" s="317"/>
      <c r="L82" s="317"/>
    </row>
    <row r="83" spans="2:12">
      <c r="B83" s="317"/>
      <c r="D83" s="317"/>
      <c r="F83" s="317"/>
      <c r="H83" s="317"/>
      <c r="J83" s="317"/>
      <c r="L83" s="317"/>
    </row>
    <row r="84" spans="2:12">
      <c r="B84" s="317"/>
      <c r="D84" s="317"/>
      <c r="F84" s="317"/>
      <c r="H84" s="317"/>
      <c r="J84" s="317"/>
      <c r="L84" s="317"/>
    </row>
    <row r="85" spans="2:12">
      <c r="B85" s="317"/>
      <c r="D85" s="317"/>
      <c r="F85" s="317"/>
      <c r="H85" s="317"/>
      <c r="J85" s="317"/>
      <c r="L85" s="317"/>
    </row>
    <row r="86" spans="2:12">
      <c r="B86" s="317"/>
      <c r="D86" s="317"/>
      <c r="F86" s="317"/>
      <c r="H86" s="317"/>
      <c r="J86" s="317"/>
      <c r="L86" s="317"/>
    </row>
    <row r="87" spans="2:12">
      <c r="B87" s="317"/>
      <c r="D87" s="317"/>
      <c r="F87" s="317"/>
      <c r="H87" s="317"/>
      <c r="J87" s="317"/>
      <c r="L87" s="317"/>
    </row>
    <row r="88" spans="2:12">
      <c r="B88" s="317"/>
      <c r="D88" s="317"/>
      <c r="F88" s="317"/>
      <c r="H88" s="317"/>
      <c r="J88" s="317"/>
      <c r="L88" s="317"/>
    </row>
    <row r="89" spans="2:12">
      <c r="B89" s="317"/>
      <c r="D89" s="317"/>
      <c r="F89" s="317"/>
      <c r="H89" s="317"/>
      <c r="J89" s="317"/>
      <c r="L89" s="317"/>
    </row>
    <row r="90" spans="2:12">
      <c r="B90" s="317"/>
      <c r="D90" s="317"/>
      <c r="F90" s="317"/>
      <c r="H90" s="317"/>
      <c r="J90" s="317"/>
      <c r="L90" s="317"/>
    </row>
    <row r="91" spans="2:12">
      <c r="B91" s="317"/>
      <c r="D91" s="317"/>
      <c r="F91" s="317"/>
      <c r="H91" s="317"/>
      <c r="J91" s="317"/>
      <c r="L91" s="317"/>
    </row>
    <row r="92" spans="2:12">
      <c r="B92" s="317"/>
      <c r="D92" s="317"/>
      <c r="F92" s="317"/>
      <c r="H92" s="317"/>
      <c r="J92" s="317"/>
      <c r="L92" s="317"/>
    </row>
    <row r="93" spans="2:12">
      <c r="B93" s="317"/>
      <c r="D93" s="317"/>
      <c r="F93" s="317"/>
      <c r="H93" s="317"/>
      <c r="J93" s="317"/>
      <c r="L93" s="317"/>
    </row>
    <row r="94" spans="2:12">
      <c r="B94" s="317"/>
      <c r="D94" s="317"/>
      <c r="F94" s="317"/>
      <c r="H94" s="317"/>
      <c r="J94" s="317"/>
      <c r="L94" s="317"/>
    </row>
    <row r="95" spans="2:12">
      <c r="B95" s="317"/>
      <c r="D95" s="317"/>
      <c r="F95" s="317"/>
      <c r="H95" s="317"/>
      <c r="J95" s="317"/>
      <c r="L95" s="317"/>
    </row>
    <row r="96" spans="2:12">
      <c r="B96" s="317"/>
      <c r="D96" s="317"/>
      <c r="F96" s="317"/>
      <c r="H96" s="317"/>
      <c r="J96" s="317"/>
      <c r="L96" s="317"/>
    </row>
    <row r="97" spans="2:12">
      <c r="B97" s="317"/>
      <c r="D97" s="317"/>
      <c r="F97" s="317"/>
      <c r="H97" s="317"/>
      <c r="J97" s="317"/>
      <c r="L97" s="317"/>
    </row>
    <row r="98" spans="2:12">
      <c r="B98" s="317"/>
      <c r="D98" s="317"/>
      <c r="F98" s="317"/>
      <c r="H98" s="317"/>
      <c r="J98" s="317"/>
      <c r="L98" s="317"/>
    </row>
    <row r="99" spans="2:12">
      <c r="B99" s="317"/>
      <c r="D99" s="317"/>
      <c r="F99" s="317"/>
      <c r="H99" s="317"/>
      <c r="J99" s="317"/>
      <c r="L99" s="317"/>
    </row>
    <row r="100" spans="2:12">
      <c r="B100" s="317"/>
      <c r="D100" s="317"/>
      <c r="F100" s="317"/>
      <c r="H100" s="317"/>
      <c r="J100" s="317"/>
      <c r="L100" s="317"/>
    </row>
    <row r="101" spans="2:12">
      <c r="B101" s="317"/>
      <c r="D101" s="317"/>
      <c r="F101" s="317"/>
      <c r="H101" s="317"/>
      <c r="J101" s="317"/>
      <c r="L101" s="317"/>
    </row>
    <row r="102" spans="2:12">
      <c r="B102" s="317"/>
      <c r="D102" s="317"/>
      <c r="F102" s="317"/>
      <c r="H102" s="317"/>
      <c r="J102" s="317"/>
      <c r="L102" s="317"/>
    </row>
    <row r="103" spans="2:12">
      <c r="B103" s="317"/>
      <c r="D103" s="317"/>
      <c r="F103" s="317"/>
      <c r="H103" s="317"/>
      <c r="J103" s="317"/>
      <c r="L103" s="317"/>
    </row>
    <row r="104" spans="2:12">
      <c r="B104" s="317"/>
      <c r="D104" s="317"/>
      <c r="F104" s="317"/>
      <c r="H104" s="317"/>
      <c r="J104" s="317"/>
      <c r="L104" s="317"/>
    </row>
    <row r="105" spans="2:12">
      <c r="B105" s="317"/>
      <c r="D105" s="317"/>
      <c r="F105" s="317"/>
      <c r="H105" s="317"/>
      <c r="J105" s="317"/>
      <c r="L105" s="317"/>
    </row>
    <row r="106" spans="2:12">
      <c r="B106" s="317"/>
      <c r="D106" s="317"/>
      <c r="F106" s="317"/>
      <c r="H106" s="317"/>
      <c r="J106" s="317"/>
      <c r="L106" s="317"/>
    </row>
    <row r="107" spans="2:12">
      <c r="B107" s="317"/>
      <c r="D107" s="317"/>
      <c r="F107" s="317"/>
      <c r="H107" s="317"/>
      <c r="J107" s="317"/>
      <c r="L107" s="317"/>
    </row>
    <row r="108" spans="2:12">
      <c r="B108" s="317"/>
      <c r="D108" s="317"/>
      <c r="F108" s="317"/>
      <c r="H108" s="317"/>
      <c r="J108" s="317"/>
      <c r="L108" s="317"/>
    </row>
    <row r="109" spans="2:12">
      <c r="B109" s="317"/>
      <c r="D109" s="317"/>
      <c r="F109" s="317"/>
      <c r="H109" s="317"/>
      <c r="J109" s="317"/>
      <c r="L109" s="317"/>
    </row>
    <row r="110" spans="2:12">
      <c r="B110" s="317"/>
      <c r="D110" s="317"/>
      <c r="F110" s="317"/>
      <c r="H110" s="317"/>
      <c r="J110" s="317"/>
      <c r="L110" s="317"/>
    </row>
    <row r="111" spans="2:12">
      <c r="B111" s="317"/>
      <c r="D111" s="317"/>
      <c r="F111" s="317"/>
      <c r="H111" s="317"/>
      <c r="J111" s="317"/>
      <c r="L111" s="317"/>
    </row>
    <row r="112" spans="2:12">
      <c r="B112" s="317"/>
      <c r="D112" s="317"/>
      <c r="F112" s="317"/>
      <c r="H112" s="317"/>
      <c r="J112" s="317"/>
      <c r="L112" s="317"/>
    </row>
    <row r="113" spans="2:12">
      <c r="B113" s="317"/>
      <c r="D113" s="317"/>
      <c r="F113" s="317"/>
      <c r="H113" s="317"/>
      <c r="J113" s="317"/>
      <c r="L113" s="317"/>
    </row>
  </sheetData>
  <mergeCells count="13">
    <mergeCell ref="A50:N50"/>
    <mergeCell ref="B9:M9"/>
    <mergeCell ref="A46:N46"/>
    <mergeCell ref="B5:M5"/>
    <mergeCell ref="B6:M6"/>
    <mergeCell ref="B7:C7"/>
    <mergeCell ref="D7:E7"/>
    <mergeCell ref="F7:G7"/>
    <mergeCell ref="H7:I7"/>
    <mergeCell ref="J7:K7"/>
    <mergeCell ref="L7:M7"/>
    <mergeCell ref="A47:N47"/>
    <mergeCell ref="A49:N49"/>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2010</oddHeader>
    <oddFooter>&amp;C&amp;"Helvetica,Standard" Eidg. Steuerverwaltung  -  Administration fédérale des contributions  -  Amministrazione federale delle contribuzioni&amp;R79</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2">
    <pageSetUpPr fitToPage="1"/>
  </sheetPr>
  <dimension ref="A1:N113"/>
  <sheetViews>
    <sheetView zoomScale="60" zoomScaleNormal="60" workbookViewId="0"/>
  </sheetViews>
  <sheetFormatPr baseColWidth="10" defaultColWidth="10.33203125" defaultRowHeight="13.2"/>
  <cols>
    <col min="1" max="1" width="23.6640625" style="319" customWidth="1"/>
    <col min="2" max="2" width="9.6640625" style="319" customWidth="1"/>
    <col min="3" max="3" width="9.6640625" style="326" customWidth="1"/>
    <col min="4" max="4" width="9.6640625" style="319" customWidth="1"/>
    <col min="5" max="5" width="9.6640625" style="326" customWidth="1"/>
    <col min="6" max="6" width="9.6640625" style="319" customWidth="1"/>
    <col min="7" max="7" width="9.6640625" style="326" customWidth="1"/>
    <col min="8" max="8" width="9.6640625" style="319" customWidth="1"/>
    <col min="9" max="9" width="9.6640625" style="326" customWidth="1"/>
    <col min="10" max="10" width="9.6640625" style="319" customWidth="1"/>
    <col min="11" max="11" width="9.6640625" style="326" customWidth="1"/>
    <col min="12" max="12" width="11.6640625" style="319" customWidth="1"/>
    <col min="13" max="13" width="9.6640625" style="326" customWidth="1"/>
    <col min="14" max="14" width="23.88671875" style="321" bestFit="1" customWidth="1"/>
    <col min="15" max="241" width="12.6640625" style="319" customWidth="1"/>
    <col min="242" max="16384" width="10.33203125" style="319"/>
  </cols>
  <sheetData>
    <row r="1" spans="1:14" ht="18.899999999999999" customHeight="1">
      <c r="A1" s="311" t="s">
        <v>181</v>
      </c>
      <c r="C1" s="325"/>
      <c r="D1" s="311"/>
      <c r="E1" s="325"/>
    </row>
    <row r="2" spans="1:14" ht="18.899999999999999" customHeight="1"/>
    <row r="3" spans="1:14" ht="18.899999999999999" customHeight="1">
      <c r="A3" s="314" t="str">
        <f>'Page 72'!$A$3</f>
        <v>Inheritance</v>
      </c>
    </row>
    <row r="4" spans="1:14" ht="18.899999999999999" customHeight="1" thickBot="1">
      <c r="A4" s="412"/>
    </row>
    <row r="5" spans="1:14" ht="18.899999999999999" customHeight="1">
      <c r="A5" s="332">
        <v>40</v>
      </c>
      <c r="B5" s="1031" t="s">
        <v>182</v>
      </c>
      <c r="C5" s="1032"/>
      <c r="D5" s="1032"/>
      <c r="E5" s="1032"/>
      <c r="F5" s="1032"/>
      <c r="G5" s="1032"/>
      <c r="H5" s="1032"/>
      <c r="I5" s="1032"/>
      <c r="J5" s="1032"/>
      <c r="K5" s="1032"/>
      <c r="L5" s="1032"/>
      <c r="M5" s="1033"/>
      <c r="N5" s="322"/>
    </row>
    <row r="6" spans="1:14" ht="18.899999999999999" customHeight="1" thickBot="1">
      <c r="A6" s="379" t="str">
        <f>'Page 72'!$A$6</f>
        <v>Taxing authority</v>
      </c>
      <c r="B6" s="1034"/>
      <c r="C6" s="1035"/>
      <c r="D6" s="1035"/>
      <c r="E6" s="1035"/>
      <c r="F6" s="1035"/>
      <c r="G6" s="1035"/>
      <c r="H6" s="1035"/>
      <c r="I6" s="1035"/>
      <c r="J6" s="1035"/>
      <c r="K6" s="1035"/>
      <c r="L6" s="1035"/>
      <c r="M6" s="1036"/>
      <c r="N6" s="323"/>
    </row>
    <row r="7" spans="1:14" ht="18.899999999999999" customHeight="1">
      <c r="A7" s="333"/>
      <c r="B7" s="1017" t="s">
        <v>51</v>
      </c>
      <c r="C7" s="1018"/>
      <c r="D7" s="1017" t="s">
        <v>52</v>
      </c>
      <c r="E7" s="1018"/>
      <c r="F7" s="1017" t="s">
        <v>53</v>
      </c>
      <c r="G7" s="1018"/>
      <c r="H7" s="1017" t="s">
        <v>54</v>
      </c>
      <c r="I7" s="1018"/>
      <c r="J7" s="1026" t="s">
        <v>64</v>
      </c>
      <c r="K7" s="1027"/>
      <c r="L7" s="1026" t="s">
        <v>65</v>
      </c>
      <c r="M7" s="1027"/>
      <c r="N7" s="322"/>
    </row>
    <row r="8" spans="1:14" ht="18.899999999999999" customHeight="1">
      <c r="A8" s="333"/>
      <c r="B8" s="313"/>
      <c r="C8" s="327"/>
      <c r="D8" s="313"/>
      <c r="E8" s="327"/>
      <c r="F8" s="313"/>
      <c r="G8" s="327"/>
      <c r="H8" s="313"/>
      <c r="I8" s="327"/>
      <c r="J8" s="313"/>
      <c r="K8" s="327"/>
      <c r="L8" s="313"/>
      <c r="M8" s="327"/>
      <c r="N8" s="322"/>
    </row>
    <row r="9" spans="1:14" ht="18.899999999999999" customHeight="1">
      <c r="A9" s="379" t="str">
        <f>'Page 72'!$A$9</f>
        <v>Cantons</v>
      </c>
      <c r="B9" s="1022" t="str">
        <f>'Page 72'!$B$9:$M$9</f>
        <v>Inheritance tax</v>
      </c>
      <c r="C9" s="1023"/>
      <c r="D9" s="1023"/>
      <c r="E9" s="1023"/>
      <c r="F9" s="1023"/>
      <c r="G9" s="1023"/>
      <c r="H9" s="1023"/>
      <c r="I9" s="1023"/>
      <c r="J9" s="1023"/>
      <c r="K9" s="1023"/>
      <c r="L9" s="1023"/>
      <c r="M9" s="1024"/>
      <c r="N9" s="367"/>
    </row>
    <row r="10" spans="1:14" ht="18.899999999999999" customHeight="1">
      <c r="A10" s="314"/>
      <c r="B10" s="324" t="s">
        <v>4</v>
      </c>
      <c r="C10" s="328" t="s">
        <v>1</v>
      </c>
      <c r="D10" s="324" t="s">
        <v>4</v>
      </c>
      <c r="E10" s="328" t="s">
        <v>1</v>
      </c>
      <c r="F10" s="324" t="s">
        <v>4</v>
      </c>
      <c r="G10" s="328" t="s">
        <v>1</v>
      </c>
      <c r="H10" s="324" t="s">
        <v>4</v>
      </c>
      <c r="I10" s="330" t="s">
        <v>1</v>
      </c>
      <c r="J10" s="324" t="s">
        <v>4</v>
      </c>
      <c r="K10" s="328" t="s">
        <v>1</v>
      </c>
      <c r="L10" s="324" t="s">
        <v>4</v>
      </c>
      <c r="M10" s="328" t="s">
        <v>1</v>
      </c>
      <c r="N10" s="368"/>
    </row>
    <row r="11" spans="1:14" ht="24.9" customHeight="1">
      <c r="A11" s="371" t="s">
        <v>66</v>
      </c>
      <c r="B11" s="353">
        <v>2000</v>
      </c>
      <c r="C11" s="354">
        <v>10</v>
      </c>
      <c r="D11" s="353">
        <v>6000</v>
      </c>
      <c r="E11" s="354">
        <v>12</v>
      </c>
      <c r="F11" s="353">
        <v>14000</v>
      </c>
      <c r="G11" s="354">
        <v>14</v>
      </c>
      <c r="H11" s="353">
        <v>117000</v>
      </c>
      <c r="I11" s="354">
        <v>23.4</v>
      </c>
      <c r="J11" s="353">
        <v>275000</v>
      </c>
      <c r="K11" s="354">
        <v>27.5</v>
      </c>
      <c r="L11" s="353">
        <v>1500000</v>
      </c>
      <c r="M11" s="354">
        <v>30</v>
      </c>
      <c r="N11" s="369"/>
    </row>
    <row r="12" spans="1:14" ht="24.9" customHeight="1">
      <c r="A12" s="371" t="s">
        <v>67</v>
      </c>
      <c r="B12" s="355">
        <v>880</v>
      </c>
      <c r="C12" s="356">
        <v>4.4000000000000004</v>
      </c>
      <c r="D12" s="334">
        <v>4180</v>
      </c>
      <c r="E12" s="335">
        <v>8.36</v>
      </c>
      <c r="F12" s="355">
        <v>9680</v>
      </c>
      <c r="G12" s="356">
        <v>9.68</v>
      </c>
      <c r="H12" s="355">
        <v>76945</v>
      </c>
      <c r="I12" s="356">
        <v>15.388999999999999</v>
      </c>
      <c r="J12" s="355">
        <v>207828.5</v>
      </c>
      <c r="K12" s="356">
        <v>20.78285</v>
      </c>
      <c r="L12" s="355">
        <v>1307828.5</v>
      </c>
      <c r="M12" s="356">
        <v>26.156569999999999</v>
      </c>
      <c r="N12" s="369"/>
    </row>
    <row r="13" spans="1:14" ht="24.9" customHeight="1">
      <c r="A13" s="371" t="s">
        <v>68</v>
      </c>
      <c r="B13" s="355">
        <v>3300.0000000000005</v>
      </c>
      <c r="C13" s="356">
        <v>16.500000000000004</v>
      </c>
      <c r="D13" s="334">
        <v>10500</v>
      </c>
      <c r="E13" s="335">
        <v>21</v>
      </c>
      <c r="F13" s="355">
        <v>22500</v>
      </c>
      <c r="G13" s="356">
        <v>22.5</v>
      </c>
      <c r="H13" s="355">
        <v>142500</v>
      </c>
      <c r="I13" s="356">
        <v>28.5</v>
      </c>
      <c r="J13" s="355">
        <v>300000</v>
      </c>
      <c r="K13" s="356">
        <v>30</v>
      </c>
      <c r="L13" s="355">
        <v>1500000</v>
      </c>
      <c r="M13" s="356">
        <v>30</v>
      </c>
      <c r="N13" s="369"/>
    </row>
    <row r="14" spans="1:14" ht="24.9" customHeight="1">
      <c r="A14" s="371" t="s">
        <v>10</v>
      </c>
      <c r="B14" s="355">
        <v>2400</v>
      </c>
      <c r="C14" s="356">
        <v>12</v>
      </c>
      <c r="D14" s="334">
        <v>6000</v>
      </c>
      <c r="E14" s="335">
        <v>12</v>
      </c>
      <c r="F14" s="355">
        <v>12000</v>
      </c>
      <c r="G14" s="356">
        <v>12</v>
      </c>
      <c r="H14" s="355">
        <v>60000</v>
      </c>
      <c r="I14" s="356">
        <v>12</v>
      </c>
      <c r="J14" s="355">
        <v>120000</v>
      </c>
      <c r="K14" s="356">
        <v>12</v>
      </c>
      <c r="L14" s="355">
        <v>600000</v>
      </c>
      <c r="M14" s="356">
        <v>12</v>
      </c>
      <c r="N14" s="369"/>
    </row>
    <row r="15" spans="1:14" ht="24.9" customHeight="1">
      <c r="A15" s="371" t="s">
        <v>13</v>
      </c>
      <c r="B15" s="355">
        <v>0</v>
      </c>
      <c r="C15" s="356">
        <v>0</v>
      </c>
      <c r="D15" s="334">
        <v>0</v>
      </c>
      <c r="E15" s="335">
        <v>0</v>
      </c>
      <c r="F15" s="355">
        <v>0</v>
      </c>
      <c r="G15" s="356">
        <v>0</v>
      </c>
      <c r="H15" s="355">
        <v>0</v>
      </c>
      <c r="I15" s="356">
        <v>0</v>
      </c>
      <c r="J15" s="355">
        <v>0</v>
      </c>
      <c r="K15" s="356">
        <v>0</v>
      </c>
      <c r="L15" s="355">
        <v>0</v>
      </c>
      <c r="M15" s="356">
        <v>0</v>
      </c>
      <c r="N15" s="369"/>
    </row>
    <row r="16" spans="1:14" ht="24.9" customHeight="1">
      <c r="A16" s="371" t="s">
        <v>16</v>
      </c>
      <c r="B16" s="355">
        <v>2000</v>
      </c>
      <c r="C16" s="356">
        <v>10</v>
      </c>
      <c r="D16" s="334">
        <v>5000</v>
      </c>
      <c r="E16" s="335">
        <v>10</v>
      </c>
      <c r="F16" s="355">
        <v>10000</v>
      </c>
      <c r="G16" s="356">
        <v>10</v>
      </c>
      <c r="H16" s="355">
        <v>50000</v>
      </c>
      <c r="I16" s="356">
        <v>10</v>
      </c>
      <c r="J16" s="355">
        <v>100000</v>
      </c>
      <c r="K16" s="356">
        <v>10</v>
      </c>
      <c r="L16" s="355">
        <v>500000</v>
      </c>
      <c r="M16" s="356">
        <v>10</v>
      </c>
      <c r="N16" s="369"/>
    </row>
    <row r="17" spans="1:14" ht="24.9" customHeight="1">
      <c r="A17" s="371" t="s">
        <v>19</v>
      </c>
      <c r="B17" s="355">
        <v>0</v>
      </c>
      <c r="C17" s="356">
        <v>0</v>
      </c>
      <c r="D17" s="334">
        <v>3000</v>
      </c>
      <c r="E17" s="335">
        <v>6</v>
      </c>
      <c r="F17" s="355">
        <v>8000</v>
      </c>
      <c r="G17" s="356">
        <v>8</v>
      </c>
      <c r="H17" s="355">
        <v>48000</v>
      </c>
      <c r="I17" s="356">
        <v>9.6</v>
      </c>
      <c r="J17" s="355">
        <v>98000</v>
      </c>
      <c r="K17" s="356">
        <v>9.8000000000000007</v>
      </c>
      <c r="L17" s="355">
        <v>498000</v>
      </c>
      <c r="M17" s="356">
        <v>9.9600000000000009</v>
      </c>
      <c r="N17" s="369"/>
    </row>
    <row r="18" spans="1:14" ht="24.9" customHeight="1">
      <c r="A18" s="371" t="s">
        <v>21</v>
      </c>
      <c r="B18" s="355">
        <v>805.00000000000011</v>
      </c>
      <c r="C18" s="356">
        <v>4.0250000000000004</v>
      </c>
      <c r="D18" s="334">
        <v>3220.0000000000005</v>
      </c>
      <c r="E18" s="335">
        <v>6.4400000000000013</v>
      </c>
      <c r="F18" s="355">
        <v>7245.0000000000009</v>
      </c>
      <c r="G18" s="356">
        <v>7.245000000000001</v>
      </c>
      <c r="H18" s="355">
        <v>78890</v>
      </c>
      <c r="I18" s="356">
        <v>15.778</v>
      </c>
      <c r="J18" s="355">
        <v>159390</v>
      </c>
      <c r="K18" s="356">
        <v>15.939</v>
      </c>
      <c r="L18" s="355">
        <v>1004237.5</v>
      </c>
      <c r="M18" s="356">
        <v>20.08475</v>
      </c>
      <c r="N18" s="369"/>
    </row>
    <row r="19" spans="1:14" ht="24.9" customHeight="1">
      <c r="A19" s="371" t="s">
        <v>23</v>
      </c>
      <c r="B19" s="355">
        <v>1200</v>
      </c>
      <c r="C19" s="356">
        <v>6</v>
      </c>
      <c r="D19" s="334">
        <v>3060</v>
      </c>
      <c r="E19" s="335">
        <v>6.12</v>
      </c>
      <c r="F19" s="355">
        <v>6480</v>
      </c>
      <c r="G19" s="356">
        <v>6.48</v>
      </c>
      <c r="H19" s="355">
        <v>42540</v>
      </c>
      <c r="I19" s="356">
        <v>8.5079999999999991</v>
      </c>
      <c r="J19" s="355">
        <v>101040</v>
      </c>
      <c r="K19" s="356">
        <v>10.103999999999999</v>
      </c>
      <c r="L19" s="355">
        <v>581040</v>
      </c>
      <c r="M19" s="356">
        <v>11.620799999999999</v>
      </c>
      <c r="N19" s="369"/>
    </row>
    <row r="20" spans="1:14" ht="24.9" customHeight="1">
      <c r="A20" s="371" t="s">
        <v>3</v>
      </c>
      <c r="B20" s="355">
        <v>1237.5</v>
      </c>
      <c r="C20" s="356">
        <v>6.1875</v>
      </c>
      <c r="D20" s="334">
        <v>3712.5</v>
      </c>
      <c r="E20" s="335">
        <v>7.4249999999999998</v>
      </c>
      <c r="F20" s="355">
        <v>7837.5</v>
      </c>
      <c r="G20" s="356">
        <v>7.8375000000000004</v>
      </c>
      <c r="H20" s="355">
        <v>40837.5</v>
      </c>
      <c r="I20" s="356">
        <v>8.1675000000000004</v>
      </c>
      <c r="J20" s="355">
        <v>82087.5</v>
      </c>
      <c r="K20" s="356">
        <v>8.2087500000000002</v>
      </c>
      <c r="L20" s="355">
        <v>412087.5</v>
      </c>
      <c r="M20" s="356">
        <v>8.2417499999999997</v>
      </c>
      <c r="N20" s="369"/>
    </row>
    <row r="21" spans="1:14" ht="24.9" customHeight="1">
      <c r="A21" s="371" t="s">
        <v>168</v>
      </c>
      <c r="B21" s="355">
        <v>1800</v>
      </c>
      <c r="C21" s="356">
        <v>9</v>
      </c>
      <c r="D21" s="334">
        <v>7443.2</v>
      </c>
      <c r="E21" s="335">
        <v>14.8864</v>
      </c>
      <c r="F21" s="355">
        <v>20021.150000000001</v>
      </c>
      <c r="G21" s="356">
        <v>20.021150000000002</v>
      </c>
      <c r="H21" s="355">
        <v>112500.09999999999</v>
      </c>
      <c r="I21" s="356">
        <v>22.500019999999999</v>
      </c>
      <c r="J21" s="355">
        <v>225000.1</v>
      </c>
      <c r="K21" s="356">
        <v>22.50001</v>
      </c>
      <c r="L21" s="355">
        <v>1125000.0999999999</v>
      </c>
      <c r="M21" s="356">
        <v>22.500001999999999</v>
      </c>
      <c r="N21" s="369"/>
    </row>
    <row r="22" spans="1:14" ht="24.9" customHeight="1">
      <c r="A22" s="371" t="s">
        <v>76</v>
      </c>
      <c r="B22" s="355">
        <v>2250</v>
      </c>
      <c r="C22" s="356">
        <v>11.25</v>
      </c>
      <c r="D22" s="334">
        <v>6000</v>
      </c>
      <c r="E22" s="335">
        <v>12</v>
      </c>
      <c r="F22" s="355">
        <v>12250</v>
      </c>
      <c r="G22" s="356">
        <v>12.25</v>
      </c>
      <c r="H22" s="355">
        <v>74700</v>
      </c>
      <c r="I22" s="356">
        <v>14.94</v>
      </c>
      <c r="J22" s="355">
        <v>174650</v>
      </c>
      <c r="K22" s="356">
        <v>17.465</v>
      </c>
      <c r="L22" s="355">
        <v>1249500</v>
      </c>
      <c r="M22" s="356">
        <v>24.99</v>
      </c>
      <c r="N22" s="369"/>
    </row>
    <row r="23" spans="1:14" ht="24.9" customHeight="1">
      <c r="A23" s="371" t="s">
        <v>77</v>
      </c>
      <c r="B23" s="355">
        <v>0</v>
      </c>
      <c r="C23" s="356">
        <v>0</v>
      </c>
      <c r="D23" s="334">
        <v>6750</v>
      </c>
      <c r="E23" s="335">
        <v>13.5</v>
      </c>
      <c r="F23" s="355">
        <v>18000</v>
      </c>
      <c r="G23" s="356">
        <v>18</v>
      </c>
      <c r="H23" s="355">
        <v>108000</v>
      </c>
      <c r="I23" s="356">
        <v>21.6</v>
      </c>
      <c r="J23" s="355">
        <v>220500</v>
      </c>
      <c r="K23" s="356">
        <v>22.05</v>
      </c>
      <c r="L23" s="355">
        <v>1120500</v>
      </c>
      <c r="M23" s="356">
        <v>22.41</v>
      </c>
      <c r="N23" s="369"/>
    </row>
    <row r="24" spans="1:14" ht="24.9" customHeight="1">
      <c r="A24" s="371" t="s">
        <v>14</v>
      </c>
      <c r="B24" s="355">
        <v>800</v>
      </c>
      <c r="C24" s="356">
        <v>4</v>
      </c>
      <c r="D24" s="334">
        <v>5200</v>
      </c>
      <c r="E24" s="335">
        <v>10.4</v>
      </c>
      <c r="F24" s="355">
        <v>15600</v>
      </c>
      <c r="G24" s="356">
        <v>15.6</v>
      </c>
      <c r="H24" s="355">
        <v>141200</v>
      </c>
      <c r="I24" s="356">
        <v>28.24</v>
      </c>
      <c r="J24" s="355">
        <v>316800</v>
      </c>
      <c r="K24" s="356">
        <v>31.68</v>
      </c>
      <c r="L24" s="355">
        <v>1596800</v>
      </c>
      <c r="M24" s="356">
        <v>31.936</v>
      </c>
      <c r="N24" s="369"/>
    </row>
    <row r="25" spans="1:14" ht="24.9" customHeight="1">
      <c r="A25" s="371" t="s">
        <v>62</v>
      </c>
      <c r="B25" s="355">
        <v>4800</v>
      </c>
      <c r="C25" s="356">
        <v>24</v>
      </c>
      <c r="D25" s="334">
        <v>14400</v>
      </c>
      <c r="E25" s="335">
        <v>28.8</v>
      </c>
      <c r="F25" s="355">
        <v>30400</v>
      </c>
      <c r="G25" s="356">
        <v>30.4</v>
      </c>
      <c r="H25" s="355">
        <v>158400</v>
      </c>
      <c r="I25" s="356">
        <v>31.68</v>
      </c>
      <c r="J25" s="355">
        <v>318400</v>
      </c>
      <c r="K25" s="356">
        <v>31.84</v>
      </c>
      <c r="L25" s="355">
        <v>1598400</v>
      </c>
      <c r="M25" s="356">
        <v>31.968</v>
      </c>
      <c r="N25" s="369"/>
    </row>
    <row r="26" spans="1:14" ht="24.9" customHeight="1">
      <c r="A26" s="371" t="s">
        <v>45</v>
      </c>
      <c r="B26" s="355">
        <v>1800</v>
      </c>
      <c r="C26" s="356">
        <v>9</v>
      </c>
      <c r="D26" s="334">
        <v>5400</v>
      </c>
      <c r="E26" s="335">
        <v>10.8</v>
      </c>
      <c r="F26" s="355">
        <v>11400</v>
      </c>
      <c r="G26" s="356">
        <v>11.4</v>
      </c>
      <c r="H26" s="355">
        <v>59400</v>
      </c>
      <c r="I26" s="356">
        <v>11.88</v>
      </c>
      <c r="J26" s="355">
        <v>119400</v>
      </c>
      <c r="K26" s="356">
        <v>11.94</v>
      </c>
      <c r="L26" s="355">
        <v>599400</v>
      </c>
      <c r="M26" s="356">
        <v>11.988</v>
      </c>
      <c r="N26" s="369"/>
    </row>
    <row r="27" spans="1:14" ht="24.9" customHeight="1">
      <c r="A27" s="371" t="s">
        <v>73</v>
      </c>
      <c r="B27" s="355">
        <v>3000</v>
      </c>
      <c r="C27" s="356">
        <v>15</v>
      </c>
      <c r="D27" s="334">
        <v>12000</v>
      </c>
      <c r="E27" s="335">
        <v>24</v>
      </c>
      <c r="F27" s="355">
        <v>27000</v>
      </c>
      <c r="G27" s="356">
        <v>27</v>
      </c>
      <c r="H27" s="355">
        <v>147000</v>
      </c>
      <c r="I27" s="356">
        <v>29.4</v>
      </c>
      <c r="J27" s="355">
        <v>297000</v>
      </c>
      <c r="K27" s="356">
        <v>29.7</v>
      </c>
      <c r="L27" s="355">
        <v>1497000</v>
      </c>
      <c r="M27" s="356">
        <v>29.94</v>
      </c>
      <c r="N27" s="369"/>
    </row>
    <row r="28" spans="1:14" ht="24.9" customHeight="1">
      <c r="A28" s="371" t="s">
        <v>169</v>
      </c>
      <c r="B28" s="355">
        <v>0</v>
      </c>
      <c r="C28" s="356">
        <v>0</v>
      </c>
      <c r="D28" s="334">
        <v>0</v>
      </c>
      <c r="E28" s="335">
        <v>0</v>
      </c>
      <c r="F28" s="355">
        <v>0</v>
      </c>
      <c r="G28" s="356">
        <v>0</v>
      </c>
      <c r="H28" s="355">
        <v>0</v>
      </c>
      <c r="I28" s="356">
        <v>0</v>
      </c>
      <c r="J28" s="355">
        <v>0</v>
      </c>
      <c r="K28" s="356">
        <v>0</v>
      </c>
      <c r="L28" s="355">
        <v>0</v>
      </c>
      <c r="M28" s="356">
        <v>0</v>
      </c>
      <c r="N28" s="369"/>
    </row>
    <row r="29" spans="1:14" ht="24.9" customHeight="1">
      <c r="A29" s="371" t="s">
        <v>57</v>
      </c>
      <c r="B29" s="355">
        <v>2400</v>
      </c>
      <c r="C29" s="356">
        <v>12</v>
      </c>
      <c r="D29" s="334">
        <v>6000</v>
      </c>
      <c r="E29" s="335">
        <v>12</v>
      </c>
      <c r="F29" s="355">
        <v>12000</v>
      </c>
      <c r="G29" s="356">
        <v>12</v>
      </c>
      <c r="H29" s="355">
        <v>109200</v>
      </c>
      <c r="I29" s="356">
        <v>21.84</v>
      </c>
      <c r="J29" s="355">
        <v>262400</v>
      </c>
      <c r="K29" s="356">
        <v>26.24</v>
      </c>
      <c r="L29" s="355">
        <v>1542400</v>
      </c>
      <c r="M29" s="356">
        <v>30.847999999999999</v>
      </c>
      <c r="N29" s="369"/>
    </row>
    <row r="30" spans="1:14" ht="24.9" customHeight="1">
      <c r="A30" s="371" t="s">
        <v>58</v>
      </c>
      <c r="B30" s="355">
        <v>1320</v>
      </c>
      <c r="C30" s="356">
        <v>6.6</v>
      </c>
      <c r="D30" s="334">
        <v>3750</v>
      </c>
      <c r="E30" s="335">
        <v>7.5</v>
      </c>
      <c r="F30" s="355">
        <v>9000</v>
      </c>
      <c r="G30" s="356">
        <v>9</v>
      </c>
      <c r="H30" s="355">
        <v>105000</v>
      </c>
      <c r="I30" s="356">
        <v>21</v>
      </c>
      <c r="J30" s="355">
        <v>210000</v>
      </c>
      <c r="K30" s="356">
        <v>21</v>
      </c>
      <c r="L30" s="355">
        <v>1050000</v>
      </c>
      <c r="M30" s="356">
        <v>21</v>
      </c>
      <c r="N30" s="369"/>
    </row>
    <row r="31" spans="1:14" ht="24.9" customHeight="1">
      <c r="A31" s="371" t="s">
        <v>59</v>
      </c>
      <c r="B31" s="355">
        <v>1657.5</v>
      </c>
      <c r="C31" s="356">
        <v>8.2874999999999996</v>
      </c>
      <c r="D31" s="334">
        <v>4530.5</v>
      </c>
      <c r="E31" s="335">
        <v>9.0609999999999999</v>
      </c>
      <c r="F31" s="355">
        <v>10331.75</v>
      </c>
      <c r="G31" s="356">
        <v>10.33175</v>
      </c>
      <c r="H31" s="355">
        <v>77892.75</v>
      </c>
      <c r="I31" s="356">
        <v>15.57855</v>
      </c>
      <c r="J31" s="355">
        <v>185000</v>
      </c>
      <c r="K31" s="356">
        <v>18.5</v>
      </c>
      <c r="L31" s="355">
        <v>925000</v>
      </c>
      <c r="M31" s="356">
        <v>18.5</v>
      </c>
      <c r="N31" s="369"/>
    </row>
    <row r="32" spans="1:14" ht="24.9" customHeight="1">
      <c r="A32" s="371" t="s">
        <v>55</v>
      </c>
      <c r="B32" s="355">
        <v>1782</v>
      </c>
      <c r="C32" s="356">
        <v>8.91</v>
      </c>
      <c r="D32" s="334">
        <v>5247</v>
      </c>
      <c r="E32" s="335">
        <v>10.494</v>
      </c>
      <c r="F32" s="355">
        <v>12176.999999999998</v>
      </c>
      <c r="G32" s="356">
        <v>12.176999999999998</v>
      </c>
      <c r="H32" s="355">
        <v>82500</v>
      </c>
      <c r="I32" s="356">
        <v>16.5</v>
      </c>
      <c r="J32" s="355">
        <v>165000</v>
      </c>
      <c r="K32" s="356">
        <v>16.5</v>
      </c>
      <c r="L32" s="355">
        <v>825000</v>
      </c>
      <c r="M32" s="356">
        <v>16.5</v>
      </c>
      <c r="N32" s="369"/>
    </row>
    <row r="33" spans="1:14" ht="24.9" customHeight="1">
      <c r="A33" s="371" t="s">
        <v>56</v>
      </c>
      <c r="B33" s="355">
        <v>3000</v>
      </c>
      <c r="C33" s="356">
        <v>15</v>
      </c>
      <c r="D33" s="334">
        <v>7500</v>
      </c>
      <c r="E33" s="335">
        <v>15</v>
      </c>
      <c r="F33" s="355">
        <v>15000</v>
      </c>
      <c r="G33" s="356">
        <v>15</v>
      </c>
      <c r="H33" s="355">
        <v>75000</v>
      </c>
      <c r="I33" s="356">
        <v>15</v>
      </c>
      <c r="J33" s="355">
        <v>150000</v>
      </c>
      <c r="K33" s="356">
        <v>15</v>
      </c>
      <c r="L33" s="355">
        <v>750000</v>
      </c>
      <c r="M33" s="356">
        <v>15</v>
      </c>
      <c r="N33" s="369"/>
    </row>
    <row r="34" spans="1:14" ht="24.9" customHeight="1">
      <c r="A34" s="371" t="s">
        <v>18</v>
      </c>
      <c r="B34" s="355">
        <v>4000</v>
      </c>
      <c r="C34" s="356">
        <v>20</v>
      </c>
      <c r="D34" s="334">
        <v>10000</v>
      </c>
      <c r="E34" s="335">
        <v>20</v>
      </c>
      <c r="F34" s="355">
        <v>20000</v>
      </c>
      <c r="G34" s="356">
        <v>20</v>
      </c>
      <c r="H34" s="355">
        <v>100000</v>
      </c>
      <c r="I34" s="356">
        <v>20</v>
      </c>
      <c r="J34" s="355">
        <v>200000</v>
      </c>
      <c r="K34" s="356">
        <v>20</v>
      </c>
      <c r="L34" s="355">
        <v>1000000</v>
      </c>
      <c r="M34" s="356">
        <v>20</v>
      </c>
      <c r="N34" s="369"/>
    </row>
    <row r="35" spans="1:14" ht="24.9" customHeight="1">
      <c r="A35" s="371" t="s">
        <v>74</v>
      </c>
      <c r="B35" s="355">
        <v>4158</v>
      </c>
      <c r="C35" s="356">
        <v>20.79</v>
      </c>
      <c r="D35" s="334">
        <v>10773</v>
      </c>
      <c r="E35" s="335">
        <v>21.545999999999999</v>
      </c>
      <c r="F35" s="355">
        <v>21798</v>
      </c>
      <c r="G35" s="356">
        <v>21.797999999999998</v>
      </c>
      <c r="H35" s="355">
        <v>128898</v>
      </c>
      <c r="I35" s="356">
        <v>25.779599999999999</v>
      </c>
      <c r="J35" s="355">
        <v>265398</v>
      </c>
      <c r="K35" s="356">
        <v>26.5398</v>
      </c>
      <c r="L35" s="355">
        <v>1357398</v>
      </c>
      <c r="M35" s="356">
        <v>27.147960000000001</v>
      </c>
      <c r="N35" s="369"/>
    </row>
    <row r="36" spans="1:14" ht="24.9" customHeight="1">
      <c r="A36" s="371" t="s">
        <v>60</v>
      </c>
      <c r="B36" s="359">
        <v>2100</v>
      </c>
      <c r="C36" s="360">
        <v>10.5</v>
      </c>
      <c r="D36" s="429">
        <v>8400</v>
      </c>
      <c r="E36" s="430">
        <v>16.8</v>
      </c>
      <c r="F36" s="359">
        <v>18900</v>
      </c>
      <c r="G36" s="360">
        <v>18.899999999999999</v>
      </c>
      <c r="H36" s="359">
        <v>102900</v>
      </c>
      <c r="I36" s="360">
        <v>20.58</v>
      </c>
      <c r="J36" s="359">
        <v>207900</v>
      </c>
      <c r="K36" s="360">
        <v>20.79</v>
      </c>
      <c r="L36" s="359">
        <v>1047900</v>
      </c>
      <c r="M36" s="360">
        <v>20.957999999999998</v>
      </c>
      <c r="N36" s="369"/>
    </row>
    <row r="37" spans="1:14" ht="24.9" customHeight="1">
      <c r="A37" s="371"/>
      <c r="B37" s="334"/>
      <c r="C37" s="335"/>
      <c r="D37" s="334"/>
      <c r="E37" s="335"/>
      <c r="F37" s="334"/>
      <c r="G37" s="335"/>
      <c r="H37" s="334"/>
      <c r="I37" s="335"/>
      <c r="J37" s="334"/>
      <c r="K37" s="335"/>
      <c r="L37" s="334"/>
      <c r="M37" s="335"/>
      <c r="N37" s="370"/>
    </row>
    <row r="38" spans="1:14" ht="24.9" customHeight="1">
      <c r="A38" s="372" t="s">
        <v>0</v>
      </c>
      <c r="B38" s="336"/>
      <c r="C38" s="335"/>
      <c r="D38" s="334"/>
      <c r="E38" s="335"/>
      <c r="F38" s="334"/>
      <c r="G38" s="335"/>
      <c r="H38" s="334"/>
      <c r="I38" s="335"/>
      <c r="J38" s="336"/>
      <c r="K38" s="335"/>
      <c r="L38" s="334"/>
      <c r="M38" s="335"/>
      <c r="N38" s="367"/>
    </row>
    <row r="39" spans="1:14" ht="24.9" customHeight="1">
      <c r="A39" s="372"/>
      <c r="B39" s="336"/>
      <c r="C39" s="335"/>
      <c r="D39" s="334"/>
      <c r="E39" s="335"/>
      <c r="F39" s="334"/>
      <c r="G39" s="335"/>
      <c r="H39" s="334"/>
      <c r="I39" s="335"/>
      <c r="J39" s="336"/>
      <c r="K39" s="335"/>
      <c r="L39" s="334"/>
      <c r="M39" s="335"/>
      <c r="N39" s="414"/>
    </row>
    <row r="40" spans="1:14" ht="24.9" customHeight="1">
      <c r="A40" s="371" t="str">
        <f>'Page 72'!A40</f>
        <v>Luzern (City)</v>
      </c>
      <c r="B40" s="361">
        <v>0</v>
      </c>
      <c r="C40" s="431">
        <v>0</v>
      </c>
      <c r="D40" s="361">
        <v>0</v>
      </c>
      <c r="E40" s="431">
        <v>0</v>
      </c>
      <c r="F40" s="361">
        <v>0</v>
      </c>
      <c r="G40" s="431">
        <v>0</v>
      </c>
      <c r="H40" s="361">
        <v>0</v>
      </c>
      <c r="I40" s="431">
        <v>0</v>
      </c>
      <c r="J40" s="361">
        <v>0</v>
      </c>
      <c r="K40" s="431">
        <v>0</v>
      </c>
      <c r="L40" s="361">
        <v>0</v>
      </c>
      <c r="M40" s="431">
        <v>0</v>
      </c>
      <c r="N40" s="417"/>
    </row>
    <row r="41" spans="1:14" ht="24.9" customHeight="1">
      <c r="A41" s="371" t="str">
        <f>'Page 72'!A41</f>
        <v>Freiburg (City)</v>
      </c>
      <c r="B41" s="357">
        <v>866.25</v>
      </c>
      <c r="C41" s="432">
        <v>4.3312499999999998</v>
      </c>
      <c r="D41" s="357">
        <v>2598.75</v>
      </c>
      <c r="E41" s="432">
        <v>5.1974999999999998</v>
      </c>
      <c r="F41" s="357">
        <v>5486.25</v>
      </c>
      <c r="G41" s="432">
        <v>5.4862500000000001</v>
      </c>
      <c r="H41" s="357">
        <v>28586.25</v>
      </c>
      <c r="I41" s="432">
        <v>5.7172499999999999</v>
      </c>
      <c r="J41" s="357">
        <v>57461.249999999993</v>
      </c>
      <c r="K41" s="432">
        <v>5.7461249999999993</v>
      </c>
      <c r="L41" s="357">
        <v>288461.25</v>
      </c>
      <c r="M41" s="432">
        <v>5.7692249999999996</v>
      </c>
      <c r="N41" s="417"/>
    </row>
    <row r="42" spans="1:14" ht="24.9" customHeight="1">
      <c r="A42" s="371" t="str">
        <f>'Page 72'!A42</f>
        <v>Chur</v>
      </c>
      <c r="B42" s="357">
        <v>2540</v>
      </c>
      <c r="C42" s="432">
        <v>12.7</v>
      </c>
      <c r="D42" s="357">
        <v>8540</v>
      </c>
      <c r="E42" s="432">
        <v>17.079999999999998</v>
      </c>
      <c r="F42" s="357">
        <v>18540</v>
      </c>
      <c r="G42" s="432">
        <v>18.54</v>
      </c>
      <c r="H42" s="357">
        <v>98540</v>
      </c>
      <c r="I42" s="432">
        <v>19.707999999999998</v>
      </c>
      <c r="J42" s="357">
        <v>198540</v>
      </c>
      <c r="K42" s="432">
        <v>19.853999999999999</v>
      </c>
      <c r="L42" s="357">
        <v>998540</v>
      </c>
      <c r="M42" s="432">
        <v>19.970800000000001</v>
      </c>
      <c r="N42" s="417"/>
    </row>
    <row r="43" spans="1:14" ht="24.9" customHeight="1">
      <c r="A43" s="371" t="s">
        <v>172</v>
      </c>
      <c r="B43" s="423">
        <v>1782</v>
      </c>
      <c r="C43" s="433">
        <v>8.91</v>
      </c>
      <c r="D43" s="423">
        <v>5247</v>
      </c>
      <c r="E43" s="433">
        <v>10.494</v>
      </c>
      <c r="F43" s="423">
        <v>12176.999999999998</v>
      </c>
      <c r="G43" s="433">
        <v>12.176999999999998</v>
      </c>
      <c r="H43" s="423">
        <v>82500</v>
      </c>
      <c r="I43" s="433">
        <v>16.5</v>
      </c>
      <c r="J43" s="423">
        <v>165000</v>
      </c>
      <c r="K43" s="433">
        <v>16.5</v>
      </c>
      <c r="L43" s="423">
        <v>825000</v>
      </c>
      <c r="M43" s="433">
        <v>16.5</v>
      </c>
      <c r="N43" s="417"/>
    </row>
    <row r="44" spans="1:14" ht="18.899999999999999" customHeight="1">
      <c r="B44" s="317"/>
      <c r="D44" s="318"/>
      <c r="G44" s="329"/>
      <c r="H44" s="320"/>
      <c r="J44" s="317"/>
      <c r="L44" s="317"/>
    </row>
    <row r="45" spans="1:14" ht="18.899999999999999" customHeight="1">
      <c r="B45" s="315"/>
      <c r="C45" s="329"/>
      <c r="D45" s="318"/>
      <c r="G45" s="329"/>
      <c r="H45" s="320"/>
      <c r="J45" s="317"/>
      <c r="L45" s="317"/>
    </row>
    <row r="46" spans="1:14" ht="18.899999999999999" customHeight="1">
      <c r="A46" s="1037" t="str">
        <f>'Page 72'!A46:N46</f>
        <v xml:space="preserve">1) Cantons that collect estate tax </v>
      </c>
      <c r="B46" s="1037"/>
      <c r="C46" s="1037"/>
      <c r="D46" s="1037"/>
      <c r="E46" s="1037"/>
      <c r="F46" s="1037"/>
      <c r="G46" s="1037"/>
      <c r="H46" s="1037"/>
      <c r="I46" s="1037"/>
      <c r="J46" s="1037"/>
      <c r="K46" s="1037"/>
      <c r="L46" s="1037"/>
      <c r="M46" s="1037"/>
      <c r="N46" s="1037"/>
    </row>
    <row r="47" spans="1:14" ht="18.899999999999999" customHeight="1">
      <c r="A47" s="1037" t="str">
        <f>'Page 72'!A47:N47</f>
        <v>2) Municipalities may collect a maximum surcharge of 100 % of the amount of cantonal tax.</v>
      </c>
      <c r="B47" s="1037"/>
      <c r="C47" s="1037"/>
      <c r="D47" s="1037"/>
      <c r="E47" s="1037"/>
      <c r="F47" s="1037"/>
      <c r="G47" s="1037"/>
      <c r="H47" s="1037"/>
      <c r="I47" s="1037"/>
      <c r="J47" s="1037"/>
      <c r="K47" s="1037"/>
      <c r="L47" s="1037"/>
      <c r="M47" s="1037"/>
      <c r="N47" s="1037"/>
    </row>
    <row r="48" spans="1:14" ht="39.75" customHeight="1">
      <c r="A48" s="311"/>
      <c r="B48" s="321"/>
      <c r="C48" s="329"/>
      <c r="D48" s="318"/>
      <c r="G48" s="329"/>
      <c r="H48" s="320"/>
      <c r="J48" s="317"/>
      <c r="K48" s="317"/>
      <c r="L48" s="326"/>
      <c r="M48" s="317"/>
      <c r="N48" s="326"/>
    </row>
    <row r="49" spans="1:14" ht="18.899999999999999" customHeight="1">
      <c r="A49" s="1021"/>
      <c r="B49" s="1021"/>
      <c r="C49" s="1021"/>
      <c r="D49" s="1021"/>
      <c r="E49" s="1021"/>
      <c r="F49" s="1021"/>
      <c r="G49" s="1021"/>
      <c r="H49" s="1021"/>
      <c r="I49" s="1021"/>
      <c r="J49" s="1021"/>
      <c r="K49" s="1021"/>
      <c r="L49" s="1021"/>
      <c r="M49" s="1021"/>
      <c r="N49" s="1021"/>
    </row>
    <row r="50" spans="1:14" ht="40.5" customHeight="1">
      <c r="A50" s="1019"/>
      <c r="B50" s="1019"/>
      <c r="C50" s="1019"/>
      <c r="D50" s="1019"/>
      <c r="E50" s="1019"/>
      <c r="F50" s="1019"/>
      <c r="G50" s="1019"/>
      <c r="H50" s="1019"/>
      <c r="I50" s="1019"/>
      <c r="J50" s="1019"/>
      <c r="K50" s="1019"/>
      <c r="L50" s="1019"/>
      <c r="M50" s="1019"/>
      <c r="N50" s="1019"/>
    </row>
    <row r="51" spans="1:14" ht="18.899999999999999" customHeight="1">
      <c r="B51" s="317"/>
      <c r="D51" s="317"/>
      <c r="F51" s="317"/>
      <c r="H51" s="317"/>
      <c r="J51" s="317"/>
      <c r="L51" s="317"/>
    </row>
    <row r="52" spans="1:14" ht="18.899999999999999" customHeight="1">
      <c r="B52" s="317"/>
      <c r="D52" s="317"/>
      <c r="F52" s="317"/>
      <c r="H52" s="317"/>
      <c r="J52" s="317"/>
      <c r="L52" s="317"/>
    </row>
    <row r="53" spans="1:14" ht="18.899999999999999" customHeight="1">
      <c r="B53" s="317"/>
      <c r="D53" s="317"/>
      <c r="F53" s="317"/>
      <c r="H53" s="317"/>
      <c r="J53" s="317"/>
      <c r="L53" s="317"/>
    </row>
    <row r="54" spans="1:14" ht="18.899999999999999" customHeight="1">
      <c r="B54" s="317"/>
      <c r="D54" s="317"/>
      <c r="F54" s="317"/>
      <c r="H54" s="317"/>
      <c r="J54" s="317"/>
      <c r="L54" s="317"/>
    </row>
    <row r="55" spans="1:14" ht="18.899999999999999" customHeight="1">
      <c r="B55" s="317"/>
      <c r="D55" s="317"/>
      <c r="F55" s="317"/>
      <c r="H55" s="317"/>
      <c r="J55" s="317"/>
      <c r="L55" s="317"/>
    </row>
    <row r="56" spans="1:14" ht="18.899999999999999" customHeight="1">
      <c r="B56" s="317"/>
      <c r="D56" s="317"/>
      <c r="F56" s="317"/>
      <c r="H56" s="317"/>
      <c r="J56" s="317"/>
      <c r="L56" s="317"/>
    </row>
    <row r="57" spans="1:14">
      <c r="B57" s="317"/>
      <c r="D57" s="317"/>
      <c r="F57" s="317"/>
      <c r="H57" s="317"/>
      <c r="J57" s="317"/>
      <c r="L57" s="317"/>
    </row>
    <row r="58" spans="1:14">
      <c r="B58" s="317"/>
      <c r="D58" s="317"/>
      <c r="F58" s="317"/>
      <c r="H58" s="317"/>
      <c r="J58" s="317"/>
      <c r="L58" s="317"/>
    </row>
    <row r="59" spans="1:14">
      <c r="B59" s="317"/>
      <c r="D59" s="317"/>
      <c r="F59" s="317"/>
      <c r="H59" s="317"/>
      <c r="J59" s="317"/>
      <c r="L59" s="317"/>
    </row>
    <row r="60" spans="1:14">
      <c r="B60" s="317"/>
      <c r="D60" s="317"/>
      <c r="F60" s="317"/>
      <c r="H60" s="317"/>
      <c r="J60" s="317"/>
      <c r="L60" s="317"/>
    </row>
    <row r="61" spans="1:14">
      <c r="B61" s="317"/>
      <c r="D61" s="317"/>
      <c r="F61" s="317"/>
      <c r="H61" s="317"/>
      <c r="J61" s="317"/>
      <c r="L61" s="317"/>
    </row>
    <row r="62" spans="1:14">
      <c r="B62" s="317"/>
      <c r="D62" s="317"/>
      <c r="F62" s="317"/>
      <c r="H62" s="317"/>
      <c r="J62" s="317"/>
      <c r="L62" s="317"/>
    </row>
    <row r="63" spans="1:14">
      <c r="B63" s="317"/>
      <c r="D63" s="317"/>
      <c r="F63" s="317"/>
      <c r="H63" s="317"/>
      <c r="J63" s="317"/>
      <c r="L63" s="317"/>
    </row>
    <row r="64" spans="1:14">
      <c r="B64" s="317"/>
      <c r="D64" s="317"/>
      <c r="F64" s="317"/>
      <c r="H64" s="317"/>
      <c r="J64" s="317"/>
      <c r="L64" s="317"/>
    </row>
    <row r="65" spans="2:12">
      <c r="B65" s="317"/>
      <c r="D65" s="317"/>
      <c r="F65" s="317"/>
      <c r="H65" s="317"/>
      <c r="J65" s="317"/>
      <c r="L65" s="317"/>
    </row>
    <row r="66" spans="2:12">
      <c r="B66" s="317"/>
      <c r="D66" s="317"/>
      <c r="F66" s="317"/>
      <c r="H66" s="317"/>
      <c r="J66" s="317"/>
      <c r="L66" s="317"/>
    </row>
    <row r="67" spans="2:12">
      <c r="B67" s="317"/>
      <c r="D67" s="317"/>
      <c r="F67" s="317"/>
      <c r="H67" s="317"/>
      <c r="J67" s="317"/>
      <c r="L67" s="317"/>
    </row>
    <row r="68" spans="2:12">
      <c r="B68" s="317"/>
      <c r="D68" s="317"/>
      <c r="F68" s="317"/>
      <c r="H68" s="317"/>
      <c r="J68" s="317"/>
      <c r="L68" s="317"/>
    </row>
    <row r="69" spans="2:12">
      <c r="B69" s="317"/>
      <c r="D69" s="317"/>
      <c r="F69" s="317"/>
      <c r="H69" s="317"/>
      <c r="J69" s="317"/>
      <c r="L69" s="317"/>
    </row>
    <row r="70" spans="2:12">
      <c r="B70" s="317"/>
      <c r="D70" s="317"/>
      <c r="F70" s="317"/>
      <c r="H70" s="317"/>
      <c r="J70" s="317"/>
      <c r="L70" s="317"/>
    </row>
    <row r="71" spans="2:12">
      <c r="B71" s="317"/>
      <c r="D71" s="317"/>
      <c r="F71" s="317"/>
      <c r="H71" s="317"/>
      <c r="J71" s="317"/>
      <c r="L71" s="317"/>
    </row>
    <row r="72" spans="2:12">
      <c r="B72" s="317"/>
      <c r="D72" s="317"/>
      <c r="F72" s="317"/>
      <c r="H72" s="317"/>
      <c r="J72" s="317"/>
      <c r="L72" s="317"/>
    </row>
    <row r="73" spans="2:12">
      <c r="B73" s="317"/>
      <c r="D73" s="317"/>
      <c r="F73" s="317"/>
      <c r="H73" s="317"/>
      <c r="J73" s="317"/>
      <c r="L73" s="317"/>
    </row>
    <row r="74" spans="2:12">
      <c r="B74" s="317"/>
      <c r="D74" s="317"/>
      <c r="F74" s="317"/>
      <c r="H74" s="317"/>
      <c r="J74" s="317"/>
      <c r="L74" s="317"/>
    </row>
    <row r="75" spans="2:12">
      <c r="B75" s="317"/>
      <c r="D75" s="317"/>
      <c r="F75" s="317"/>
      <c r="H75" s="317"/>
      <c r="J75" s="317"/>
      <c r="L75" s="317"/>
    </row>
    <row r="76" spans="2:12">
      <c r="B76" s="317"/>
      <c r="D76" s="317"/>
      <c r="F76" s="317"/>
      <c r="H76" s="317"/>
      <c r="J76" s="317"/>
      <c r="L76" s="317"/>
    </row>
    <row r="77" spans="2:12">
      <c r="B77" s="317"/>
      <c r="D77" s="317"/>
      <c r="F77" s="317"/>
      <c r="H77" s="317"/>
      <c r="J77" s="317"/>
      <c r="L77" s="317"/>
    </row>
    <row r="78" spans="2:12">
      <c r="B78" s="317"/>
      <c r="D78" s="317"/>
      <c r="F78" s="317"/>
      <c r="H78" s="317"/>
      <c r="J78" s="317"/>
      <c r="L78" s="317"/>
    </row>
    <row r="79" spans="2:12">
      <c r="B79" s="317"/>
      <c r="D79" s="317"/>
      <c r="F79" s="317"/>
      <c r="H79" s="317"/>
      <c r="J79" s="317"/>
      <c r="L79" s="317"/>
    </row>
    <row r="80" spans="2:12">
      <c r="B80" s="317"/>
      <c r="D80" s="317"/>
      <c r="F80" s="317"/>
      <c r="H80" s="317"/>
      <c r="J80" s="317"/>
      <c r="L80" s="317"/>
    </row>
    <row r="81" spans="2:12">
      <c r="B81" s="317"/>
      <c r="D81" s="317"/>
      <c r="F81" s="317"/>
      <c r="H81" s="317"/>
      <c r="J81" s="317"/>
      <c r="L81" s="317"/>
    </row>
    <row r="82" spans="2:12">
      <c r="B82" s="317"/>
      <c r="D82" s="317"/>
      <c r="F82" s="317"/>
      <c r="H82" s="317"/>
      <c r="J82" s="317"/>
      <c r="L82" s="317"/>
    </row>
    <row r="83" spans="2:12">
      <c r="B83" s="317"/>
      <c r="D83" s="317"/>
      <c r="F83" s="317"/>
      <c r="H83" s="317"/>
      <c r="J83" s="317"/>
      <c r="L83" s="317"/>
    </row>
    <row r="84" spans="2:12">
      <c r="B84" s="317"/>
      <c r="D84" s="317"/>
      <c r="F84" s="317"/>
      <c r="H84" s="317"/>
      <c r="J84" s="317"/>
      <c r="L84" s="317"/>
    </row>
    <row r="85" spans="2:12">
      <c r="B85" s="317"/>
      <c r="D85" s="317"/>
      <c r="F85" s="317"/>
      <c r="H85" s="317"/>
      <c r="J85" s="317"/>
      <c r="L85" s="317"/>
    </row>
    <row r="86" spans="2:12">
      <c r="B86" s="317"/>
      <c r="D86" s="317"/>
      <c r="F86" s="317"/>
      <c r="H86" s="317"/>
      <c r="J86" s="317"/>
      <c r="L86" s="317"/>
    </row>
    <row r="87" spans="2:12">
      <c r="B87" s="317"/>
      <c r="D87" s="317"/>
      <c r="F87" s="317"/>
      <c r="H87" s="317"/>
      <c r="J87" s="317"/>
      <c r="L87" s="317"/>
    </row>
    <row r="88" spans="2:12">
      <c r="B88" s="317"/>
      <c r="D88" s="317"/>
      <c r="F88" s="317"/>
      <c r="H88" s="317"/>
      <c r="J88" s="317"/>
      <c r="L88" s="317"/>
    </row>
    <row r="89" spans="2:12">
      <c r="B89" s="317"/>
      <c r="D89" s="317"/>
      <c r="F89" s="317"/>
      <c r="H89" s="317"/>
      <c r="J89" s="317"/>
      <c r="L89" s="317"/>
    </row>
    <row r="90" spans="2:12">
      <c r="B90" s="317"/>
      <c r="D90" s="317"/>
      <c r="F90" s="317"/>
      <c r="H90" s="317"/>
      <c r="J90" s="317"/>
      <c r="L90" s="317"/>
    </row>
    <row r="91" spans="2:12">
      <c r="B91" s="317"/>
      <c r="D91" s="317"/>
      <c r="F91" s="317"/>
      <c r="H91" s="317"/>
      <c r="J91" s="317"/>
      <c r="L91" s="317"/>
    </row>
    <row r="92" spans="2:12">
      <c r="B92" s="317"/>
      <c r="D92" s="317"/>
      <c r="F92" s="317"/>
      <c r="H92" s="317"/>
      <c r="J92" s="317"/>
      <c r="L92" s="317"/>
    </row>
    <row r="93" spans="2:12">
      <c r="B93" s="317"/>
      <c r="D93" s="317"/>
      <c r="F93" s="317"/>
      <c r="H93" s="317"/>
      <c r="J93" s="317"/>
      <c r="L93" s="317"/>
    </row>
    <row r="94" spans="2:12">
      <c r="B94" s="317"/>
      <c r="D94" s="317"/>
      <c r="F94" s="317"/>
      <c r="H94" s="317"/>
      <c r="J94" s="317"/>
      <c r="L94" s="317"/>
    </row>
    <row r="95" spans="2:12">
      <c r="B95" s="317"/>
      <c r="D95" s="317"/>
      <c r="F95" s="317"/>
      <c r="H95" s="317"/>
      <c r="J95" s="317"/>
      <c r="L95" s="317"/>
    </row>
    <row r="96" spans="2:12">
      <c r="B96" s="317"/>
      <c r="D96" s="317"/>
      <c r="F96" s="317"/>
      <c r="H96" s="317"/>
      <c r="J96" s="317"/>
      <c r="L96" s="317"/>
    </row>
    <row r="97" spans="2:12">
      <c r="B97" s="317"/>
      <c r="D97" s="317"/>
      <c r="F97" s="317"/>
      <c r="H97" s="317"/>
      <c r="J97" s="317"/>
      <c r="L97" s="317"/>
    </row>
    <row r="98" spans="2:12">
      <c r="B98" s="317"/>
      <c r="D98" s="317"/>
      <c r="F98" s="317"/>
      <c r="H98" s="317"/>
      <c r="J98" s="317"/>
      <c r="L98" s="317"/>
    </row>
    <row r="99" spans="2:12">
      <c r="B99" s="317"/>
      <c r="D99" s="317"/>
      <c r="F99" s="317"/>
      <c r="H99" s="317"/>
      <c r="J99" s="317"/>
      <c r="L99" s="317"/>
    </row>
    <row r="100" spans="2:12">
      <c r="B100" s="317"/>
      <c r="D100" s="317"/>
      <c r="F100" s="317"/>
      <c r="H100" s="317"/>
      <c r="J100" s="317"/>
      <c r="L100" s="317"/>
    </row>
    <row r="101" spans="2:12">
      <c r="B101" s="317"/>
      <c r="D101" s="317"/>
      <c r="F101" s="317"/>
      <c r="H101" s="317"/>
      <c r="J101" s="317"/>
      <c r="L101" s="317"/>
    </row>
    <row r="102" spans="2:12">
      <c r="B102" s="317"/>
      <c r="D102" s="317"/>
      <c r="F102" s="317"/>
      <c r="H102" s="317"/>
      <c r="J102" s="317"/>
      <c r="L102" s="317"/>
    </row>
    <row r="103" spans="2:12">
      <c r="B103" s="317"/>
      <c r="D103" s="317"/>
      <c r="F103" s="317"/>
      <c r="H103" s="317"/>
      <c r="J103" s="317"/>
      <c r="L103" s="317"/>
    </row>
    <row r="104" spans="2:12">
      <c r="B104" s="317"/>
      <c r="D104" s="317"/>
      <c r="F104" s="317"/>
      <c r="H104" s="317"/>
      <c r="J104" s="317"/>
      <c r="L104" s="317"/>
    </row>
    <row r="105" spans="2:12">
      <c r="B105" s="317"/>
      <c r="D105" s="317"/>
      <c r="F105" s="317"/>
      <c r="H105" s="317"/>
      <c r="J105" s="317"/>
      <c r="L105" s="317"/>
    </row>
    <row r="106" spans="2:12">
      <c r="B106" s="317"/>
      <c r="D106" s="317"/>
      <c r="F106" s="317"/>
      <c r="H106" s="317"/>
      <c r="J106" s="317"/>
      <c r="L106" s="317"/>
    </row>
    <row r="107" spans="2:12">
      <c r="B107" s="317"/>
      <c r="D107" s="317"/>
      <c r="F107" s="317"/>
      <c r="H107" s="317"/>
      <c r="J107" s="317"/>
      <c r="L107" s="317"/>
    </row>
    <row r="108" spans="2:12">
      <c r="B108" s="317"/>
      <c r="D108" s="317"/>
      <c r="F108" s="317"/>
      <c r="H108" s="317"/>
      <c r="J108" s="317"/>
      <c r="L108" s="317"/>
    </row>
    <row r="109" spans="2:12">
      <c r="B109" s="317"/>
      <c r="D109" s="317"/>
      <c r="F109" s="317"/>
      <c r="H109" s="317"/>
      <c r="J109" s="317"/>
      <c r="L109" s="317"/>
    </row>
    <row r="110" spans="2:12">
      <c r="B110" s="317"/>
      <c r="D110" s="317"/>
      <c r="F110" s="317"/>
      <c r="H110" s="317"/>
      <c r="J110" s="317"/>
      <c r="L110" s="317"/>
    </row>
    <row r="111" spans="2:12">
      <c r="B111" s="317"/>
      <c r="D111" s="317"/>
      <c r="F111" s="317"/>
      <c r="H111" s="317"/>
      <c r="J111" s="317"/>
      <c r="L111" s="317"/>
    </row>
    <row r="112" spans="2:12">
      <c r="B112" s="317"/>
      <c r="D112" s="317"/>
      <c r="F112" s="317"/>
      <c r="H112" s="317"/>
      <c r="J112" s="317"/>
      <c r="L112" s="317"/>
    </row>
    <row r="113" spans="2:12">
      <c r="B113" s="317"/>
      <c r="D113" s="317"/>
      <c r="F113" s="317"/>
      <c r="H113" s="317"/>
      <c r="J113" s="317"/>
      <c r="L113" s="317"/>
    </row>
  </sheetData>
  <mergeCells count="13">
    <mergeCell ref="A50:N50"/>
    <mergeCell ref="B9:M9"/>
    <mergeCell ref="A46:N46"/>
    <mergeCell ref="B5:M5"/>
    <mergeCell ref="B6:M6"/>
    <mergeCell ref="B7:C7"/>
    <mergeCell ref="D7:E7"/>
    <mergeCell ref="F7:G7"/>
    <mergeCell ref="H7:I7"/>
    <mergeCell ref="J7:K7"/>
    <mergeCell ref="L7:M7"/>
    <mergeCell ref="A47:N47"/>
    <mergeCell ref="A49:N49"/>
  </mergeCells>
  <phoneticPr fontId="7" type="noConversion"/>
  <printOptions horizontalCentered="1"/>
  <pageMargins left="0.39370078740157483" right="0.39370078740157483" top="0.59055118110236227" bottom="0.59055118110236227" header="0.39370078740157483" footer="0.39370078740157483"/>
  <pageSetup paperSize="9" scale="57" orientation="portrait" r:id="rId1"/>
  <headerFooter alignWithMargins="0">
    <oddHeader>&amp;C&amp;"Helvetica,Fett"&amp;12 2010</oddHeader>
    <oddFooter xml:space="preserve">&amp;L80&amp;C&amp;"Helvetica,Standard" Eidg. Steuerverwaltung  -  Administration fédérale des contributions  -  Amministrazione federale delle contribuzioni&amp;R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indexed="43"/>
  </sheetPr>
  <dimension ref="A1:W81"/>
  <sheetViews>
    <sheetView zoomScale="75" workbookViewId="0"/>
  </sheetViews>
  <sheetFormatPr baseColWidth="10" defaultColWidth="10.33203125" defaultRowHeight="7.8"/>
  <cols>
    <col min="1" max="1" width="9.109375" style="592" customWidth="1"/>
    <col min="2" max="2" width="20.109375" style="592" customWidth="1"/>
    <col min="3" max="3" width="4.6640625" style="592" customWidth="1"/>
    <col min="4" max="4" width="13.5546875" style="592" customWidth="1"/>
    <col min="5" max="5" width="7.88671875" style="592" customWidth="1"/>
    <col min="6" max="6" width="10.33203125" style="593" customWidth="1"/>
    <col min="7" max="7" width="5" style="592" customWidth="1"/>
    <col min="8" max="8" width="9.88671875" style="592" customWidth="1"/>
    <col min="9" max="9" width="4.33203125" style="592" bestFit="1" customWidth="1"/>
    <col min="10" max="10" width="8.44140625" style="592" customWidth="1"/>
    <col min="11" max="11" width="20.33203125" style="592" customWidth="1"/>
    <col min="12" max="12" width="3.6640625" style="592" customWidth="1"/>
    <col min="13" max="13" width="8.33203125" style="592" customWidth="1"/>
    <col min="14" max="14" width="6.5546875" style="593" customWidth="1"/>
    <col min="15" max="15" width="8.6640625" style="594" customWidth="1"/>
    <col min="16" max="16384" width="10.33203125" style="593"/>
  </cols>
  <sheetData>
    <row r="1" spans="1:19" s="571" customFormat="1" ht="18.75" customHeight="1">
      <c r="A1" s="568" t="s">
        <v>85</v>
      </c>
      <c r="B1" s="568"/>
      <c r="C1" s="568"/>
      <c r="D1" s="568"/>
      <c r="E1" s="568"/>
      <c r="F1" s="569"/>
      <c r="G1" s="568"/>
      <c r="H1" s="570"/>
      <c r="I1" s="568"/>
      <c r="J1" s="568"/>
      <c r="K1" s="568"/>
      <c r="L1" s="568"/>
      <c r="M1" s="568"/>
    </row>
    <row r="2" spans="1:19" s="571" customFormat="1" ht="15" customHeight="1">
      <c r="A2" s="572"/>
      <c r="B2" s="572"/>
      <c r="C2" s="572"/>
      <c r="D2" s="572"/>
      <c r="E2" s="572"/>
      <c r="G2" s="572"/>
      <c r="H2" s="572"/>
      <c r="I2" s="572"/>
      <c r="J2" s="572"/>
      <c r="K2" s="572"/>
      <c r="L2" s="572"/>
      <c r="M2" s="572"/>
      <c r="O2" s="573"/>
      <c r="P2" s="504"/>
      <c r="Q2" s="504"/>
      <c r="R2" s="504"/>
      <c r="S2" s="504"/>
    </row>
    <row r="3" spans="1:19" s="571" customFormat="1" ht="15" customHeight="1">
      <c r="A3" s="572"/>
      <c r="B3" s="572"/>
      <c r="C3" s="572"/>
      <c r="D3" s="572"/>
      <c r="E3" s="572"/>
      <c r="G3" s="572"/>
      <c r="H3" s="572"/>
      <c r="I3" s="572"/>
      <c r="J3" s="572"/>
      <c r="K3" s="572"/>
      <c r="L3" s="572"/>
      <c r="M3" s="572"/>
      <c r="O3" s="573"/>
      <c r="P3" s="504"/>
      <c r="Q3" s="504"/>
      <c r="R3" s="504"/>
      <c r="S3" s="504"/>
    </row>
    <row r="4" spans="1:19" s="575" customFormat="1" ht="15">
      <c r="A4" s="507" t="s">
        <v>251</v>
      </c>
      <c r="B4" s="507"/>
      <c r="C4" s="507"/>
      <c r="D4" s="507"/>
      <c r="E4" s="507"/>
      <c r="F4" s="507"/>
      <c r="G4" s="507"/>
      <c r="H4" s="507"/>
      <c r="I4" s="507"/>
      <c r="J4" s="507"/>
      <c r="K4" s="507"/>
      <c r="L4" s="507"/>
      <c r="M4" s="507"/>
      <c r="N4" s="508"/>
      <c r="O4" s="574"/>
      <c r="P4" s="507"/>
      <c r="Q4" s="507"/>
      <c r="R4" s="507"/>
      <c r="S4" s="507"/>
    </row>
    <row r="5" spans="1:19" s="577" customFormat="1" ht="16.2">
      <c r="A5" s="547"/>
      <c r="B5" s="545"/>
      <c r="C5" s="545"/>
      <c r="D5" s="545"/>
      <c r="E5" s="545"/>
      <c r="F5" s="545"/>
      <c r="G5" s="545"/>
      <c r="H5" s="547"/>
      <c r="I5" s="545"/>
      <c r="J5" s="545"/>
      <c r="K5" s="545"/>
      <c r="L5" s="507"/>
      <c r="M5" s="510"/>
      <c r="N5" s="505"/>
      <c r="O5" s="576"/>
      <c r="P5" s="505"/>
      <c r="Q5" s="507"/>
      <c r="R5" s="507"/>
      <c r="S5" s="507"/>
    </row>
    <row r="6" spans="1:19" s="577" customFormat="1" ht="21.75" customHeight="1">
      <c r="A6" s="776" t="s">
        <v>221</v>
      </c>
      <c r="B6" s="507"/>
      <c r="C6" s="507"/>
      <c r="D6" s="507"/>
      <c r="E6" s="507"/>
      <c r="F6" s="507"/>
      <c r="G6" s="507"/>
      <c r="H6" s="511"/>
      <c r="I6" s="507"/>
      <c r="J6" s="507"/>
      <c r="K6" s="507"/>
      <c r="L6" s="507"/>
      <c r="M6" s="510"/>
      <c r="N6" s="505"/>
      <c r="O6" s="576"/>
      <c r="P6" s="511"/>
      <c r="Q6" s="507"/>
      <c r="R6" s="507"/>
      <c r="S6" s="507"/>
    </row>
    <row r="7" spans="1:19" s="577" customFormat="1" ht="16.2">
      <c r="A7" s="505"/>
      <c r="B7" s="507"/>
      <c r="C7" s="507"/>
      <c r="D7" s="507"/>
      <c r="E7" s="507"/>
      <c r="F7" s="507"/>
      <c r="G7" s="507"/>
      <c r="H7" s="505"/>
      <c r="I7" s="507"/>
      <c r="J7" s="507"/>
      <c r="K7" s="507"/>
      <c r="L7" s="507"/>
      <c r="M7" s="510"/>
      <c r="N7" s="505"/>
      <c r="O7" s="576"/>
      <c r="P7" s="505"/>
      <c r="Q7" s="507"/>
      <c r="R7" s="507"/>
      <c r="S7" s="507"/>
    </row>
    <row r="8" spans="1:19" s="577" customFormat="1" ht="16.2">
      <c r="A8" s="507" t="s">
        <v>220</v>
      </c>
      <c r="B8" s="507"/>
      <c r="C8" s="507"/>
      <c r="D8" s="507"/>
      <c r="E8" s="507"/>
      <c r="F8" s="507"/>
      <c r="G8" s="507"/>
      <c r="H8" s="507"/>
      <c r="I8" s="507"/>
      <c r="J8" s="507"/>
      <c r="K8" s="507"/>
      <c r="L8" s="507"/>
      <c r="M8" s="510"/>
      <c r="N8" s="505"/>
      <c r="O8" s="576"/>
      <c r="P8" s="507"/>
      <c r="Q8" s="507"/>
      <c r="R8" s="507"/>
      <c r="S8" s="507"/>
    </row>
    <row r="9" spans="1:19" s="577" customFormat="1" ht="16.2">
      <c r="A9" s="512" t="s">
        <v>273</v>
      </c>
      <c r="B9" s="513"/>
      <c r="C9" s="513"/>
      <c r="D9" s="513"/>
      <c r="E9" s="513"/>
      <c r="F9" s="507"/>
      <c r="G9" s="507"/>
      <c r="H9" s="512"/>
      <c r="I9" s="512"/>
      <c r="J9" s="513"/>
      <c r="K9" s="513"/>
      <c r="L9" s="513"/>
      <c r="M9" s="510"/>
      <c r="N9" s="505"/>
      <c r="O9" s="576"/>
      <c r="P9" s="512"/>
      <c r="Q9" s="513"/>
      <c r="R9" s="513"/>
      <c r="S9" s="513"/>
    </row>
    <row r="10" spans="1:19" s="577" customFormat="1" ht="16.2">
      <c r="A10" s="545" t="s">
        <v>252</v>
      </c>
      <c r="B10" s="507"/>
      <c r="C10" s="507"/>
      <c r="D10" s="507"/>
      <c r="E10" s="507"/>
      <c r="F10" s="507"/>
      <c r="G10" s="507"/>
      <c r="H10" s="507"/>
      <c r="I10" s="507"/>
      <c r="J10" s="507"/>
      <c r="K10" s="507"/>
      <c r="L10" s="507"/>
      <c r="M10" s="510"/>
      <c r="N10" s="505"/>
      <c r="O10" s="576"/>
      <c r="P10" s="507"/>
      <c r="Q10" s="507"/>
      <c r="R10" s="507"/>
      <c r="S10" s="507"/>
    </row>
    <row r="11" spans="1:19" s="577" customFormat="1" ht="16.2">
      <c r="A11" s="507"/>
      <c r="B11" s="507"/>
      <c r="C11" s="507"/>
      <c r="D11" s="507"/>
      <c r="E11" s="507"/>
      <c r="F11" s="507"/>
      <c r="G11" s="507"/>
      <c r="H11" s="507"/>
      <c r="I11" s="507"/>
      <c r="J11" s="507"/>
      <c r="K11" s="507"/>
      <c r="L11" s="507"/>
      <c r="M11" s="510"/>
      <c r="N11" s="505"/>
      <c r="O11" s="576"/>
      <c r="P11" s="507"/>
      <c r="Q11" s="507"/>
      <c r="R11" s="507"/>
      <c r="S11" s="507"/>
    </row>
    <row r="12" spans="1:19" s="577" customFormat="1" ht="16.2">
      <c r="A12" s="507"/>
      <c r="B12" s="507"/>
      <c r="C12" s="507"/>
      <c r="D12" s="507"/>
      <c r="E12" s="507"/>
      <c r="F12" s="507"/>
      <c r="G12" s="507"/>
      <c r="H12" s="507"/>
      <c r="I12" s="507"/>
      <c r="J12" s="507"/>
      <c r="K12" s="507"/>
      <c r="L12" s="507"/>
      <c r="M12" s="510"/>
      <c r="N12" s="505"/>
      <c r="O12" s="576"/>
      <c r="P12" s="507"/>
      <c r="Q12" s="507"/>
      <c r="R12" s="507"/>
      <c r="S12" s="507"/>
    </row>
    <row r="13" spans="1:19" s="577" customFormat="1" ht="16.2">
      <c r="A13" s="512" t="s">
        <v>243</v>
      </c>
      <c r="B13" s="513"/>
      <c r="C13" s="513"/>
      <c r="D13" s="513"/>
      <c r="E13" s="513"/>
      <c r="F13" s="507"/>
      <c r="G13" s="507"/>
      <c r="H13" s="512"/>
      <c r="I13" s="512"/>
      <c r="J13" s="513"/>
      <c r="K13" s="513"/>
      <c r="L13" s="513"/>
      <c r="M13" s="510"/>
      <c r="N13" s="505"/>
      <c r="O13" s="576"/>
      <c r="P13" s="512"/>
      <c r="Q13" s="513"/>
      <c r="R13" s="513"/>
      <c r="S13" s="513"/>
    </row>
    <row r="14" spans="1:19" s="577" customFormat="1" ht="16.2">
      <c r="A14" s="507" t="s">
        <v>244</v>
      </c>
      <c r="B14" s="507"/>
      <c r="C14" s="507"/>
      <c r="D14" s="507"/>
      <c r="E14" s="507"/>
      <c r="F14" s="507"/>
      <c r="G14" s="507"/>
      <c r="H14" s="507"/>
      <c r="I14" s="507"/>
      <c r="J14" s="507"/>
      <c r="K14" s="507"/>
      <c r="L14" s="507"/>
      <c r="M14" s="510"/>
      <c r="N14" s="505"/>
      <c r="O14" s="576"/>
      <c r="P14" s="507"/>
      <c r="Q14" s="507"/>
      <c r="R14" s="507"/>
      <c r="S14" s="507"/>
    </row>
    <row r="15" spans="1:19" s="577" customFormat="1" ht="16.2">
      <c r="A15" s="507"/>
      <c r="B15" s="507"/>
      <c r="C15" s="507"/>
      <c r="D15" s="507"/>
      <c r="E15" s="507"/>
      <c r="F15" s="507"/>
      <c r="G15" s="507"/>
      <c r="H15" s="507"/>
      <c r="I15" s="507"/>
      <c r="J15" s="507"/>
      <c r="K15" s="507"/>
      <c r="L15" s="507"/>
      <c r="M15" s="510"/>
      <c r="N15" s="505"/>
      <c r="O15" s="578"/>
      <c r="P15" s="507"/>
      <c r="Q15" s="507"/>
      <c r="R15" s="507"/>
      <c r="S15" s="507"/>
    </row>
    <row r="16" spans="1:19" s="577" customFormat="1" ht="16.2">
      <c r="A16" s="507" t="s">
        <v>240</v>
      </c>
      <c r="B16" s="507"/>
      <c r="C16" s="507"/>
      <c r="D16" s="507"/>
      <c r="E16" s="507"/>
      <c r="F16" s="507"/>
      <c r="G16" s="507"/>
      <c r="H16" s="507"/>
      <c r="I16" s="507"/>
      <c r="J16" s="507"/>
      <c r="K16" s="507"/>
      <c r="L16" s="507"/>
      <c r="M16" s="510"/>
      <c r="N16" s="505"/>
      <c r="O16" s="576"/>
      <c r="P16" s="507"/>
      <c r="Q16" s="507"/>
      <c r="R16" s="507"/>
      <c r="S16" s="507"/>
    </row>
    <row r="17" spans="1:19" s="577" customFormat="1" ht="16.2">
      <c r="A17" s="507"/>
      <c r="B17" s="507"/>
      <c r="C17" s="507"/>
      <c r="D17" s="507"/>
      <c r="E17" s="507"/>
      <c r="F17" s="507"/>
      <c r="G17" s="507"/>
      <c r="H17" s="507"/>
      <c r="I17" s="507"/>
      <c r="J17" s="507"/>
      <c r="K17" s="507"/>
      <c r="L17" s="507"/>
      <c r="M17" s="510"/>
      <c r="N17" s="505"/>
      <c r="O17" s="576"/>
      <c r="P17" s="507"/>
      <c r="Q17" s="507"/>
      <c r="R17" s="507"/>
      <c r="S17" s="507"/>
    </row>
    <row r="18" spans="1:19" s="577" customFormat="1" ht="16.2">
      <c r="A18" s="507" t="s">
        <v>221</v>
      </c>
      <c r="B18" s="507"/>
      <c r="C18" s="507"/>
      <c r="D18" s="507"/>
      <c r="E18" s="507"/>
      <c r="F18" s="515">
        <v>50000</v>
      </c>
      <c r="G18" s="507" t="s">
        <v>63</v>
      </c>
      <c r="H18" s="507"/>
      <c r="I18" s="507"/>
      <c r="J18" s="507"/>
      <c r="K18" s="507"/>
      <c r="L18" s="507"/>
      <c r="M18" s="510"/>
      <c r="N18" s="505"/>
      <c r="O18" s="579"/>
      <c r="P18" s="507"/>
      <c r="Q18" s="507"/>
      <c r="R18" s="507"/>
      <c r="S18" s="507"/>
    </row>
    <row r="19" spans="1:19" s="577" customFormat="1" ht="16.2">
      <c r="A19" s="507"/>
      <c r="B19" s="507"/>
      <c r="C19" s="507"/>
      <c r="D19" s="507"/>
      <c r="E19" s="507"/>
      <c r="F19" s="515"/>
      <c r="G19" s="507"/>
      <c r="H19" s="507"/>
      <c r="I19" s="507"/>
      <c r="J19" s="507"/>
      <c r="K19" s="507"/>
      <c r="L19" s="507"/>
      <c r="M19" s="510"/>
      <c r="N19" s="505"/>
      <c r="O19" s="576"/>
      <c r="P19" s="507"/>
      <c r="Q19" s="507"/>
      <c r="R19" s="507"/>
      <c r="S19" s="507"/>
    </row>
    <row r="20" spans="1:19" s="577" customFormat="1" ht="16.2">
      <c r="A20" s="545" t="s">
        <v>222</v>
      </c>
      <c r="B20" s="507"/>
      <c r="C20" s="507"/>
      <c r="D20" s="507"/>
      <c r="E20" s="507"/>
      <c r="F20" s="515"/>
      <c r="G20" s="507"/>
      <c r="H20" s="507"/>
      <c r="I20" s="507"/>
      <c r="J20" s="507"/>
      <c r="K20" s="507"/>
      <c r="L20" s="507"/>
      <c r="M20" s="510"/>
      <c r="N20" s="505"/>
      <c r="O20" s="576"/>
      <c r="P20" s="507"/>
      <c r="Q20" s="507"/>
      <c r="R20" s="507"/>
      <c r="S20" s="507"/>
    </row>
    <row r="21" spans="1:19" s="577" customFormat="1" ht="16.2">
      <c r="A21" s="507"/>
      <c r="B21" s="507"/>
      <c r="C21" s="507"/>
      <c r="D21" s="507"/>
      <c r="E21" s="507"/>
      <c r="F21" s="515"/>
      <c r="G21" s="507"/>
      <c r="H21" s="507"/>
      <c r="I21" s="507"/>
      <c r="J21" s="507"/>
      <c r="K21" s="507"/>
      <c r="L21" s="507"/>
      <c r="M21" s="510"/>
      <c r="N21" s="505"/>
      <c r="O21" s="576"/>
      <c r="P21" s="507"/>
      <c r="Q21" s="507"/>
      <c r="R21" s="507"/>
      <c r="S21" s="507"/>
    </row>
    <row r="22" spans="1:19" s="577" customFormat="1" ht="16.2">
      <c r="A22" s="516" t="s">
        <v>322</v>
      </c>
      <c r="B22" s="507" t="s">
        <v>245</v>
      </c>
      <c r="C22" s="507"/>
      <c r="D22" s="507"/>
      <c r="E22" s="507"/>
      <c r="F22" s="515">
        <v>2575.0000000000005</v>
      </c>
      <c r="G22" s="507" t="s">
        <v>63</v>
      </c>
      <c r="H22" s="516"/>
      <c r="I22" s="516"/>
      <c r="J22" s="507"/>
      <c r="K22" s="507"/>
      <c r="L22" s="507"/>
      <c r="M22" s="510"/>
      <c r="N22" s="505"/>
      <c r="O22" s="576"/>
      <c r="P22" s="516"/>
      <c r="Q22" s="507"/>
      <c r="R22" s="507"/>
      <c r="S22" s="507"/>
    </row>
    <row r="23" spans="1:19" s="577" customFormat="1" ht="17.850000000000001" customHeight="1">
      <c r="A23" s="516" t="s">
        <v>323</v>
      </c>
      <c r="B23" s="507" t="s">
        <v>232</v>
      </c>
      <c r="C23" s="507"/>
      <c r="D23" s="507"/>
      <c r="E23" s="507"/>
      <c r="F23" s="515">
        <v>550</v>
      </c>
      <c r="G23" s="507" t="s">
        <v>63</v>
      </c>
      <c r="H23" s="516"/>
      <c r="I23" s="516"/>
      <c r="J23" s="507"/>
      <c r="K23" s="507"/>
      <c r="L23" s="507"/>
      <c r="M23" s="510"/>
      <c r="N23" s="505"/>
      <c r="O23" s="576"/>
      <c r="P23" s="516"/>
      <c r="Q23" s="507"/>
      <c r="R23" s="507"/>
      <c r="S23" s="507"/>
    </row>
    <row r="24" spans="1:19" s="577" customFormat="1" ht="17.850000000000001" customHeight="1">
      <c r="A24" s="516" t="s">
        <v>216</v>
      </c>
      <c r="B24" s="507" t="s">
        <v>233</v>
      </c>
      <c r="C24" s="507"/>
      <c r="D24" s="507"/>
      <c r="E24" s="507"/>
      <c r="F24" s="515">
        <v>2500</v>
      </c>
      <c r="G24" s="507" t="s">
        <v>63</v>
      </c>
      <c r="H24" s="516"/>
      <c r="I24" s="516"/>
      <c r="J24" s="507"/>
      <c r="K24" s="507"/>
      <c r="L24" s="507"/>
      <c r="M24" s="510"/>
      <c r="N24" s="505"/>
      <c r="O24" s="576"/>
      <c r="P24" s="516"/>
      <c r="Q24" s="507"/>
      <c r="R24" s="507"/>
      <c r="S24" s="507"/>
    </row>
    <row r="25" spans="1:19" s="577" customFormat="1" ht="16.2">
      <c r="A25" s="516"/>
      <c r="B25" s="507"/>
      <c r="C25" s="507"/>
      <c r="D25" s="507"/>
      <c r="E25" s="507"/>
      <c r="F25" s="515"/>
      <c r="G25" s="507"/>
      <c r="H25" s="516"/>
      <c r="I25" s="516"/>
      <c r="J25" s="507"/>
      <c r="K25" s="507"/>
      <c r="L25" s="507"/>
      <c r="M25" s="510"/>
      <c r="N25" s="505"/>
      <c r="O25" s="576"/>
      <c r="P25" s="516"/>
      <c r="Q25" s="507"/>
      <c r="R25" s="507"/>
      <c r="S25" s="507"/>
    </row>
    <row r="26" spans="1:19" s="577" customFormat="1" ht="17.850000000000001" customHeight="1">
      <c r="A26" s="516"/>
      <c r="B26" s="507" t="s">
        <v>235</v>
      </c>
      <c r="C26" s="507"/>
      <c r="D26" s="507"/>
      <c r="E26" s="507"/>
      <c r="F26" s="518">
        <v>5200</v>
      </c>
      <c r="G26" s="519" t="s">
        <v>63</v>
      </c>
      <c r="H26" s="516"/>
      <c r="I26" s="516"/>
      <c r="J26" s="507"/>
      <c r="K26" s="507"/>
      <c r="L26" s="507"/>
      <c r="M26" s="510"/>
      <c r="N26" s="505"/>
      <c r="O26" s="576"/>
      <c r="P26" s="516"/>
      <c r="Q26" s="507"/>
      <c r="R26" s="507"/>
      <c r="S26" s="507"/>
    </row>
    <row r="27" spans="1:19" s="577" customFormat="1" ht="16.2">
      <c r="A27" s="520"/>
      <c r="B27" s="507" t="s">
        <v>234</v>
      </c>
      <c r="C27" s="507"/>
      <c r="D27" s="507"/>
      <c r="E27" s="507"/>
      <c r="F27" s="521"/>
      <c r="G27" s="522"/>
      <c r="H27" s="520"/>
      <c r="I27" s="520"/>
      <c r="J27" s="507"/>
      <c r="K27" s="507"/>
      <c r="L27" s="507"/>
      <c r="M27" s="510"/>
      <c r="N27" s="505"/>
      <c r="O27" s="576"/>
      <c r="P27" s="520"/>
      <c r="Q27" s="507"/>
      <c r="R27" s="507"/>
      <c r="S27" s="507"/>
    </row>
    <row r="28" spans="1:19" s="577" customFormat="1" ht="16.2">
      <c r="A28" s="520"/>
      <c r="B28" s="507"/>
      <c r="C28" s="507"/>
      <c r="D28" s="507"/>
      <c r="E28" s="507"/>
      <c r="F28" s="521"/>
      <c r="G28" s="522"/>
      <c r="H28" s="520"/>
      <c r="I28" s="520"/>
      <c r="J28" s="507"/>
      <c r="K28" s="507"/>
      <c r="L28" s="507"/>
      <c r="M28" s="510"/>
      <c r="N28" s="505"/>
      <c r="O28" s="576"/>
      <c r="P28" s="520"/>
      <c r="Q28" s="507"/>
      <c r="R28" s="507"/>
      <c r="S28" s="507"/>
    </row>
    <row r="29" spans="1:19" s="577" customFormat="1" ht="16.2">
      <c r="A29" s="520"/>
      <c r="B29" s="507" t="s">
        <v>269</v>
      </c>
      <c r="C29" s="507"/>
      <c r="D29" s="507"/>
      <c r="E29" s="507"/>
      <c r="F29" s="581">
        <v>2352</v>
      </c>
      <c r="G29" s="524" t="s">
        <v>63</v>
      </c>
      <c r="H29" s="520"/>
      <c r="I29" s="520"/>
      <c r="J29" s="507"/>
      <c r="K29" s="507"/>
      <c r="L29" s="507"/>
      <c r="M29" s="510"/>
      <c r="N29" s="505"/>
      <c r="O29" s="579"/>
      <c r="P29" s="520"/>
      <c r="Q29" s="507"/>
      <c r="R29" s="507"/>
      <c r="S29" s="507"/>
    </row>
    <row r="30" spans="1:19" s="577" customFormat="1" ht="16.2">
      <c r="A30" s="520"/>
      <c r="B30" s="507"/>
      <c r="C30" s="507"/>
      <c r="D30" s="507"/>
      <c r="E30" s="507"/>
      <c r="F30" s="515">
        <f>F26-F29</f>
        <v>2848</v>
      </c>
      <c r="G30" s="507" t="s">
        <v>63</v>
      </c>
      <c r="H30" s="520"/>
      <c r="I30" s="520"/>
      <c r="J30" s="507"/>
      <c r="K30" s="507"/>
      <c r="L30" s="507"/>
      <c r="M30" s="510"/>
      <c r="N30" s="505"/>
      <c r="O30" s="576"/>
      <c r="P30" s="520"/>
      <c r="Q30" s="507"/>
      <c r="R30" s="507"/>
      <c r="S30" s="507"/>
    </row>
    <row r="31" spans="1:19" s="577" customFormat="1" ht="16.2">
      <c r="A31" s="520"/>
      <c r="B31" s="507"/>
      <c r="C31" s="507"/>
      <c r="D31" s="507"/>
      <c r="E31" s="507"/>
      <c r="F31" s="515"/>
      <c r="G31" s="507"/>
      <c r="H31" s="507"/>
      <c r="I31" s="507"/>
      <c r="J31" s="507"/>
      <c r="K31" s="507"/>
      <c r="L31" s="507"/>
      <c r="M31" s="510"/>
      <c r="N31" s="505"/>
      <c r="O31" s="576"/>
      <c r="P31" s="520"/>
      <c r="Q31" s="507"/>
      <c r="R31" s="507"/>
      <c r="S31" s="507"/>
    </row>
    <row r="32" spans="1:19" s="577" customFormat="1" ht="16.2">
      <c r="A32" s="520"/>
      <c r="B32" s="507" t="s">
        <v>231</v>
      </c>
      <c r="C32" s="507"/>
      <c r="D32" s="507"/>
      <c r="E32" s="507"/>
      <c r="F32" s="582">
        <v>2000</v>
      </c>
      <c r="G32" s="507" t="s">
        <v>63</v>
      </c>
      <c r="H32" s="507"/>
      <c r="I32" s="507"/>
      <c r="J32" s="507"/>
      <c r="K32" s="507"/>
      <c r="L32" s="507"/>
      <c r="M32" s="510"/>
      <c r="N32" s="505"/>
      <c r="O32" s="576"/>
      <c r="P32" s="520"/>
      <c r="Q32" s="507"/>
      <c r="R32" s="507"/>
      <c r="S32" s="507"/>
    </row>
    <row r="33" spans="1:19" s="577" customFormat="1" ht="15.6">
      <c r="A33" s="513"/>
      <c r="B33" s="507" t="s">
        <v>241</v>
      </c>
      <c r="C33" s="507"/>
      <c r="D33" s="507"/>
      <c r="E33" s="507"/>
      <c r="F33" s="513"/>
      <c r="G33" s="513"/>
      <c r="H33" s="513"/>
      <c r="I33" s="513"/>
      <c r="J33" s="507"/>
      <c r="K33" s="507"/>
      <c r="L33" s="507"/>
      <c r="M33" s="529"/>
      <c r="N33" s="529"/>
      <c r="O33" s="583"/>
      <c r="P33" s="513"/>
      <c r="Q33" s="507"/>
      <c r="R33" s="507"/>
      <c r="S33" s="507"/>
    </row>
    <row r="34" spans="1:19" s="577" customFormat="1" ht="15.6">
      <c r="A34" s="513"/>
      <c r="B34" s="507" t="s">
        <v>242</v>
      </c>
      <c r="C34" s="507"/>
      <c r="D34" s="507"/>
      <c r="E34" s="507"/>
      <c r="F34" s="513"/>
      <c r="G34" s="513"/>
      <c r="H34" s="513"/>
      <c r="I34" s="513"/>
      <c r="J34" s="507"/>
      <c r="K34" s="507"/>
      <c r="L34" s="507"/>
      <c r="M34" s="529"/>
      <c r="N34" s="529"/>
      <c r="O34" s="583"/>
      <c r="P34" s="513"/>
      <c r="Q34" s="507"/>
      <c r="R34" s="507"/>
      <c r="S34" s="507"/>
    </row>
    <row r="35" spans="1:19" s="577" customFormat="1" ht="6.9" customHeight="1">
      <c r="A35" s="520"/>
      <c r="B35" s="507"/>
      <c r="C35" s="507"/>
      <c r="D35" s="507"/>
      <c r="E35" s="507"/>
      <c r="F35" s="535"/>
      <c r="G35" s="531"/>
      <c r="H35" s="507"/>
      <c r="I35" s="507"/>
      <c r="J35" s="507"/>
      <c r="K35" s="507"/>
      <c r="L35" s="507"/>
      <c r="M35" s="510"/>
      <c r="N35" s="505"/>
      <c r="O35" s="576"/>
      <c r="P35" s="520"/>
      <c r="Q35" s="507"/>
      <c r="R35" s="507"/>
      <c r="S35" s="507"/>
    </row>
    <row r="36" spans="1:19" s="577" customFormat="1" ht="16.2">
      <c r="A36" s="520"/>
      <c r="B36" s="507"/>
      <c r="C36" s="507"/>
      <c r="D36" s="507"/>
      <c r="E36" s="507"/>
      <c r="F36" s="515"/>
      <c r="G36" s="507"/>
      <c r="H36" s="507"/>
      <c r="I36" s="507"/>
      <c r="J36" s="507"/>
      <c r="K36" s="507"/>
      <c r="L36" s="507"/>
      <c r="M36" s="510"/>
      <c r="N36" s="505"/>
      <c r="O36" s="576"/>
      <c r="P36" s="520"/>
      <c r="Q36" s="507"/>
      <c r="R36" s="507"/>
      <c r="S36" s="507"/>
    </row>
    <row r="37" spans="1:19" s="577" customFormat="1" ht="16.2">
      <c r="A37" s="520" t="s">
        <v>223</v>
      </c>
      <c r="B37" s="507"/>
      <c r="C37" s="507"/>
      <c r="D37" s="507"/>
      <c r="E37" s="507"/>
      <c r="F37" s="515">
        <v>39500</v>
      </c>
      <c r="G37" s="507" t="s">
        <v>63</v>
      </c>
      <c r="H37" s="507"/>
      <c r="I37" s="507"/>
      <c r="J37" s="507"/>
      <c r="K37" s="507"/>
      <c r="L37" s="507"/>
      <c r="M37" s="510"/>
      <c r="N37" s="505"/>
      <c r="O37" s="576"/>
      <c r="P37" s="520"/>
      <c r="Q37" s="507"/>
      <c r="R37" s="507"/>
      <c r="S37" s="507"/>
    </row>
    <row r="38" spans="1:19" s="577" customFormat="1" ht="6.9" customHeight="1">
      <c r="A38" s="520"/>
      <c r="B38" s="507"/>
      <c r="C38" s="507"/>
      <c r="D38" s="507"/>
      <c r="E38" s="507"/>
      <c r="F38" s="535"/>
      <c r="G38" s="531"/>
      <c r="H38" s="507"/>
      <c r="I38" s="507"/>
      <c r="J38" s="507"/>
      <c r="K38" s="507"/>
      <c r="L38" s="507"/>
      <c r="M38" s="510"/>
      <c r="N38" s="505"/>
      <c r="O38" s="576"/>
      <c r="P38" s="520"/>
      <c r="Q38" s="507"/>
      <c r="R38" s="507"/>
      <c r="S38" s="507"/>
    </row>
    <row r="39" spans="1:19" s="577" customFormat="1" ht="16.2">
      <c r="A39" s="520"/>
      <c r="B39" s="507"/>
      <c r="C39" s="507"/>
      <c r="D39" s="507"/>
      <c r="E39" s="507"/>
      <c r="F39" s="515"/>
      <c r="G39" s="507"/>
      <c r="H39" s="507"/>
      <c r="I39" s="507"/>
      <c r="J39" s="507"/>
      <c r="K39" s="507"/>
      <c r="L39" s="507"/>
      <c r="M39" s="510"/>
      <c r="N39" s="505"/>
      <c r="O39" s="576"/>
      <c r="P39" s="520"/>
      <c r="Q39" s="507"/>
      <c r="R39" s="507"/>
      <c r="S39" s="507"/>
    </row>
    <row r="40" spans="1:19" s="577" customFormat="1" ht="16.2">
      <c r="A40" s="532" t="s">
        <v>224</v>
      </c>
      <c r="B40" s="533"/>
      <c r="C40" s="533"/>
      <c r="D40" s="533"/>
      <c r="E40" s="533"/>
      <c r="F40" s="534">
        <v>868</v>
      </c>
      <c r="G40" s="533" t="s">
        <v>63</v>
      </c>
      <c r="H40" s="533"/>
      <c r="I40" s="533"/>
      <c r="J40" s="533"/>
      <c r="K40" s="533"/>
      <c r="L40" s="533"/>
      <c r="M40" s="510"/>
      <c r="N40" s="505"/>
      <c r="O40" s="579"/>
      <c r="P40" s="532"/>
      <c r="Q40" s="533"/>
      <c r="R40" s="533"/>
      <c r="S40" s="533"/>
    </row>
    <row r="41" spans="1:19" s="577" customFormat="1" ht="6.9" customHeight="1">
      <c r="A41" s="520"/>
      <c r="B41" s="507"/>
      <c r="C41" s="507"/>
      <c r="D41" s="507"/>
      <c r="E41" s="507"/>
      <c r="F41" s="535"/>
      <c r="G41" s="531"/>
      <c r="H41" s="507"/>
      <c r="I41" s="507"/>
      <c r="J41" s="507"/>
      <c r="K41" s="507"/>
      <c r="L41" s="507"/>
      <c r="M41" s="510"/>
      <c r="N41" s="505"/>
      <c r="O41" s="576"/>
      <c r="P41" s="520"/>
      <c r="Q41" s="507"/>
      <c r="R41" s="507"/>
      <c r="S41" s="507"/>
    </row>
    <row r="42" spans="1:19" s="577" customFormat="1" ht="16.2">
      <c r="A42" s="520"/>
      <c r="B42" s="507"/>
      <c r="C42" s="507"/>
      <c r="D42" s="507"/>
      <c r="E42" s="507"/>
      <c r="F42" s="515"/>
      <c r="G42" s="507"/>
      <c r="H42" s="507"/>
      <c r="I42" s="507"/>
      <c r="J42" s="507"/>
      <c r="K42" s="507"/>
      <c r="L42" s="507"/>
      <c r="M42" s="510"/>
      <c r="N42" s="505"/>
      <c r="O42" s="576"/>
      <c r="P42" s="520"/>
      <c r="Q42" s="507"/>
      <c r="R42" s="507"/>
      <c r="S42" s="507"/>
    </row>
    <row r="43" spans="1:19" s="577" customFormat="1" ht="15">
      <c r="A43" s="520" t="s">
        <v>246</v>
      </c>
      <c r="B43" s="507"/>
      <c r="C43" s="507"/>
      <c r="D43" s="536">
        <v>1</v>
      </c>
      <c r="E43" s="536"/>
      <c r="F43" s="537">
        <f>F40*1</f>
        <v>868</v>
      </c>
      <c r="G43" s="507" t="s">
        <v>63</v>
      </c>
      <c r="H43" s="507"/>
      <c r="I43" s="507"/>
      <c r="J43" s="507"/>
      <c r="K43" s="505"/>
      <c r="L43" s="505"/>
      <c r="M43" s="536"/>
      <c r="N43" s="505"/>
      <c r="O43" s="576"/>
      <c r="P43" s="520"/>
      <c r="Q43" s="507"/>
      <c r="R43" s="507"/>
      <c r="S43" s="536"/>
    </row>
    <row r="44" spans="1:19" s="577" customFormat="1" ht="17.850000000000001" customHeight="1">
      <c r="A44" s="520" t="s">
        <v>225</v>
      </c>
      <c r="B44" s="507"/>
      <c r="C44" s="507"/>
      <c r="D44" s="536">
        <v>1.19</v>
      </c>
      <c r="E44" s="536"/>
      <c r="F44" s="537">
        <f>INT(((F40*D44)+0.025)/0.05)*0.05</f>
        <v>1032.9000000000001</v>
      </c>
      <c r="G44" s="507" t="s">
        <v>63</v>
      </c>
      <c r="H44" s="507"/>
      <c r="I44" s="507"/>
      <c r="J44" s="507"/>
      <c r="K44" s="505"/>
      <c r="L44" s="505"/>
      <c r="M44" s="536"/>
      <c r="N44" s="505"/>
      <c r="O44" s="576"/>
      <c r="P44" s="520"/>
      <c r="Q44" s="507"/>
      <c r="R44" s="507"/>
      <c r="S44" s="536"/>
    </row>
    <row r="45" spans="1:19" s="577" customFormat="1" ht="17.850000000000001" customHeight="1">
      <c r="A45" s="520" t="s">
        <v>226</v>
      </c>
      <c r="B45" s="507"/>
      <c r="C45" s="507"/>
      <c r="D45" s="536">
        <v>0.1</v>
      </c>
      <c r="E45" s="536"/>
      <c r="F45" s="537">
        <f>ROUND(F40*D45,1)</f>
        <v>86.8</v>
      </c>
      <c r="G45" s="507" t="s">
        <v>63</v>
      </c>
      <c r="H45" s="507"/>
      <c r="I45" s="507"/>
      <c r="J45" s="507"/>
      <c r="K45" s="505"/>
      <c r="L45" s="505"/>
      <c r="M45" s="536"/>
      <c r="N45" s="505"/>
      <c r="O45" s="576"/>
      <c r="P45" s="520"/>
      <c r="Q45" s="507"/>
      <c r="R45" s="507"/>
      <c r="S45" s="536"/>
    </row>
    <row r="46" spans="1:19" s="577" customFormat="1" ht="17.850000000000001" customHeight="1">
      <c r="A46" s="520" t="s">
        <v>227</v>
      </c>
      <c r="B46" s="507"/>
      <c r="C46" s="507"/>
      <c r="D46" s="507"/>
      <c r="E46" s="507"/>
      <c r="F46" s="539">
        <v>48</v>
      </c>
      <c r="G46" s="507" t="s">
        <v>63</v>
      </c>
      <c r="H46" s="507"/>
      <c r="I46" s="507"/>
      <c r="J46" s="507"/>
      <c r="K46" s="507"/>
      <c r="L46" s="507"/>
      <c r="M46" s="510"/>
      <c r="N46" s="505"/>
      <c r="O46" s="576"/>
      <c r="P46" s="520"/>
      <c r="Q46" s="507"/>
      <c r="R46" s="507"/>
      <c r="S46" s="507"/>
    </row>
    <row r="47" spans="1:19" s="577" customFormat="1" ht="6.9" customHeight="1">
      <c r="A47" s="520"/>
      <c r="B47" s="507"/>
      <c r="C47" s="507"/>
      <c r="D47" s="507"/>
      <c r="E47" s="507"/>
      <c r="F47" s="535"/>
      <c r="G47" s="531"/>
      <c r="H47" s="507"/>
      <c r="I47" s="507"/>
      <c r="J47" s="507"/>
      <c r="K47" s="507"/>
      <c r="L47" s="507"/>
      <c r="M47" s="510"/>
      <c r="N47" s="505"/>
      <c r="O47" s="576"/>
      <c r="P47" s="520"/>
      <c r="Q47" s="507"/>
      <c r="R47" s="507"/>
      <c r="S47" s="507"/>
    </row>
    <row r="48" spans="1:19" s="577" customFormat="1" ht="16.2">
      <c r="A48" s="520"/>
      <c r="B48" s="507"/>
      <c r="C48" s="507"/>
      <c r="D48" s="507"/>
      <c r="E48" s="507"/>
      <c r="F48" s="515"/>
      <c r="G48" s="507"/>
      <c r="H48" s="507"/>
      <c r="I48" s="507"/>
      <c r="J48" s="507"/>
      <c r="K48" s="507"/>
      <c r="L48" s="507"/>
      <c r="M48" s="510"/>
      <c r="N48" s="505"/>
      <c r="O48" s="576"/>
      <c r="P48" s="520"/>
      <c r="Q48" s="507"/>
      <c r="R48" s="507"/>
      <c r="S48" s="507"/>
    </row>
    <row r="49" spans="1:23" s="577" customFormat="1" ht="15">
      <c r="A49" s="540" t="s">
        <v>294</v>
      </c>
      <c r="B49" s="541"/>
      <c r="C49" s="541"/>
      <c r="D49" s="541"/>
      <c r="E49" s="541"/>
      <c r="F49" s="542">
        <f>SUM(F43:F46)</f>
        <v>2035.7</v>
      </c>
      <c r="G49" s="541" t="s">
        <v>63</v>
      </c>
      <c r="H49" s="520"/>
      <c r="I49" s="520"/>
      <c r="J49" s="520"/>
      <c r="K49" s="520"/>
      <c r="L49" s="520"/>
      <c r="M49" s="520"/>
      <c r="N49" s="520"/>
      <c r="O49" s="520"/>
      <c r="P49" s="520"/>
      <c r="Q49" s="507"/>
      <c r="R49" s="507"/>
      <c r="S49" s="507"/>
    </row>
    <row r="50" spans="1:23" s="577" customFormat="1" ht="6.9" customHeight="1">
      <c r="A50" s="520"/>
      <c r="B50" s="507"/>
      <c r="C50" s="507"/>
      <c r="D50" s="507"/>
      <c r="E50" s="507"/>
      <c r="F50" s="535"/>
      <c r="G50" s="531"/>
      <c r="H50" s="507"/>
      <c r="I50" s="507"/>
      <c r="J50" s="507"/>
      <c r="K50" s="507"/>
      <c r="L50" s="507"/>
      <c r="M50" s="510"/>
      <c r="N50" s="505"/>
      <c r="O50" s="576"/>
      <c r="P50" s="520"/>
      <c r="Q50" s="507"/>
      <c r="R50" s="507"/>
      <c r="S50" s="507"/>
    </row>
    <row r="51" spans="1:23" s="577" customFormat="1" ht="6.9" customHeight="1">
      <c r="A51" s="520"/>
      <c r="B51" s="507"/>
      <c r="C51" s="507"/>
      <c r="D51" s="507"/>
      <c r="E51" s="507"/>
      <c r="F51" s="515"/>
      <c r="G51" s="507"/>
      <c r="H51" s="507"/>
      <c r="I51" s="507"/>
      <c r="J51" s="507"/>
      <c r="K51" s="507"/>
      <c r="L51" s="507"/>
      <c r="M51" s="510"/>
      <c r="N51" s="505"/>
      <c r="O51" s="576"/>
      <c r="P51" s="520"/>
      <c r="Q51" s="507"/>
      <c r="R51" s="507"/>
      <c r="S51" s="507"/>
    </row>
    <row r="52" spans="1:23" s="577" customFormat="1" ht="16.2">
      <c r="A52" s="520"/>
      <c r="B52" s="507"/>
      <c r="C52" s="507"/>
      <c r="D52" s="507"/>
      <c r="E52" s="507"/>
      <c r="F52" s="515"/>
      <c r="G52" s="507"/>
      <c r="H52" s="507"/>
      <c r="I52" s="507"/>
      <c r="J52" s="507"/>
      <c r="K52" s="507"/>
      <c r="L52" s="507"/>
      <c r="M52" s="510"/>
      <c r="N52" s="505"/>
      <c r="O52" s="576"/>
      <c r="P52" s="520"/>
      <c r="Q52" s="507"/>
      <c r="R52" s="507"/>
      <c r="S52" s="507"/>
    </row>
    <row r="53" spans="1:23" s="585" customFormat="1" ht="16.2">
      <c r="A53" s="544" t="s">
        <v>230</v>
      </c>
      <c r="B53" s="545"/>
      <c r="C53" s="545"/>
      <c r="D53" s="545"/>
      <c r="E53" s="545"/>
      <c r="F53" s="546"/>
      <c r="G53" s="545"/>
      <c r="H53" s="545"/>
      <c r="I53" s="545"/>
      <c r="J53" s="549"/>
      <c r="K53" s="545"/>
      <c r="L53" s="545"/>
      <c r="M53" s="548"/>
      <c r="N53" s="549"/>
      <c r="O53" s="584"/>
      <c r="P53" s="520"/>
      <c r="Q53" s="507"/>
      <c r="R53" s="507"/>
      <c r="S53" s="507"/>
      <c r="T53" s="577"/>
      <c r="U53" s="577"/>
      <c r="V53" s="577"/>
      <c r="W53" s="577"/>
    </row>
    <row r="54" spans="1:23" s="577" customFormat="1" ht="21" customHeight="1">
      <c r="A54" s="520" t="s">
        <v>228</v>
      </c>
      <c r="B54" s="507"/>
      <c r="C54" s="507"/>
      <c r="D54" s="507"/>
      <c r="E54" s="507"/>
      <c r="F54" s="515"/>
      <c r="G54" s="507"/>
      <c r="H54" s="507"/>
      <c r="I54" s="507"/>
      <c r="J54" s="505"/>
      <c r="K54" s="507"/>
      <c r="L54" s="507"/>
      <c r="M54" s="510"/>
      <c r="N54" s="505"/>
      <c r="O54" s="576"/>
      <c r="P54" s="520"/>
      <c r="Q54" s="507"/>
      <c r="R54" s="507"/>
      <c r="S54" s="507"/>
    </row>
    <row r="55" spans="1:23" s="577" customFormat="1" ht="16.2">
      <c r="A55" s="520" t="s">
        <v>253</v>
      </c>
      <c r="B55" s="507"/>
      <c r="C55" s="507"/>
      <c r="D55" s="507"/>
      <c r="E55" s="507"/>
      <c r="F55" s="515"/>
      <c r="G55" s="507"/>
      <c r="H55" s="507"/>
      <c r="I55" s="507"/>
      <c r="J55" s="505"/>
      <c r="K55" s="507"/>
      <c r="L55" s="507"/>
      <c r="M55" s="510"/>
      <c r="N55" s="505"/>
      <c r="O55" s="576"/>
      <c r="P55" s="520"/>
      <c r="Q55" s="507"/>
      <c r="R55" s="507"/>
      <c r="S55" s="507"/>
    </row>
    <row r="56" spans="1:23" s="577" customFormat="1" ht="16.2">
      <c r="A56" s="520" t="s">
        <v>254</v>
      </c>
      <c r="B56" s="507"/>
      <c r="C56" s="507"/>
      <c r="D56" s="507"/>
      <c r="E56" s="507"/>
      <c r="F56" s="515"/>
      <c r="G56" s="507"/>
      <c r="H56" s="507"/>
      <c r="I56" s="507"/>
      <c r="J56" s="505"/>
      <c r="K56" s="507"/>
      <c r="L56" s="507"/>
      <c r="M56" s="510"/>
      <c r="N56" s="505"/>
      <c r="O56" s="576"/>
      <c r="P56" s="520"/>
      <c r="Q56" s="507"/>
      <c r="R56" s="507"/>
      <c r="S56" s="507"/>
    </row>
    <row r="57" spans="1:23" s="577" customFormat="1" ht="16.2">
      <c r="A57" s="520"/>
      <c r="B57" s="507"/>
      <c r="C57" s="507"/>
      <c r="D57" s="507"/>
      <c r="E57" s="507"/>
      <c r="F57" s="515"/>
      <c r="G57" s="507"/>
      <c r="H57" s="507"/>
      <c r="I57" s="507"/>
      <c r="J57" s="505"/>
      <c r="K57" s="507"/>
      <c r="L57" s="507"/>
      <c r="M57" s="510"/>
      <c r="N57" s="505"/>
      <c r="O57" s="576"/>
      <c r="P57" s="520"/>
      <c r="Q57" s="507"/>
      <c r="R57" s="507"/>
      <c r="S57" s="507"/>
    </row>
    <row r="58" spans="1:23" s="577" customFormat="1" ht="16.2">
      <c r="A58" s="520" t="s">
        <v>314</v>
      </c>
      <c r="B58" s="507"/>
      <c r="C58" s="507"/>
      <c r="D58" s="507"/>
      <c r="E58" s="507"/>
      <c r="F58" s="515"/>
      <c r="G58" s="507"/>
      <c r="H58" s="507"/>
      <c r="I58" s="507"/>
      <c r="J58" s="505"/>
      <c r="K58" s="507"/>
      <c r="L58" s="507"/>
      <c r="M58" s="510"/>
      <c r="N58" s="505"/>
      <c r="O58" s="576"/>
      <c r="P58" s="520"/>
      <c r="Q58" s="507"/>
      <c r="R58" s="507"/>
      <c r="S58" s="507"/>
    </row>
    <row r="59" spans="1:23" s="577" customFormat="1" ht="16.2">
      <c r="A59" s="520" t="s">
        <v>229</v>
      </c>
      <c r="B59" s="507"/>
      <c r="C59" s="507"/>
      <c r="D59" s="507"/>
      <c r="E59" s="507"/>
      <c r="F59" s="515"/>
      <c r="G59" s="507"/>
      <c r="H59" s="507"/>
      <c r="I59" s="507"/>
      <c r="J59" s="505"/>
      <c r="K59" s="507"/>
      <c r="L59" s="507"/>
      <c r="M59" s="510"/>
      <c r="N59" s="505"/>
      <c r="O59" s="576"/>
      <c r="P59" s="520"/>
      <c r="Q59" s="507"/>
      <c r="R59" s="507"/>
      <c r="S59" s="507"/>
    </row>
    <row r="60" spans="1:23" s="577" customFormat="1" ht="16.2">
      <c r="A60" s="551"/>
      <c r="B60" s="510"/>
      <c r="C60" s="510"/>
      <c r="D60" s="510"/>
      <c r="E60" s="510"/>
      <c r="F60" s="552"/>
      <c r="G60" s="510"/>
      <c r="H60" s="510"/>
      <c r="I60" s="510"/>
      <c r="J60" s="505"/>
      <c r="K60" s="510"/>
      <c r="L60" s="510"/>
      <c r="M60" s="510"/>
      <c r="N60" s="505"/>
      <c r="O60" s="576"/>
      <c r="P60" s="520"/>
      <c r="Q60" s="507"/>
      <c r="R60" s="507"/>
      <c r="S60" s="507"/>
    </row>
    <row r="61" spans="1:23" s="577" customFormat="1" ht="16.2">
      <c r="A61" s="520" t="s">
        <v>238</v>
      </c>
      <c r="B61" s="510"/>
      <c r="C61" s="510"/>
      <c r="D61" s="510"/>
      <c r="E61" s="510"/>
      <c r="F61" s="552"/>
      <c r="G61" s="510"/>
      <c r="H61" s="510"/>
      <c r="I61" s="510"/>
      <c r="J61" s="505"/>
      <c r="K61" s="510"/>
      <c r="L61" s="510"/>
      <c r="M61" s="510"/>
      <c r="N61" s="505"/>
      <c r="O61" s="576"/>
      <c r="P61" s="520"/>
      <c r="Q61" s="507"/>
      <c r="R61" s="507"/>
      <c r="S61" s="507"/>
    </row>
    <row r="62" spans="1:23" s="577" customFormat="1" ht="16.2">
      <c r="A62" s="551"/>
      <c r="B62" s="510"/>
      <c r="C62" s="510"/>
      <c r="D62" s="510"/>
      <c r="E62" s="510"/>
      <c r="F62" s="552"/>
      <c r="G62" s="510"/>
      <c r="H62" s="510"/>
      <c r="I62" s="510"/>
      <c r="J62" s="510"/>
      <c r="K62" s="510"/>
      <c r="L62" s="510"/>
      <c r="M62" s="510"/>
      <c r="N62" s="505"/>
      <c r="O62" s="576"/>
      <c r="P62" s="520"/>
      <c r="Q62" s="507"/>
      <c r="R62" s="507"/>
      <c r="S62" s="507"/>
    </row>
    <row r="63" spans="1:23" s="577" customFormat="1" ht="16.2">
      <c r="A63" s="520" t="s">
        <v>218</v>
      </c>
      <c r="B63" s="555">
        <v>18214</v>
      </c>
      <c r="C63" s="554" t="s">
        <v>63</v>
      </c>
      <c r="D63" s="510"/>
      <c r="E63" s="520" t="s">
        <v>3</v>
      </c>
      <c r="F63" s="520"/>
      <c r="G63" s="510"/>
      <c r="H63" s="555">
        <v>17125</v>
      </c>
      <c r="I63" s="554" t="s">
        <v>63</v>
      </c>
      <c r="J63" s="505"/>
      <c r="K63" s="520" t="s">
        <v>5</v>
      </c>
      <c r="L63" s="510"/>
      <c r="M63" s="555">
        <v>24340</v>
      </c>
      <c r="N63" s="554" t="s">
        <v>63</v>
      </c>
      <c r="O63" s="576"/>
      <c r="P63" s="520"/>
      <c r="Q63" s="507"/>
      <c r="R63" s="507"/>
      <c r="S63" s="507"/>
    </row>
    <row r="64" spans="1:23" s="577" customFormat="1" ht="16.2">
      <c r="A64" s="520" t="s">
        <v>67</v>
      </c>
      <c r="B64" s="555">
        <v>21750</v>
      </c>
      <c r="C64" s="554" t="s">
        <v>63</v>
      </c>
      <c r="D64" s="510"/>
      <c r="E64" s="520" t="s">
        <v>6</v>
      </c>
      <c r="F64" s="520"/>
      <c r="G64" s="510"/>
      <c r="H64" s="555">
        <v>23664.971830985916</v>
      </c>
      <c r="I64" s="554" t="s">
        <v>63</v>
      </c>
      <c r="J64" s="505"/>
      <c r="K64" s="520" t="s">
        <v>7</v>
      </c>
      <c r="L64" s="510"/>
      <c r="M64" s="555">
        <v>32515</v>
      </c>
      <c r="N64" s="554" t="s">
        <v>63</v>
      </c>
      <c r="O64" s="576"/>
    </row>
    <row r="65" spans="1:15" s="577" customFormat="1" ht="16.2">
      <c r="A65" s="520" t="s">
        <v>68</v>
      </c>
      <c r="B65" s="555">
        <v>23450</v>
      </c>
      <c r="C65" s="554" t="s">
        <v>63</v>
      </c>
      <c r="D65" s="510"/>
      <c r="E65" s="520" t="s">
        <v>8</v>
      </c>
      <c r="F65" s="520"/>
      <c r="G65" s="510"/>
      <c r="H65" s="555">
        <v>48565.380281690144</v>
      </c>
      <c r="I65" s="554" t="s">
        <v>63</v>
      </c>
      <c r="J65" s="505"/>
      <c r="K65" s="520" t="s">
        <v>9</v>
      </c>
      <c r="L65" s="510"/>
      <c r="M65" s="555">
        <v>26480</v>
      </c>
      <c r="N65" s="554" t="s">
        <v>63</v>
      </c>
      <c r="O65" s="576"/>
    </row>
    <row r="66" spans="1:15" s="577" customFormat="1" ht="16.2">
      <c r="A66" s="520" t="s">
        <v>10</v>
      </c>
      <c r="B66" s="555">
        <v>31211.787535410764</v>
      </c>
      <c r="C66" s="554" t="s">
        <v>63</v>
      </c>
      <c r="D66" s="510"/>
      <c r="E66" s="520" t="s">
        <v>11</v>
      </c>
      <c r="F66" s="520"/>
      <c r="G66" s="510"/>
      <c r="H66" s="555">
        <v>22980.154929577468</v>
      </c>
      <c r="I66" s="554" t="s">
        <v>63</v>
      </c>
      <c r="J66" s="505"/>
      <c r="K66" s="520" t="s">
        <v>12</v>
      </c>
      <c r="L66" s="510"/>
      <c r="M66" s="582">
        <v>36550</v>
      </c>
      <c r="N66" s="554" t="s">
        <v>63</v>
      </c>
      <c r="O66" s="576"/>
    </row>
    <row r="67" spans="1:15" s="577" customFormat="1" ht="16.2">
      <c r="A67" s="520" t="s">
        <v>13</v>
      </c>
      <c r="B67" s="555">
        <v>9220</v>
      </c>
      <c r="C67" s="554" t="s">
        <v>63</v>
      </c>
      <c r="D67" s="510"/>
      <c r="E67" s="520" t="s">
        <v>14</v>
      </c>
      <c r="F67" s="520"/>
      <c r="G67" s="510"/>
      <c r="H67" s="555">
        <v>23180</v>
      </c>
      <c r="I67" s="554" t="s">
        <v>63</v>
      </c>
      <c r="J67" s="505"/>
      <c r="K67" s="520" t="s">
        <v>15</v>
      </c>
      <c r="L67" s="510"/>
      <c r="M67" s="555">
        <v>25900</v>
      </c>
      <c r="N67" s="554" t="s">
        <v>63</v>
      </c>
      <c r="O67" s="576"/>
    </row>
    <row r="68" spans="1:15" s="577" customFormat="1" ht="16.2">
      <c r="A68" s="520" t="s">
        <v>16</v>
      </c>
      <c r="B68" s="586">
        <v>24925</v>
      </c>
      <c r="C68" s="554" t="s">
        <v>63</v>
      </c>
      <c r="D68" s="510"/>
      <c r="E68" s="520" t="s">
        <v>17</v>
      </c>
      <c r="F68" s="520"/>
      <c r="G68" s="510"/>
      <c r="H68" s="586">
        <v>20860</v>
      </c>
      <c r="I68" s="554" t="s">
        <v>63</v>
      </c>
      <c r="J68" s="505"/>
      <c r="K68" s="520" t="s">
        <v>18</v>
      </c>
      <c r="L68" s="510"/>
      <c r="M68" s="555">
        <v>16155</v>
      </c>
      <c r="N68" s="554" t="s">
        <v>63</v>
      </c>
      <c r="O68" s="576"/>
    </row>
    <row r="69" spans="1:15" s="577" customFormat="1" ht="16.2">
      <c r="A69" s="520" t="s">
        <v>19</v>
      </c>
      <c r="B69" s="555">
        <v>24140</v>
      </c>
      <c r="C69" s="554" t="s">
        <v>63</v>
      </c>
      <c r="D69" s="510"/>
      <c r="E69" s="520" t="s">
        <v>20</v>
      </c>
      <c r="F69" s="520"/>
      <c r="G69" s="510"/>
      <c r="H69" s="555">
        <v>8540</v>
      </c>
      <c r="I69" s="554" t="s">
        <v>63</v>
      </c>
      <c r="J69" s="505"/>
      <c r="K69" s="520" t="s">
        <v>74</v>
      </c>
      <c r="L69" s="510"/>
      <c r="M69" s="555">
        <v>53938</v>
      </c>
      <c r="N69" s="554" t="s">
        <v>63</v>
      </c>
      <c r="O69" s="576"/>
    </row>
    <row r="70" spans="1:15" s="577" customFormat="1" ht="16.2">
      <c r="A70" s="520" t="s">
        <v>21</v>
      </c>
      <c r="B70" s="555">
        <v>20395</v>
      </c>
      <c r="C70" s="554" t="s">
        <v>63</v>
      </c>
      <c r="D70" s="510"/>
      <c r="E70" s="520" t="s">
        <v>73</v>
      </c>
      <c r="F70" s="520"/>
      <c r="G70" s="510"/>
      <c r="H70" s="555">
        <v>29407.341544463721</v>
      </c>
      <c r="I70" s="554" t="s">
        <v>63</v>
      </c>
      <c r="J70" s="505"/>
      <c r="K70" s="520" t="s">
        <v>22</v>
      </c>
      <c r="L70" s="510"/>
      <c r="M70" s="555">
        <v>28105</v>
      </c>
      <c r="N70" s="554" t="s">
        <v>63</v>
      </c>
      <c r="O70" s="576"/>
    </row>
    <row r="71" spans="1:15" s="577" customFormat="1" ht="16.2">
      <c r="A71" s="520" t="s">
        <v>23</v>
      </c>
      <c r="B71" s="555">
        <v>22875</v>
      </c>
      <c r="C71" s="554" t="s">
        <v>63</v>
      </c>
      <c r="D71" s="510"/>
      <c r="E71" s="520" t="s">
        <v>24</v>
      </c>
      <c r="F71" s="520"/>
      <c r="G71" s="510"/>
      <c r="H71" s="555">
        <v>36620</v>
      </c>
      <c r="I71" s="554" t="s">
        <v>63</v>
      </c>
      <c r="J71" s="505"/>
      <c r="K71" s="520" t="s">
        <v>75</v>
      </c>
      <c r="L71" s="510"/>
      <c r="M71" s="555">
        <v>43835</v>
      </c>
      <c r="N71" s="554" t="s">
        <v>63</v>
      </c>
      <c r="O71" s="576"/>
    </row>
    <row r="72" spans="1:15" s="557" customFormat="1" ht="16.2">
      <c r="A72" s="556"/>
      <c r="B72" s="504"/>
      <c r="C72" s="504"/>
      <c r="D72" s="504"/>
      <c r="E72" s="504"/>
      <c r="F72" s="504"/>
      <c r="G72" s="504"/>
      <c r="H72" s="556"/>
      <c r="I72" s="556"/>
      <c r="K72" s="510"/>
      <c r="L72" s="504"/>
      <c r="M72" s="504"/>
      <c r="N72" s="505"/>
      <c r="O72" s="506"/>
    </row>
    <row r="73" spans="1:15" s="559" customFormat="1" ht="15.6">
      <c r="A73" s="556"/>
      <c r="B73" s="556"/>
      <c r="C73" s="556"/>
      <c r="D73" s="556"/>
      <c r="E73" s="556"/>
      <c r="F73" s="558"/>
      <c r="G73" s="556"/>
      <c r="H73" s="556"/>
      <c r="I73" s="556"/>
      <c r="J73" s="556"/>
      <c r="K73" s="556"/>
      <c r="L73" s="556"/>
      <c r="M73" s="556"/>
      <c r="N73" s="505"/>
      <c r="O73" s="506"/>
    </row>
    <row r="74" spans="1:15" s="590" customFormat="1" ht="16.2">
      <c r="A74" s="587"/>
      <c r="B74" s="561"/>
      <c r="C74" s="561"/>
      <c r="D74" s="561"/>
      <c r="E74" s="561"/>
      <c r="F74" s="561"/>
      <c r="G74" s="561"/>
      <c r="H74" s="561"/>
      <c r="I74" s="561"/>
      <c r="J74" s="561"/>
      <c r="K74" s="561"/>
      <c r="L74" s="561"/>
      <c r="M74" s="562"/>
      <c r="N74" s="588"/>
      <c r="O74" s="589"/>
    </row>
    <row r="75" spans="1:15" s="528" customFormat="1" ht="15.6">
      <c r="A75" s="566"/>
      <c r="B75" s="566"/>
      <c r="C75" s="566"/>
      <c r="D75" s="566"/>
      <c r="E75" s="566"/>
      <c r="G75" s="566"/>
      <c r="H75" s="566"/>
      <c r="I75" s="566"/>
      <c r="J75" s="566"/>
      <c r="K75" s="566"/>
      <c r="L75" s="566"/>
      <c r="M75" s="566"/>
      <c r="N75" s="559"/>
      <c r="O75" s="564"/>
    </row>
    <row r="76" spans="1:15" s="528" customFormat="1" ht="15.6">
      <c r="A76" s="566"/>
      <c r="B76" s="566"/>
      <c r="C76" s="566"/>
      <c r="D76" s="566"/>
      <c r="E76" s="566"/>
      <c r="G76" s="566"/>
      <c r="H76" s="566"/>
      <c r="I76" s="566"/>
      <c r="J76" s="566"/>
      <c r="K76" s="566"/>
      <c r="L76" s="566"/>
      <c r="M76" s="566"/>
      <c r="N76" s="590"/>
      <c r="O76" s="591"/>
    </row>
    <row r="77" spans="1:15" s="528" customFormat="1" ht="15.6">
      <c r="A77" s="566"/>
      <c r="B77" s="566"/>
      <c r="C77" s="566"/>
      <c r="D77" s="566"/>
      <c r="E77" s="566"/>
      <c r="G77" s="566"/>
      <c r="H77" s="566"/>
      <c r="I77" s="566"/>
      <c r="J77" s="566"/>
      <c r="K77" s="566"/>
      <c r="L77" s="566"/>
      <c r="M77" s="566"/>
      <c r="O77" s="567"/>
    </row>
    <row r="78" spans="1:15" s="528" customFormat="1" ht="15.6">
      <c r="A78" s="566"/>
      <c r="B78" s="566"/>
      <c r="C78" s="566"/>
      <c r="D78" s="566"/>
      <c r="E78" s="566"/>
      <c r="G78" s="566"/>
      <c r="H78" s="566"/>
      <c r="I78" s="566"/>
      <c r="J78" s="566"/>
      <c r="K78" s="566"/>
      <c r="L78" s="566"/>
      <c r="M78" s="566"/>
      <c r="O78" s="567"/>
    </row>
    <row r="79" spans="1:15" s="528" customFormat="1" ht="15.6">
      <c r="A79" s="566"/>
      <c r="B79" s="566"/>
      <c r="C79" s="566"/>
      <c r="D79" s="566"/>
      <c r="E79" s="566"/>
      <c r="G79" s="566"/>
      <c r="H79" s="566"/>
      <c r="I79" s="566"/>
      <c r="J79" s="566"/>
      <c r="K79" s="566"/>
      <c r="L79" s="566"/>
      <c r="M79" s="566"/>
      <c r="O79" s="567"/>
    </row>
    <row r="80" spans="1:15" s="528" customFormat="1" ht="15.6">
      <c r="A80" s="566"/>
      <c r="B80" s="566"/>
      <c r="C80" s="566"/>
      <c r="D80" s="566"/>
      <c r="E80" s="566"/>
      <c r="G80" s="566"/>
      <c r="H80" s="566"/>
      <c r="I80" s="566"/>
      <c r="J80" s="566"/>
      <c r="K80" s="566"/>
      <c r="L80" s="566"/>
      <c r="M80" s="566"/>
      <c r="O80" s="567"/>
    </row>
    <row r="81" spans="1:15" s="528" customFormat="1" ht="15.6">
      <c r="A81" s="566"/>
      <c r="B81" s="566"/>
      <c r="C81" s="566"/>
      <c r="D81" s="566"/>
      <c r="E81" s="566"/>
      <c r="G81" s="566"/>
      <c r="H81" s="566"/>
      <c r="I81" s="566"/>
      <c r="J81" s="566"/>
      <c r="K81" s="566"/>
      <c r="L81" s="566"/>
      <c r="M81" s="566"/>
      <c r="O81" s="567"/>
    </row>
  </sheetData>
  <phoneticPr fontId="44" type="noConversion"/>
  <printOptions horizontalCentered="1"/>
  <pageMargins left="0.39370078740157483" right="0.39370078740157483" top="0.59055118110236227" bottom="0.59055118110236227" header="0.39370078740157483" footer="0.39370078740157483"/>
  <pageSetup paperSize="9" scale="66" orientation="portrait" r:id="rId1"/>
  <headerFooter alignWithMargins="0">
    <oddHeader>&amp;C&amp;"Helvetica,Fett"&amp;12 2010</oddHeader>
    <oddFooter>&amp;L12&amp;C&amp;"Helvetica,Standard" Eidg. Steuerverwaltung  -  Administration fédérale des contributions  -  Amministrazione federale delle contribuzioni</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4">
    <pageSetUpPr fitToPage="1"/>
  </sheetPr>
  <dimension ref="A1:N113"/>
  <sheetViews>
    <sheetView zoomScale="60" zoomScaleNormal="60" workbookViewId="0"/>
  </sheetViews>
  <sheetFormatPr baseColWidth="10" defaultColWidth="10.33203125" defaultRowHeight="13.2"/>
  <cols>
    <col min="1" max="1" width="23.6640625" style="319" customWidth="1"/>
    <col min="2" max="2" width="9.6640625" style="319" customWidth="1"/>
    <col min="3" max="3" width="9.6640625" style="326" customWidth="1"/>
    <col min="4" max="4" width="9.6640625" style="319" customWidth="1"/>
    <col min="5" max="5" width="9.6640625" style="326" customWidth="1"/>
    <col min="6" max="6" width="9.6640625" style="319" customWidth="1"/>
    <col min="7" max="7" width="9.6640625" style="326" customWidth="1"/>
    <col min="8" max="8" width="9.6640625" style="319" customWidth="1"/>
    <col min="9" max="9" width="9.6640625" style="326" customWidth="1"/>
    <col min="10" max="10" width="9.6640625" style="319" customWidth="1"/>
    <col min="11" max="11" width="9.6640625" style="326" customWidth="1"/>
    <col min="12" max="12" width="11.109375" style="319" bestFit="1" customWidth="1"/>
    <col min="13" max="13" width="9.6640625" style="326" customWidth="1"/>
    <col min="14" max="14" width="23.88671875" style="321" bestFit="1" customWidth="1"/>
    <col min="15" max="241" width="12.6640625" style="319" customWidth="1"/>
    <col min="242" max="16384" width="10.33203125" style="319"/>
  </cols>
  <sheetData>
    <row r="1" spans="1:14" ht="18.899999999999999" customHeight="1">
      <c r="A1" s="311" t="s">
        <v>184</v>
      </c>
      <c r="C1" s="325"/>
      <c r="D1" s="311"/>
      <c r="E1" s="325"/>
    </row>
    <row r="2" spans="1:14" ht="18.899999999999999" customHeight="1"/>
    <row r="3" spans="1:14" ht="18.899999999999999" customHeight="1">
      <c r="A3" s="314" t="str">
        <f>'Page 72'!$A$3</f>
        <v>Inheritance</v>
      </c>
    </row>
    <row r="4" spans="1:14" ht="18.899999999999999" customHeight="1" thickBot="1">
      <c r="A4" s="412"/>
    </row>
    <row r="5" spans="1:14" ht="18.899999999999999" customHeight="1">
      <c r="A5" s="332">
        <v>41</v>
      </c>
      <c r="B5" s="1031" t="s">
        <v>183</v>
      </c>
      <c r="C5" s="1032"/>
      <c r="D5" s="1032"/>
      <c r="E5" s="1032"/>
      <c r="F5" s="1032"/>
      <c r="G5" s="1032"/>
      <c r="H5" s="1032"/>
      <c r="I5" s="1032"/>
      <c r="J5" s="1032"/>
      <c r="K5" s="1032"/>
      <c r="L5" s="1032"/>
      <c r="M5" s="1033"/>
      <c r="N5" s="322"/>
    </row>
    <row r="6" spans="1:14" ht="18.899999999999999" customHeight="1" thickBot="1">
      <c r="A6" s="379" t="str">
        <f>'Page 72'!$A$6</f>
        <v>Taxing authority</v>
      </c>
      <c r="B6" s="1034"/>
      <c r="C6" s="1035"/>
      <c r="D6" s="1035"/>
      <c r="E6" s="1035"/>
      <c r="F6" s="1035"/>
      <c r="G6" s="1035"/>
      <c r="H6" s="1035"/>
      <c r="I6" s="1035"/>
      <c r="J6" s="1035"/>
      <c r="K6" s="1035"/>
      <c r="L6" s="1035"/>
      <c r="M6" s="1036"/>
      <c r="N6" s="323"/>
    </row>
    <row r="7" spans="1:14" ht="18.899999999999999" customHeight="1">
      <c r="A7" s="333"/>
      <c r="B7" s="1017" t="s">
        <v>51</v>
      </c>
      <c r="C7" s="1018"/>
      <c r="D7" s="1017" t="s">
        <v>52</v>
      </c>
      <c r="E7" s="1018"/>
      <c r="F7" s="1017" t="s">
        <v>53</v>
      </c>
      <c r="G7" s="1018"/>
      <c r="H7" s="1017" t="s">
        <v>54</v>
      </c>
      <c r="I7" s="1018"/>
      <c r="J7" s="1026" t="s">
        <v>64</v>
      </c>
      <c r="K7" s="1027"/>
      <c r="L7" s="1026" t="s">
        <v>65</v>
      </c>
      <c r="M7" s="1027"/>
      <c r="N7" s="322"/>
    </row>
    <row r="8" spans="1:14" ht="18.899999999999999" customHeight="1">
      <c r="A8" s="333"/>
      <c r="B8" s="313"/>
      <c r="C8" s="327"/>
      <c r="D8" s="313"/>
      <c r="E8" s="327"/>
      <c r="F8" s="313"/>
      <c r="G8" s="327"/>
      <c r="H8" s="313"/>
      <c r="I8" s="327"/>
      <c r="J8" s="313"/>
      <c r="K8" s="327"/>
      <c r="L8" s="313"/>
      <c r="M8" s="327"/>
      <c r="N8" s="322"/>
    </row>
    <row r="9" spans="1:14" ht="18.899999999999999" customHeight="1">
      <c r="A9" s="379" t="str">
        <f>'Page 72'!$A$9</f>
        <v>Cantons</v>
      </c>
      <c r="B9" s="1022" t="str">
        <f>'Page 73'!$B$9:$M$9</f>
        <v>Inheritance tax</v>
      </c>
      <c r="C9" s="1023"/>
      <c r="D9" s="1023"/>
      <c r="E9" s="1023"/>
      <c r="F9" s="1023"/>
      <c r="G9" s="1023"/>
      <c r="H9" s="1023"/>
      <c r="I9" s="1023"/>
      <c r="J9" s="1023"/>
      <c r="K9" s="1023"/>
      <c r="L9" s="1023"/>
      <c r="M9" s="1024"/>
      <c r="N9" s="367"/>
    </row>
    <row r="10" spans="1:14" ht="18.899999999999999" customHeight="1">
      <c r="A10" s="314"/>
      <c r="B10" s="324" t="s">
        <v>4</v>
      </c>
      <c r="C10" s="328" t="s">
        <v>1</v>
      </c>
      <c r="D10" s="324" t="s">
        <v>4</v>
      </c>
      <c r="E10" s="328" t="s">
        <v>1</v>
      </c>
      <c r="F10" s="324" t="s">
        <v>4</v>
      </c>
      <c r="G10" s="328" t="s">
        <v>1</v>
      </c>
      <c r="H10" s="324" t="s">
        <v>4</v>
      </c>
      <c r="I10" s="330" t="s">
        <v>1</v>
      </c>
      <c r="J10" s="324" t="s">
        <v>4</v>
      </c>
      <c r="K10" s="328" t="s">
        <v>1</v>
      </c>
      <c r="L10" s="324" t="s">
        <v>4</v>
      </c>
      <c r="M10" s="328" t="s">
        <v>1</v>
      </c>
      <c r="N10" s="368"/>
    </row>
    <row r="11" spans="1:14" ht="24.9" customHeight="1">
      <c r="A11" s="371" t="s">
        <v>66</v>
      </c>
      <c r="B11" s="353">
        <v>2400</v>
      </c>
      <c r="C11" s="434">
        <v>12</v>
      </c>
      <c r="D11" s="353">
        <v>7200</v>
      </c>
      <c r="E11" s="434">
        <v>14.4</v>
      </c>
      <c r="F11" s="353">
        <v>16800</v>
      </c>
      <c r="G11" s="434">
        <v>16.8</v>
      </c>
      <c r="H11" s="353">
        <v>140400</v>
      </c>
      <c r="I11" s="434">
        <v>28.08</v>
      </c>
      <c r="J11" s="353">
        <v>330000</v>
      </c>
      <c r="K11" s="434">
        <v>33</v>
      </c>
      <c r="L11" s="353">
        <v>1800000</v>
      </c>
      <c r="M11" s="434">
        <v>36</v>
      </c>
      <c r="N11" s="369"/>
    </row>
    <row r="12" spans="1:14" ht="24.9" customHeight="1">
      <c r="A12" s="371" t="s">
        <v>67</v>
      </c>
      <c r="B12" s="355">
        <v>1280</v>
      </c>
      <c r="C12" s="435">
        <v>6.4</v>
      </c>
      <c r="D12" s="355">
        <v>6080</v>
      </c>
      <c r="E12" s="435">
        <v>12.16</v>
      </c>
      <c r="F12" s="355">
        <v>14080</v>
      </c>
      <c r="G12" s="435">
        <v>14.08</v>
      </c>
      <c r="H12" s="355">
        <v>111920</v>
      </c>
      <c r="I12" s="435">
        <v>22.384</v>
      </c>
      <c r="J12" s="355">
        <v>302296</v>
      </c>
      <c r="K12" s="435">
        <v>30.229600000000001</v>
      </c>
      <c r="L12" s="355">
        <v>1902296</v>
      </c>
      <c r="M12" s="435">
        <v>38.045920000000002</v>
      </c>
      <c r="N12" s="369"/>
    </row>
    <row r="13" spans="1:14" ht="24.9" customHeight="1">
      <c r="A13" s="371" t="s">
        <v>68</v>
      </c>
      <c r="B13" s="355">
        <v>4400</v>
      </c>
      <c r="C13" s="435">
        <v>22</v>
      </c>
      <c r="D13" s="355">
        <v>14000</v>
      </c>
      <c r="E13" s="435">
        <v>28</v>
      </c>
      <c r="F13" s="355">
        <v>30000</v>
      </c>
      <c r="G13" s="435">
        <v>30</v>
      </c>
      <c r="H13" s="355">
        <v>190000</v>
      </c>
      <c r="I13" s="435">
        <v>38</v>
      </c>
      <c r="J13" s="355">
        <v>400000</v>
      </c>
      <c r="K13" s="435">
        <v>40</v>
      </c>
      <c r="L13" s="355">
        <v>2000000</v>
      </c>
      <c r="M13" s="435">
        <v>40</v>
      </c>
      <c r="N13" s="369"/>
    </row>
    <row r="14" spans="1:14" ht="24.9" customHeight="1">
      <c r="A14" s="371" t="s">
        <v>10</v>
      </c>
      <c r="B14" s="355">
        <v>4800</v>
      </c>
      <c r="C14" s="435">
        <v>24</v>
      </c>
      <c r="D14" s="355">
        <v>12000</v>
      </c>
      <c r="E14" s="435">
        <v>24</v>
      </c>
      <c r="F14" s="355">
        <v>24000</v>
      </c>
      <c r="G14" s="435">
        <v>24</v>
      </c>
      <c r="H14" s="355">
        <v>120000</v>
      </c>
      <c r="I14" s="435">
        <v>24</v>
      </c>
      <c r="J14" s="355">
        <v>240000</v>
      </c>
      <c r="K14" s="435">
        <v>24</v>
      </c>
      <c r="L14" s="355">
        <v>1200000</v>
      </c>
      <c r="M14" s="435">
        <v>24</v>
      </c>
      <c r="N14" s="369"/>
    </row>
    <row r="15" spans="1:14" ht="24.9" customHeight="1">
      <c r="A15" s="371" t="s">
        <v>13</v>
      </c>
      <c r="B15" s="355">
        <v>0</v>
      </c>
      <c r="C15" s="435">
        <v>0</v>
      </c>
      <c r="D15" s="355">
        <v>0</v>
      </c>
      <c r="E15" s="435">
        <v>0</v>
      </c>
      <c r="F15" s="355">
        <v>0</v>
      </c>
      <c r="G15" s="435">
        <v>0</v>
      </c>
      <c r="H15" s="355">
        <v>0</v>
      </c>
      <c r="I15" s="435">
        <v>0</v>
      </c>
      <c r="J15" s="355">
        <v>0</v>
      </c>
      <c r="K15" s="435">
        <v>0</v>
      </c>
      <c r="L15" s="355">
        <v>0</v>
      </c>
      <c r="M15" s="435">
        <v>0</v>
      </c>
      <c r="N15" s="369"/>
    </row>
    <row r="16" spans="1:14" ht="24.9" customHeight="1">
      <c r="A16" s="371" t="s">
        <v>16</v>
      </c>
      <c r="B16" s="355">
        <v>4000</v>
      </c>
      <c r="C16" s="435">
        <v>20</v>
      </c>
      <c r="D16" s="355">
        <v>10000</v>
      </c>
      <c r="E16" s="435">
        <v>20</v>
      </c>
      <c r="F16" s="355">
        <v>20000</v>
      </c>
      <c r="G16" s="435">
        <v>20</v>
      </c>
      <c r="H16" s="355">
        <v>100000</v>
      </c>
      <c r="I16" s="435">
        <v>20</v>
      </c>
      <c r="J16" s="355">
        <v>200000</v>
      </c>
      <c r="K16" s="435">
        <v>20</v>
      </c>
      <c r="L16" s="355">
        <v>1000000</v>
      </c>
      <c r="M16" s="435">
        <v>20</v>
      </c>
      <c r="N16" s="369"/>
    </row>
    <row r="17" spans="1:14" ht="24.9" customHeight="1">
      <c r="A17" s="371" t="s">
        <v>19</v>
      </c>
      <c r="B17" s="355">
        <v>0</v>
      </c>
      <c r="C17" s="435">
        <v>0</v>
      </c>
      <c r="D17" s="355">
        <v>4500</v>
      </c>
      <c r="E17" s="435">
        <v>9</v>
      </c>
      <c r="F17" s="355">
        <v>12000</v>
      </c>
      <c r="G17" s="435">
        <v>12</v>
      </c>
      <c r="H17" s="355">
        <v>72000</v>
      </c>
      <c r="I17" s="435">
        <v>14.4</v>
      </c>
      <c r="J17" s="355">
        <v>147000</v>
      </c>
      <c r="K17" s="435">
        <v>14.7</v>
      </c>
      <c r="L17" s="355">
        <v>747000</v>
      </c>
      <c r="M17" s="435">
        <v>14.94</v>
      </c>
      <c r="N17" s="369"/>
    </row>
    <row r="18" spans="1:14" ht="24.9" customHeight="1">
      <c r="A18" s="371" t="s">
        <v>21</v>
      </c>
      <c r="B18" s="355">
        <v>1150</v>
      </c>
      <c r="C18" s="435">
        <v>5.75</v>
      </c>
      <c r="D18" s="355">
        <v>4600</v>
      </c>
      <c r="E18" s="435">
        <v>9.1999999999999993</v>
      </c>
      <c r="F18" s="355">
        <v>10350</v>
      </c>
      <c r="G18" s="435">
        <v>10.35</v>
      </c>
      <c r="H18" s="355">
        <v>112699.99999999999</v>
      </c>
      <c r="I18" s="435">
        <v>22.539999999999996</v>
      </c>
      <c r="J18" s="355">
        <v>227699.99999999997</v>
      </c>
      <c r="K18" s="435">
        <v>22.769999999999996</v>
      </c>
      <c r="L18" s="355">
        <v>1434625</v>
      </c>
      <c r="M18" s="435">
        <v>28.692499999999999</v>
      </c>
      <c r="N18" s="369"/>
    </row>
    <row r="19" spans="1:14" ht="24.9" customHeight="1">
      <c r="A19" s="371" t="s">
        <v>23</v>
      </c>
      <c r="B19" s="355">
        <v>2000</v>
      </c>
      <c r="C19" s="435">
        <v>10</v>
      </c>
      <c r="D19" s="355">
        <v>5100</v>
      </c>
      <c r="E19" s="435">
        <v>10.199999999999999</v>
      </c>
      <c r="F19" s="355">
        <v>10800</v>
      </c>
      <c r="G19" s="435">
        <v>10.8</v>
      </c>
      <c r="H19" s="355">
        <v>70900</v>
      </c>
      <c r="I19" s="435">
        <v>14.18</v>
      </c>
      <c r="J19" s="355">
        <v>168400</v>
      </c>
      <c r="K19" s="435">
        <v>16.84</v>
      </c>
      <c r="L19" s="355">
        <v>968400</v>
      </c>
      <c r="M19" s="435">
        <v>19.367999999999999</v>
      </c>
      <c r="N19" s="369"/>
    </row>
    <row r="20" spans="1:14" ht="24.9" customHeight="1">
      <c r="A20" s="371" t="s">
        <v>3</v>
      </c>
      <c r="B20" s="355">
        <v>3300</v>
      </c>
      <c r="C20" s="435">
        <v>16.5</v>
      </c>
      <c r="D20" s="355">
        <v>9900</v>
      </c>
      <c r="E20" s="435">
        <v>19.8</v>
      </c>
      <c r="F20" s="355">
        <v>20900</v>
      </c>
      <c r="G20" s="435">
        <v>20.9</v>
      </c>
      <c r="H20" s="355">
        <v>108900</v>
      </c>
      <c r="I20" s="435">
        <v>21.78</v>
      </c>
      <c r="J20" s="355">
        <v>218900</v>
      </c>
      <c r="K20" s="435">
        <v>21.89</v>
      </c>
      <c r="L20" s="355">
        <v>1098900</v>
      </c>
      <c r="M20" s="435">
        <v>21.978000000000002</v>
      </c>
      <c r="N20" s="369"/>
    </row>
    <row r="21" spans="1:14" ht="24.9" customHeight="1">
      <c r="A21" s="371" t="s">
        <v>168</v>
      </c>
      <c r="B21" s="355">
        <v>2400</v>
      </c>
      <c r="C21" s="435">
        <v>12</v>
      </c>
      <c r="D21" s="355">
        <v>9924.25</v>
      </c>
      <c r="E21" s="435">
        <v>19.848500000000001</v>
      </c>
      <c r="F21" s="355">
        <v>26694.85</v>
      </c>
      <c r="G21" s="435">
        <v>26.694849999999999</v>
      </c>
      <c r="H21" s="355">
        <v>150000.15</v>
      </c>
      <c r="I21" s="435">
        <v>30.000029999999999</v>
      </c>
      <c r="J21" s="355">
        <v>300000.14999999997</v>
      </c>
      <c r="K21" s="435">
        <v>30.000014999999998</v>
      </c>
      <c r="L21" s="355">
        <v>1500000.15</v>
      </c>
      <c r="M21" s="435">
        <v>30.000003</v>
      </c>
      <c r="N21" s="369"/>
    </row>
    <row r="22" spans="1:14" ht="24.9" customHeight="1">
      <c r="A22" s="371" t="s">
        <v>76</v>
      </c>
      <c r="B22" s="355">
        <v>4050</v>
      </c>
      <c r="C22" s="435">
        <v>20.25</v>
      </c>
      <c r="D22" s="355">
        <v>10800</v>
      </c>
      <c r="E22" s="435">
        <v>21.6</v>
      </c>
      <c r="F22" s="355">
        <v>22050</v>
      </c>
      <c r="G22" s="435">
        <v>22.05</v>
      </c>
      <c r="H22" s="355">
        <v>134460</v>
      </c>
      <c r="I22" s="435">
        <v>26.891999999999999</v>
      </c>
      <c r="J22" s="355">
        <v>314370</v>
      </c>
      <c r="K22" s="435">
        <v>31.437000000000001</v>
      </c>
      <c r="L22" s="355">
        <v>2249100</v>
      </c>
      <c r="M22" s="435">
        <v>44.981999999999999</v>
      </c>
      <c r="N22" s="369"/>
    </row>
    <row r="23" spans="1:14" ht="24.9" customHeight="1">
      <c r="A23" s="371" t="s">
        <v>77</v>
      </c>
      <c r="B23" s="355">
        <v>3000</v>
      </c>
      <c r="C23" s="435">
        <v>15</v>
      </c>
      <c r="D23" s="355">
        <v>12000</v>
      </c>
      <c r="E23" s="435">
        <v>24</v>
      </c>
      <c r="F23" s="355">
        <v>27000</v>
      </c>
      <c r="G23" s="435">
        <v>27</v>
      </c>
      <c r="H23" s="355">
        <v>147000</v>
      </c>
      <c r="I23" s="435">
        <v>29.4</v>
      </c>
      <c r="J23" s="355">
        <v>297000</v>
      </c>
      <c r="K23" s="435">
        <v>29.7</v>
      </c>
      <c r="L23" s="355">
        <v>1497000</v>
      </c>
      <c r="M23" s="435">
        <v>29.94</v>
      </c>
      <c r="N23" s="369"/>
    </row>
    <row r="24" spans="1:14" ht="24.9" customHeight="1">
      <c r="A24" s="371" t="s">
        <v>14</v>
      </c>
      <c r="B24" s="355">
        <v>1000</v>
      </c>
      <c r="C24" s="435">
        <v>5</v>
      </c>
      <c r="D24" s="355">
        <v>6500</v>
      </c>
      <c r="E24" s="435">
        <v>13</v>
      </c>
      <c r="F24" s="355">
        <v>19500</v>
      </c>
      <c r="G24" s="435">
        <v>19.5</v>
      </c>
      <c r="H24" s="355">
        <v>176500</v>
      </c>
      <c r="I24" s="435">
        <v>35.299999999999997</v>
      </c>
      <c r="J24" s="355">
        <v>396000</v>
      </c>
      <c r="K24" s="435">
        <v>39.6</v>
      </c>
      <c r="L24" s="355">
        <v>1996000</v>
      </c>
      <c r="M24" s="435">
        <v>39.92</v>
      </c>
      <c r="N24" s="369"/>
    </row>
    <row r="25" spans="1:14" ht="24.9" customHeight="1">
      <c r="A25" s="371" t="s">
        <v>62</v>
      </c>
      <c r="B25" s="355">
        <v>4800</v>
      </c>
      <c r="C25" s="435">
        <v>24</v>
      </c>
      <c r="D25" s="355">
        <v>14400</v>
      </c>
      <c r="E25" s="435">
        <v>28.8</v>
      </c>
      <c r="F25" s="355">
        <v>30400</v>
      </c>
      <c r="G25" s="435">
        <v>30.4</v>
      </c>
      <c r="H25" s="355">
        <v>158400</v>
      </c>
      <c r="I25" s="435">
        <v>31.68</v>
      </c>
      <c r="J25" s="355">
        <v>318400</v>
      </c>
      <c r="K25" s="435">
        <v>31.84</v>
      </c>
      <c r="L25" s="355">
        <v>1598400</v>
      </c>
      <c r="M25" s="435">
        <v>31.968</v>
      </c>
      <c r="N25" s="369"/>
    </row>
    <row r="26" spans="1:14" ht="24.9" customHeight="1">
      <c r="A26" s="371" t="s">
        <v>45</v>
      </c>
      <c r="B26" s="355">
        <v>3000</v>
      </c>
      <c r="C26" s="435">
        <v>15</v>
      </c>
      <c r="D26" s="355">
        <v>9000</v>
      </c>
      <c r="E26" s="435">
        <v>18</v>
      </c>
      <c r="F26" s="355">
        <v>19000</v>
      </c>
      <c r="G26" s="435">
        <v>19</v>
      </c>
      <c r="H26" s="355">
        <v>99000</v>
      </c>
      <c r="I26" s="435">
        <v>19.8</v>
      </c>
      <c r="J26" s="355">
        <v>199000</v>
      </c>
      <c r="K26" s="435">
        <v>19.899999999999999</v>
      </c>
      <c r="L26" s="355">
        <v>999000</v>
      </c>
      <c r="M26" s="435">
        <v>19.98</v>
      </c>
      <c r="N26" s="369"/>
    </row>
    <row r="27" spans="1:14" ht="24.9" customHeight="1">
      <c r="A27" s="371" t="s">
        <v>73</v>
      </c>
      <c r="B27" s="355">
        <v>3000</v>
      </c>
      <c r="C27" s="435">
        <v>15</v>
      </c>
      <c r="D27" s="355">
        <v>12000</v>
      </c>
      <c r="E27" s="435">
        <v>24</v>
      </c>
      <c r="F27" s="355">
        <v>27000</v>
      </c>
      <c r="G27" s="435">
        <v>27</v>
      </c>
      <c r="H27" s="355">
        <v>147000</v>
      </c>
      <c r="I27" s="435">
        <v>29.4</v>
      </c>
      <c r="J27" s="355">
        <v>297000</v>
      </c>
      <c r="K27" s="435">
        <v>29.7</v>
      </c>
      <c r="L27" s="355">
        <v>1497000</v>
      </c>
      <c r="M27" s="435">
        <v>29.94</v>
      </c>
      <c r="N27" s="369"/>
    </row>
    <row r="28" spans="1:14" ht="24.9" customHeight="1">
      <c r="A28" s="371" t="s">
        <v>169</v>
      </c>
      <c r="B28" s="355">
        <v>0</v>
      </c>
      <c r="C28" s="435">
        <v>0</v>
      </c>
      <c r="D28" s="355">
        <v>0</v>
      </c>
      <c r="E28" s="435">
        <v>0</v>
      </c>
      <c r="F28" s="355">
        <v>0</v>
      </c>
      <c r="G28" s="435">
        <v>0</v>
      </c>
      <c r="H28" s="355">
        <v>0</v>
      </c>
      <c r="I28" s="435">
        <v>0</v>
      </c>
      <c r="J28" s="355">
        <v>0</v>
      </c>
      <c r="K28" s="435">
        <v>0</v>
      </c>
      <c r="L28" s="355">
        <v>0</v>
      </c>
      <c r="M28" s="435">
        <v>0</v>
      </c>
      <c r="N28" s="369"/>
    </row>
    <row r="29" spans="1:14" ht="24.9" customHeight="1">
      <c r="A29" s="371" t="s">
        <v>57</v>
      </c>
      <c r="B29" s="355">
        <v>2400</v>
      </c>
      <c r="C29" s="435">
        <v>12</v>
      </c>
      <c r="D29" s="355">
        <v>6000</v>
      </c>
      <c r="E29" s="435">
        <v>12</v>
      </c>
      <c r="F29" s="355">
        <v>12000</v>
      </c>
      <c r="G29" s="435">
        <v>12</v>
      </c>
      <c r="H29" s="355">
        <v>109200</v>
      </c>
      <c r="I29" s="435">
        <v>21.84</v>
      </c>
      <c r="J29" s="355">
        <v>262400</v>
      </c>
      <c r="K29" s="435">
        <v>26.24</v>
      </c>
      <c r="L29" s="355">
        <v>1542400</v>
      </c>
      <c r="M29" s="435">
        <v>30.847999999999999</v>
      </c>
      <c r="N29" s="369"/>
    </row>
    <row r="30" spans="1:14" ht="24.9" customHeight="1">
      <c r="A30" s="371" t="s">
        <v>58</v>
      </c>
      <c r="B30" s="355">
        <v>1760</v>
      </c>
      <c r="C30" s="435">
        <v>8.8000000000000007</v>
      </c>
      <c r="D30" s="355">
        <v>5000</v>
      </c>
      <c r="E30" s="435">
        <v>10</v>
      </c>
      <c r="F30" s="355">
        <v>12000</v>
      </c>
      <c r="G30" s="435">
        <v>12</v>
      </c>
      <c r="H30" s="355">
        <v>140000</v>
      </c>
      <c r="I30" s="435">
        <v>28</v>
      </c>
      <c r="J30" s="355">
        <v>280000</v>
      </c>
      <c r="K30" s="435">
        <v>28</v>
      </c>
      <c r="L30" s="355">
        <v>1400000</v>
      </c>
      <c r="M30" s="435">
        <v>28</v>
      </c>
      <c r="N30" s="369"/>
    </row>
    <row r="31" spans="1:14" ht="24.9" customHeight="1">
      <c r="A31" s="371" t="s">
        <v>59</v>
      </c>
      <c r="B31" s="355">
        <v>3825</v>
      </c>
      <c r="C31" s="435">
        <v>19.125</v>
      </c>
      <c r="D31" s="355">
        <v>10455</v>
      </c>
      <c r="E31" s="435">
        <v>20.91</v>
      </c>
      <c r="F31" s="355">
        <v>23842.5</v>
      </c>
      <c r="G31" s="435">
        <v>23.842500000000001</v>
      </c>
      <c r="H31" s="355">
        <v>179752.5</v>
      </c>
      <c r="I31" s="435">
        <v>35.950499999999998</v>
      </c>
      <c r="J31" s="355">
        <v>410000</v>
      </c>
      <c r="K31" s="435">
        <v>41</v>
      </c>
      <c r="L31" s="355">
        <v>2049999.9999999998</v>
      </c>
      <c r="M31" s="435">
        <v>40.999999999999993</v>
      </c>
      <c r="N31" s="369"/>
    </row>
    <row r="32" spans="1:14" ht="24.9" customHeight="1">
      <c r="A32" s="371" t="s">
        <v>55</v>
      </c>
      <c r="B32" s="355">
        <v>3564</v>
      </c>
      <c r="C32" s="435">
        <v>17.82</v>
      </c>
      <c r="D32" s="355">
        <v>10494</v>
      </c>
      <c r="E32" s="435">
        <v>20.988</v>
      </c>
      <c r="F32" s="355">
        <v>24353.999999999996</v>
      </c>
      <c r="G32" s="435">
        <v>24.353999999999996</v>
      </c>
      <c r="H32" s="355">
        <v>125000</v>
      </c>
      <c r="I32" s="435">
        <v>25</v>
      </c>
      <c r="J32" s="355">
        <v>250000</v>
      </c>
      <c r="K32" s="435">
        <v>25</v>
      </c>
      <c r="L32" s="355">
        <v>1250000</v>
      </c>
      <c r="M32" s="435">
        <v>25</v>
      </c>
      <c r="N32" s="369"/>
    </row>
    <row r="33" spans="1:14" ht="24.9" customHeight="1">
      <c r="A33" s="371" t="s">
        <v>56</v>
      </c>
      <c r="B33" s="355">
        <v>5000</v>
      </c>
      <c r="C33" s="435">
        <v>25</v>
      </c>
      <c r="D33" s="355">
        <v>12500</v>
      </c>
      <c r="E33" s="435">
        <v>25</v>
      </c>
      <c r="F33" s="355">
        <v>25000</v>
      </c>
      <c r="G33" s="435">
        <v>25</v>
      </c>
      <c r="H33" s="355">
        <v>125000</v>
      </c>
      <c r="I33" s="435">
        <v>25</v>
      </c>
      <c r="J33" s="355">
        <v>250000</v>
      </c>
      <c r="K33" s="435">
        <v>25</v>
      </c>
      <c r="L33" s="355">
        <v>1250000</v>
      </c>
      <c r="M33" s="435">
        <v>25</v>
      </c>
      <c r="N33" s="369"/>
    </row>
    <row r="34" spans="1:14" ht="24.9" customHeight="1">
      <c r="A34" s="371" t="s">
        <v>18</v>
      </c>
      <c r="B34" s="355">
        <v>9000</v>
      </c>
      <c r="C34" s="435">
        <v>45</v>
      </c>
      <c r="D34" s="355">
        <v>22500</v>
      </c>
      <c r="E34" s="435">
        <v>45</v>
      </c>
      <c r="F34" s="355">
        <v>45000</v>
      </c>
      <c r="G34" s="435">
        <v>45</v>
      </c>
      <c r="H34" s="355">
        <v>225000</v>
      </c>
      <c r="I34" s="435">
        <v>45</v>
      </c>
      <c r="J34" s="355">
        <v>450000</v>
      </c>
      <c r="K34" s="435">
        <v>45</v>
      </c>
      <c r="L34" s="355">
        <v>2250000</v>
      </c>
      <c r="M34" s="435">
        <v>45</v>
      </c>
      <c r="N34" s="369"/>
    </row>
    <row r="35" spans="1:14" ht="24.9" customHeight="1">
      <c r="A35" s="371" t="s">
        <v>74</v>
      </c>
      <c r="B35" s="355">
        <v>9576</v>
      </c>
      <c r="C35" s="435">
        <v>47.88</v>
      </c>
      <c r="D35" s="355">
        <v>24696</v>
      </c>
      <c r="E35" s="435">
        <v>49.392000000000003</v>
      </c>
      <c r="F35" s="355">
        <v>49896</v>
      </c>
      <c r="G35" s="435">
        <v>49.896000000000001</v>
      </c>
      <c r="H35" s="355">
        <v>268296</v>
      </c>
      <c r="I35" s="435">
        <v>53.659199999999998</v>
      </c>
      <c r="J35" s="355">
        <v>541296</v>
      </c>
      <c r="K35" s="435">
        <v>54.129600000000003</v>
      </c>
      <c r="L35" s="355">
        <v>2725296</v>
      </c>
      <c r="M35" s="435">
        <v>54.505920000000003</v>
      </c>
      <c r="N35" s="369"/>
    </row>
    <row r="36" spans="1:14" ht="24.9" customHeight="1">
      <c r="A36" s="371" t="s">
        <v>60</v>
      </c>
      <c r="B36" s="359">
        <v>3500</v>
      </c>
      <c r="C36" s="436">
        <v>17.5</v>
      </c>
      <c r="D36" s="359">
        <v>14000</v>
      </c>
      <c r="E36" s="436">
        <v>28</v>
      </c>
      <c r="F36" s="359">
        <v>31499.999999999996</v>
      </c>
      <c r="G36" s="436">
        <v>31.499999999999996</v>
      </c>
      <c r="H36" s="359">
        <v>171500</v>
      </c>
      <c r="I36" s="436">
        <v>34.299999999999997</v>
      </c>
      <c r="J36" s="359">
        <v>346500</v>
      </c>
      <c r="K36" s="436">
        <v>34.65</v>
      </c>
      <c r="L36" s="359">
        <v>1746500</v>
      </c>
      <c r="M36" s="436">
        <v>34.93</v>
      </c>
      <c r="N36" s="369"/>
    </row>
    <row r="37" spans="1:14" ht="24.9" customHeight="1">
      <c r="A37" s="371"/>
      <c r="B37" s="334"/>
      <c r="C37" s="335"/>
      <c r="D37" s="334"/>
      <c r="E37" s="335"/>
      <c r="F37" s="334"/>
      <c r="G37" s="335"/>
      <c r="H37" s="334"/>
      <c r="I37" s="335"/>
      <c r="J37" s="334"/>
      <c r="K37" s="335"/>
      <c r="L37" s="334"/>
      <c r="M37" s="335"/>
      <c r="N37" s="370"/>
    </row>
    <row r="38" spans="1:14" ht="24.9" customHeight="1">
      <c r="A38" s="372" t="str">
        <f>'Page 72'!A38</f>
        <v>Municipalities</v>
      </c>
      <c r="B38" s="336"/>
      <c r="C38" s="335"/>
      <c r="D38" s="334"/>
      <c r="E38" s="335"/>
      <c r="F38" s="334"/>
      <c r="G38" s="335"/>
      <c r="H38" s="334"/>
      <c r="I38" s="335"/>
      <c r="J38" s="336"/>
      <c r="K38" s="335"/>
      <c r="L38" s="334"/>
      <c r="M38" s="335"/>
      <c r="N38" s="367"/>
    </row>
    <row r="39" spans="1:14" ht="24.9" customHeight="1">
      <c r="A39" s="372"/>
      <c r="B39" s="336"/>
      <c r="C39" s="335"/>
      <c r="D39" s="334"/>
      <c r="E39" s="335"/>
      <c r="F39" s="334"/>
      <c r="G39" s="335"/>
      <c r="H39" s="334"/>
      <c r="I39" s="335"/>
      <c r="J39" s="336"/>
      <c r="K39" s="335"/>
      <c r="L39" s="334"/>
      <c r="M39" s="335"/>
      <c r="N39" s="414"/>
    </row>
    <row r="40" spans="1:14" ht="24.9" customHeight="1">
      <c r="A40" s="371" t="str">
        <f>'Page 72'!A40</f>
        <v>Luzern (City)</v>
      </c>
      <c r="B40" s="361">
        <v>0</v>
      </c>
      <c r="C40" s="362">
        <v>0</v>
      </c>
      <c r="D40" s="361">
        <v>0</v>
      </c>
      <c r="E40" s="362">
        <v>0</v>
      </c>
      <c r="F40" s="361">
        <v>0</v>
      </c>
      <c r="G40" s="362">
        <v>0</v>
      </c>
      <c r="H40" s="361">
        <v>0</v>
      </c>
      <c r="I40" s="362">
        <v>0</v>
      </c>
      <c r="J40" s="361">
        <v>0</v>
      </c>
      <c r="K40" s="362">
        <v>0</v>
      </c>
      <c r="L40" s="361">
        <v>0</v>
      </c>
      <c r="M40" s="362">
        <v>0</v>
      </c>
      <c r="N40" s="417"/>
    </row>
    <row r="41" spans="1:14" ht="24.9" customHeight="1">
      <c r="A41" s="371" t="str">
        <f>'Page 72'!A41</f>
        <v>Freiburg (City)</v>
      </c>
      <c r="B41" s="357">
        <v>2310</v>
      </c>
      <c r="C41" s="358">
        <v>11.55</v>
      </c>
      <c r="D41" s="357">
        <v>6930</v>
      </c>
      <c r="E41" s="358">
        <v>13.86</v>
      </c>
      <c r="F41" s="357">
        <v>14629.999999999998</v>
      </c>
      <c r="G41" s="358">
        <v>14.629999999999999</v>
      </c>
      <c r="H41" s="357">
        <v>76230</v>
      </c>
      <c r="I41" s="358">
        <v>15.246</v>
      </c>
      <c r="J41" s="357">
        <v>153230</v>
      </c>
      <c r="K41" s="358">
        <v>15.323</v>
      </c>
      <c r="L41" s="357">
        <v>769230</v>
      </c>
      <c r="M41" s="358">
        <v>15.384600000000001</v>
      </c>
      <c r="N41" s="417"/>
    </row>
    <row r="42" spans="1:14" ht="24.9" customHeight="1">
      <c r="A42" s="371" t="str">
        <f>'Page 72'!A42</f>
        <v>Chur</v>
      </c>
      <c r="B42" s="357">
        <v>2540</v>
      </c>
      <c r="C42" s="358">
        <v>12.7</v>
      </c>
      <c r="D42" s="357">
        <v>8540</v>
      </c>
      <c r="E42" s="358">
        <v>17.079999999999998</v>
      </c>
      <c r="F42" s="357">
        <v>18540</v>
      </c>
      <c r="G42" s="358">
        <v>18.54</v>
      </c>
      <c r="H42" s="357">
        <v>98540</v>
      </c>
      <c r="I42" s="358">
        <v>19.707999999999998</v>
      </c>
      <c r="J42" s="357">
        <v>198540</v>
      </c>
      <c r="K42" s="358">
        <v>19.853999999999999</v>
      </c>
      <c r="L42" s="357">
        <v>998540</v>
      </c>
      <c r="M42" s="358">
        <v>19.970800000000001</v>
      </c>
      <c r="N42" s="417"/>
    </row>
    <row r="43" spans="1:14" ht="24.9" customHeight="1">
      <c r="A43" s="371" t="s">
        <v>172</v>
      </c>
      <c r="B43" s="423">
        <v>3564</v>
      </c>
      <c r="C43" s="424">
        <v>17.82</v>
      </c>
      <c r="D43" s="423">
        <v>10494</v>
      </c>
      <c r="E43" s="424">
        <v>20.988</v>
      </c>
      <c r="F43" s="423">
        <v>24353.999999999996</v>
      </c>
      <c r="G43" s="424">
        <v>24.353999999999996</v>
      </c>
      <c r="H43" s="423">
        <v>125000</v>
      </c>
      <c r="I43" s="424">
        <v>25</v>
      </c>
      <c r="J43" s="423">
        <v>250000</v>
      </c>
      <c r="K43" s="424">
        <v>25</v>
      </c>
      <c r="L43" s="423">
        <v>1250000</v>
      </c>
      <c r="M43" s="424">
        <v>25</v>
      </c>
      <c r="N43" s="417"/>
    </row>
    <row r="44" spans="1:14" ht="18.899999999999999" customHeight="1">
      <c r="B44" s="317"/>
      <c r="D44" s="318"/>
      <c r="G44" s="329"/>
      <c r="H44" s="320"/>
      <c r="J44" s="317"/>
      <c r="L44" s="317"/>
    </row>
    <row r="45" spans="1:14" ht="18.899999999999999" customHeight="1">
      <c r="B45" s="315"/>
      <c r="C45" s="329"/>
      <c r="D45" s="318"/>
      <c r="G45" s="329"/>
      <c r="H45" s="320"/>
      <c r="J45" s="317"/>
      <c r="L45" s="317"/>
    </row>
    <row r="46" spans="1:14" ht="18.899999999999999" customHeight="1">
      <c r="A46" s="1037" t="str">
        <f>'Page 72'!A46:N46</f>
        <v xml:space="preserve">1) Cantons that collect estate tax </v>
      </c>
      <c r="B46" s="1037"/>
      <c r="C46" s="1037"/>
      <c r="D46" s="1037"/>
      <c r="E46" s="1037"/>
      <c r="F46" s="1037"/>
      <c r="G46" s="1037"/>
      <c r="H46" s="1037"/>
      <c r="I46" s="1037"/>
      <c r="J46" s="1037"/>
      <c r="K46" s="1037"/>
      <c r="L46" s="1037"/>
      <c r="M46" s="1037"/>
      <c r="N46" s="1037"/>
    </row>
    <row r="47" spans="1:14" ht="18.899999999999999" customHeight="1">
      <c r="A47" s="1037" t="str">
        <f>'Page 72'!A47:N47</f>
        <v>2) Municipalities may collect a maximum surcharge of 100 % of the amount of cantonal tax.</v>
      </c>
      <c r="B47" s="1037"/>
      <c r="C47" s="1037"/>
      <c r="D47" s="1037"/>
      <c r="E47" s="1037"/>
      <c r="F47" s="1037"/>
      <c r="G47" s="1037"/>
      <c r="H47" s="1037"/>
      <c r="I47" s="1037"/>
      <c r="J47" s="1037"/>
      <c r="K47" s="1037"/>
      <c r="L47" s="1037"/>
      <c r="M47" s="1037"/>
      <c r="N47" s="1037"/>
    </row>
    <row r="48" spans="1:14" ht="39.75" customHeight="1">
      <c r="A48" s="311"/>
      <c r="B48" s="321"/>
      <c r="C48" s="329"/>
      <c r="D48" s="318"/>
      <c r="G48" s="329"/>
      <c r="H48" s="320"/>
      <c r="J48" s="317"/>
      <c r="K48" s="317"/>
      <c r="L48" s="326"/>
      <c r="M48" s="317"/>
      <c r="N48" s="326"/>
    </row>
    <row r="49" spans="1:14" ht="18.899999999999999" customHeight="1">
      <c r="A49" s="1021"/>
      <c r="B49" s="1021"/>
      <c r="C49" s="1021"/>
      <c r="D49" s="1021"/>
      <c r="E49" s="1021"/>
      <c r="F49" s="1021"/>
      <c r="G49" s="1021"/>
      <c r="H49" s="1021"/>
      <c r="I49" s="1021"/>
      <c r="J49" s="1021"/>
      <c r="K49" s="1021"/>
      <c r="L49" s="1021"/>
      <c r="M49" s="1021"/>
      <c r="N49" s="1021"/>
    </row>
    <row r="50" spans="1:14" ht="40.5" customHeight="1">
      <c r="A50" s="1019"/>
      <c r="B50" s="1019"/>
      <c r="C50" s="1019"/>
      <c r="D50" s="1019"/>
      <c r="E50" s="1019"/>
      <c r="F50" s="1019"/>
      <c r="G50" s="1019"/>
      <c r="H50" s="1019"/>
      <c r="I50" s="1019"/>
      <c r="J50" s="1019"/>
      <c r="K50" s="1019"/>
      <c r="L50" s="1019"/>
      <c r="M50" s="1019"/>
      <c r="N50" s="1019"/>
    </row>
    <row r="51" spans="1:14" ht="18.899999999999999" customHeight="1">
      <c r="B51" s="317"/>
      <c r="D51" s="317"/>
      <c r="F51" s="317"/>
      <c r="H51" s="317"/>
      <c r="J51" s="317"/>
      <c r="L51" s="317"/>
    </row>
    <row r="52" spans="1:14" ht="18.899999999999999" customHeight="1">
      <c r="B52" s="317"/>
      <c r="D52" s="317"/>
      <c r="F52" s="317"/>
      <c r="H52" s="317"/>
      <c r="J52" s="317"/>
      <c r="L52" s="317"/>
    </row>
    <row r="53" spans="1:14" ht="18.899999999999999" customHeight="1">
      <c r="B53" s="317"/>
      <c r="D53" s="317"/>
      <c r="F53" s="317"/>
      <c r="H53" s="317"/>
      <c r="J53" s="317"/>
      <c r="L53" s="317"/>
    </row>
    <row r="54" spans="1:14" ht="18.899999999999999" customHeight="1">
      <c r="B54" s="317"/>
      <c r="D54" s="317"/>
      <c r="F54" s="317"/>
      <c r="H54" s="317"/>
      <c r="J54" s="317"/>
      <c r="L54" s="317"/>
    </row>
    <row r="55" spans="1:14" ht="18.899999999999999" customHeight="1">
      <c r="B55" s="317"/>
      <c r="D55" s="317"/>
      <c r="F55" s="317"/>
      <c r="H55" s="317"/>
      <c r="J55" s="317"/>
      <c r="L55" s="317"/>
    </row>
    <row r="56" spans="1:14" ht="18.899999999999999" customHeight="1">
      <c r="B56" s="317"/>
      <c r="D56" s="317"/>
      <c r="F56" s="317"/>
      <c r="H56" s="317"/>
      <c r="J56" s="317"/>
      <c r="L56" s="317"/>
    </row>
    <row r="57" spans="1:14">
      <c r="B57" s="317"/>
      <c r="D57" s="317"/>
      <c r="F57" s="317"/>
      <c r="H57" s="317"/>
      <c r="J57" s="317"/>
      <c r="L57" s="317"/>
    </row>
    <row r="58" spans="1:14">
      <c r="B58" s="317"/>
      <c r="D58" s="317"/>
      <c r="F58" s="317"/>
      <c r="H58" s="317"/>
      <c r="J58" s="317"/>
      <c r="L58" s="317"/>
    </row>
    <row r="59" spans="1:14">
      <c r="B59" s="317"/>
      <c r="D59" s="317"/>
      <c r="F59" s="317"/>
      <c r="H59" s="317"/>
      <c r="J59" s="317"/>
      <c r="L59" s="317"/>
    </row>
    <row r="60" spans="1:14">
      <c r="B60" s="317"/>
      <c r="D60" s="317"/>
      <c r="F60" s="317"/>
      <c r="H60" s="317"/>
      <c r="J60" s="317"/>
      <c r="L60" s="317"/>
    </row>
    <row r="61" spans="1:14">
      <c r="B61" s="317"/>
      <c r="D61" s="317"/>
      <c r="F61" s="317"/>
      <c r="H61" s="317"/>
      <c r="J61" s="317"/>
      <c r="L61" s="317"/>
    </row>
    <row r="62" spans="1:14">
      <c r="B62" s="317"/>
      <c r="D62" s="317"/>
      <c r="F62" s="317"/>
      <c r="H62" s="317"/>
      <c r="J62" s="317"/>
      <c r="L62" s="317"/>
    </row>
    <row r="63" spans="1:14">
      <c r="B63" s="317"/>
      <c r="D63" s="317"/>
      <c r="F63" s="317"/>
      <c r="H63" s="317"/>
      <c r="J63" s="317"/>
      <c r="L63" s="317"/>
    </row>
    <row r="64" spans="1:14">
      <c r="B64" s="317"/>
      <c r="D64" s="317"/>
      <c r="F64" s="317"/>
      <c r="H64" s="317"/>
      <c r="J64" s="317"/>
      <c r="L64" s="317"/>
    </row>
    <row r="65" spans="2:12">
      <c r="B65" s="317"/>
      <c r="D65" s="317"/>
      <c r="F65" s="317"/>
      <c r="H65" s="317"/>
      <c r="J65" s="317"/>
      <c r="L65" s="317"/>
    </row>
    <row r="66" spans="2:12">
      <c r="B66" s="317"/>
      <c r="D66" s="317"/>
      <c r="F66" s="317"/>
      <c r="H66" s="317"/>
      <c r="J66" s="317"/>
      <c r="L66" s="317"/>
    </row>
    <row r="67" spans="2:12">
      <c r="B67" s="317"/>
      <c r="D67" s="317"/>
      <c r="F67" s="317"/>
      <c r="H67" s="317"/>
      <c r="J67" s="317"/>
      <c r="L67" s="317"/>
    </row>
    <row r="68" spans="2:12">
      <c r="B68" s="317"/>
      <c r="D68" s="317"/>
      <c r="F68" s="317"/>
      <c r="H68" s="317"/>
      <c r="J68" s="317"/>
      <c r="L68" s="317"/>
    </row>
    <row r="69" spans="2:12">
      <c r="B69" s="317"/>
      <c r="D69" s="317"/>
      <c r="F69" s="317"/>
      <c r="H69" s="317"/>
      <c r="J69" s="317"/>
      <c r="L69" s="317"/>
    </row>
    <row r="70" spans="2:12">
      <c r="B70" s="317"/>
      <c r="D70" s="317"/>
      <c r="F70" s="317"/>
      <c r="H70" s="317"/>
      <c r="J70" s="317"/>
      <c r="L70" s="317"/>
    </row>
    <row r="71" spans="2:12">
      <c r="B71" s="317"/>
      <c r="D71" s="317"/>
      <c r="F71" s="317"/>
      <c r="H71" s="317"/>
      <c r="J71" s="317"/>
      <c r="L71" s="317"/>
    </row>
    <row r="72" spans="2:12">
      <c r="B72" s="317"/>
      <c r="D72" s="317"/>
      <c r="F72" s="317"/>
      <c r="H72" s="317"/>
      <c r="J72" s="317"/>
      <c r="L72" s="317"/>
    </row>
    <row r="73" spans="2:12">
      <c r="B73" s="317"/>
      <c r="D73" s="317"/>
      <c r="F73" s="317"/>
      <c r="H73" s="317"/>
      <c r="J73" s="317"/>
      <c r="L73" s="317"/>
    </row>
    <row r="74" spans="2:12">
      <c r="B74" s="317"/>
      <c r="D74" s="317"/>
      <c r="F74" s="317"/>
      <c r="H74" s="317"/>
      <c r="J74" s="317"/>
      <c r="L74" s="317"/>
    </row>
    <row r="75" spans="2:12">
      <c r="B75" s="317"/>
      <c r="D75" s="317"/>
      <c r="F75" s="317"/>
      <c r="H75" s="317"/>
      <c r="J75" s="317"/>
      <c r="L75" s="317"/>
    </row>
    <row r="76" spans="2:12">
      <c r="B76" s="317"/>
      <c r="D76" s="317"/>
      <c r="F76" s="317"/>
      <c r="H76" s="317"/>
      <c r="J76" s="317"/>
      <c r="L76" s="317"/>
    </row>
    <row r="77" spans="2:12">
      <c r="B77" s="317"/>
      <c r="D77" s="317"/>
      <c r="F77" s="317"/>
      <c r="H77" s="317"/>
      <c r="J77" s="317"/>
      <c r="L77" s="317"/>
    </row>
    <row r="78" spans="2:12">
      <c r="B78" s="317"/>
      <c r="D78" s="317"/>
      <c r="F78" s="317"/>
      <c r="H78" s="317"/>
      <c r="J78" s="317"/>
      <c r="L78" s="317"/>
    </row>
    <row r="79" spans="2:12">
      <c r="B79" s="317"/>
      <c r="D79" s="317"/>
      <c r="F79" s="317"/>
      <c r="H79" s="317"/>
      <c r="J79" s="317"/>
      <c r="L79" s="317"/>
    </row>
    <row r="80" spans="2:12">
      <c r="B80" s="317"/>
      <c r="D80" s="317"/>
      <c r="F80" s="317"/>
      <c r="H80" s="317"/>
      <c r="J80" s="317"/>
      <c r="L80" s="317"/>
    </row>
    <row r="81" spans="2:12">
      <c r="B81" s="317"/>
      <c r="D81" s="317"/>
      <c r="F81" s="317"/>
      <c r="H81" s="317"/>
      <c r="J81" s="317"/>
      <c r="L81" s="317"/>
    </row>
    <row r="82" spans="2:12">
      <c r="B82" s="317"/>
      <c r="D82" s="317"/>
      <c r="F82" s="317"/>
      <c r="H82" s="317"/>
      <c r="J82" s="317"/>
      <c r="L82" s="317"/>
    </row>
    <row r="83" spans="2:12">
      <c r="B83" s="317"/>
      <c r="D83" s="317"/>
      <c r="F83" s="317"/>
      <c r="H83" s="317"/>
      <c r="J83" s="317"/>
      <c r="L83" s="317"/>
    </row>
    <row r="84" spans="2:12">
      <c r="B84" s="317"/>
      <c r="D84" s="317"/>
      <c r="F84" s="317"/>
      <c r="H84" s="317"/>
      <c r="J84" s="317"/>
      <c r="L84" s="317"/>
    </row>
    <row r="85" spans="2:12">
      <c r="B85" s="317"/>
      <c r="D85" s="317"/>
      <c r="F85" s="317"/>
      <c r="H85" s="317"/>
      <c r="J85" s="317"/>
      <c r="L85" s="317"/>
    </row>
    <row r="86" spans="2:12">
      <c r="B86" s="317"/>
      <c r="D86" s="317"/>
      <c r="F86" s="317"/>
      <c r="H86" s="317"/>
      <c r="J86" s="317"/>
      <c r="L86" s="317"/>
    </row>
    <row r="87" spans="2:12">
      <c r="B87" s="317"/>
      <c r="D87" s="317"/>
      <c r="F87" s="317"/>
      <c r="H87" s="317"/>
      <c r="J87" s="317"/>
      <c r="L87" s="317"/>
    </row>
    <row r="88" spans="2:12">
      <c r="B88" s="317"/>
      <c r="D88" s="317"/>
      <c r="F88" s="317"/>
      <c r="H88" s="317"/>
      <c r="J88" s="317"/>
      <c r="L88" s="317"/>
    </row>
    <row r="89" spans="2:12">
      <c r="B89" s="317"/>
      <c r="D89" s="317"/>
      <c r="F89" s="317"/>
      <c r="H89" s="317"/>
      <c r="J89" s="317"/>
      <c r="L89" s="317"/>
    </row>
    <row r="90" spans="2:12">
      <c r="B90" s="317"/>
      <c r="D90" s="317"/>
      <c r="F90" s="317"/>
      <c r="H90" s="317"/>
      <c r="J90" s="317"/>
      <c r="L90" s="317"/>
    </row>
    <row r="91" spans="2:12">
      <c r="B91" s="317"/>
      <c r="D91" s="317"/>
      <c r="F91" s="317"/>
      <c r="H91" s="317"/>
      <c r="J91" s="317"/>
      <c r="L91" s="317"/>
    </row>
    <row r="92" spans="2:12">
      <c r="B92" s="317"/>
      <c r="D92" s="317"/>
      <c r="F92" s="317"/>
      <c r="H92" s="317"/>
      <c r="J92" s="317"/>
      <c r="L92" s="317"/>
    </row>
    <row r="93" spans="2:12">
      <c r="B93" s="317"/>
      <c r="D93" s="317"/>
      <c r="F93" s="317"/>
      <c r="H93" s="317"/>
      <c r="J93" s="317"/>
      <c r="L93" s="317"/>
    </row>
    <row r="94" spans="2:12">
      <c r="B94" s="317"/>
      <c r="D94" s="317"/>
      <c r="F94" s="317"/>
      <c r="H94" s="317"/>
      <c r="J94" s="317"/>
      <c r="L94" s="317"/>
    </row>
    <row r="95" spans="2:12">
      <c r="B95" s="317"/>
      <c r="D95" s="317"/>
      <c r="F95" s="317"/>
      <c r="H95" s="317"/>
      <c r="J95" s="317"/>
      <c r="L95" s="317"/>
    </row>
    <row r="96" spans="2:12">
      <c r="B96" s="317"/>
      <c r="D96" s="317"/>
      <c r="F96" s="317"/>
      <c r="H96" s="317"/>
      <c r="J96" s="317"/>
      <c r="L96" s="317"/>
    </row>
    <row r="97" spans="2:12">
      <c r="B97" s="317"/>
      <c r="D97" s="317"/>
      <c r="F97" s="317"/>
      <c r="H97" s="317"/>
      <c r="J97" s="317"/>
      <c r="L97" s="317"/>
    </row>
    <row r="98" spans="2:12">
      <c r="B98" s="317"/>
      <c r="D98" s="317"/>
      <c r="F98" s="317"/>
      <c r="H98" s="317"/>
      <c r="J98" s="317"/>
      <c r="L98" s="317"/>
    </row>
    <row r="99" spans="2:12">
      <c r="B99" s="317"/>
      <c r="D99" s="317"/>
      <c r="F99" s="317"/>
      <c r="H99" s="317"/>
      <c r="J99" s="317"/>
      <c r="L99" s="317"/>
    </row>
    <row r="100" spans="2:12">
      <c r="B100" s="317"/>
      <c r="D100" s="317"/>
      <c r="F100" s="317"/>
      <c r="H100" s="317"/>
      <c r="J100" s="317"/>
      <c r="L100" s="317"/>
    </row>
    <row r="101" spans="2:12">
      <c r="B101" s="317"/>
      <c r="D101" s="317"/>
      <c r="F101" s="317"/>
      <c r="H101" s="317"/>
      <c r="J101" s="317"/>
      <c r="L101" s="317"/>
    </row>
    <row r="102" spans="2:12">
      <c r="B102" s="317"/>
      <c r="D102" s="317"/>
      <c r="F102" s="317"/>
      <c r="H102" s="317"/>
      <c r="J102" s="317"/>
      <c r="L102" s="317"/>
    </row>
    <row r="103" spans="2:12">
      <c r="B103" s="317"/>
      <c r="D103" s="317"/>
      <c r="F103" s="317"/>
      <c r="H103" s="317"/>
      <c r="J103" s="317"/>
      <c r="L103" s="317"/>
    </row>
    <row r="104" spans="2:12">
      <c r="B104" s="317"/>
      <c r="D104" s="317"/>
      <c r="F104" s="317"/>
      <c r="H104" s="317"/>
      <c r="J104" s="317"/>
      <c r="L104" s="317"/>
    </row>
    <row r="105" spans="2:12">
      <c r="B105" s="317"/>
      <c r="D105" s="317"/>
      <c r="F105" s="317"/>
      <c r="H105" s="317"/>
      <c r="J105" s="317"/>
      <c r="L105" s="317"/>
    </row>
    <row r="106" spans="2:12">
      <c r="B106" s="317"/>
      <c r="D106" s="317"/>
      <c r="F106" s="317"/>
      <c r="H106" s="317"/>
      <c r="J106" s="317"/>
      <c r="L106" s="317"/>
    </row>
    <row r="107" spans="2:12">
      <c r="B107" s="317"/>
      <c r="D107" s="317"/>
      <c r="F107" s="317"/>
      <c r="H107" s="317"/>
      <c r="J107" s="317"/>
      <c r="L107" s="317"/>
    </row>
    <row r="108" spans="2:12">
      <c r="B108" s="317"/>
      <c r="D108" s="317"/>
      <c r="F108" s="317"/>
      <c r="H108" s="317"/>
      <c r="J108" s="317"/>
      <c r="L108" s="317"/>
    </row>
    <row r="109" spans="2:12">
      <c r="B109" s="317"/>
      <c r="D109" s="317"/>
      <c r="F109" s="317"/>
      <c r="H109" s="317"/>
      <c r="J109" s="317"/>
      <c r="L109" s="317"/>
    </row>
    <row r="110" spans="2:12">
      <c r="B110" s="317"/>
      <c r="D110" s="317"/>
      <c r="F110" s="317"/>
      <c r="H110" s="317"/>
      <c r="J110" s="317"/>
      <c r="L110" s="317"/>
    </row>
    <row r="111" spans="2:12">
      <c r="B111" s="317"/>
      <c r="D111" s="317"/>
      <c r="F111" s="317"/>
      <c r="H111" s="317"/>
      <c r="J111" s="317"/>
      <c r="L111" s="317"/>
    </row>
    <row r="112" spans="2:12">
      <c r="B112" s="317"/>
      <c r="D112" s="317"/>
      <c r="F112" s="317"/>
      <c r="H112" s="317"/>
      <c r="J112" s="317"/>
      <c r="L112" s="317"/>
    </row>
    <row r="113" spans="2:12">
      <c r="B113" s="317"/>
      <c r="D113" s="317"/>
      <c r="F113" s="317"/>
      <c r="H113" s="317"/>
      <c r="J113" s="317"/>
      <c r="L113" s="317"/>
    </row>
  </sheetData>
  <mergeCells count="13">
    <mergeCell ref="A49:N49"/>
    <mergeCell ref="A50:N50"/>
    <mergeCell ref="A46:N46"/>
    <mergeCell ref="B5:M5"/>
    <mergeCell ref="B6:M6"/>
    <mergeCell ref="B7:C7"/>
    <mergeCell ref="D7:E7"/>
    <mergeCell ref="F7:G7"/>
    <mergeCell ref="H7:I7"/>
    <mergeCell ref="J7:K7"/>
    <mergeCell ref="L7:M7"/>
    <mergeCell ref="B9:M9"/>
    <mergeCell ref="A47:N47"/>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2010</oddHeader>
    <oddFooter xml:space="preserve">&amp;C&amp;"Helvetica,Standard" Eidg. Steuerverwaltung  -  Administration fédérale des contributions  -  Amministrazione federale delle contribuzioni&amp;R81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L125"/>
  <sheetViews>
    <sheetView zoomScale="60" zoomScaleNormal="60" workbookViewId="0"/>
  </sheetViews>
  <sheetFormatPr baseColWidth="10" defaultColWidth="10.33203125" defaultRowHeight="13.2"/>
  <cols>
    <col min="1" max="1" width="33.88671875" style="40" customWidth="1"/>
    <col min="2" max="11" width="12.33203125" style="40" customWidth="1"/>
    <col min="12" max="243" width="12.6640625" style="40" customWidth="1"/>
    <col min="244" max="16384" width="10.33203125" style="40"/>
  </cols>
  <sheetData>
    <row r="1" spans="1:12" ht="18.899999999999999" customHeight="1">
      <c r="A1" s="477" t="s">
        <v>194</v>
      </c>
      <c r="B1" s="39"/>
      <c r="C1" s="39"/>
      <c r="D1" s="39"/>
      <c r="E1" s="39"/>
      <c r="F1" s="39"/>
      <c r="G1" s="39"/>
      <c r="H1" s="39"/>
      <c r="I1" s="39"/>
      <c r="J1" s="39"/>
      <c r="K1" s="39"/>
    </row>
    <row r="2" spans="1:12" ht="18.899999999999999" customHeight="1">
      <c r="A2" s="440"/>
      <c r="B2" s="39"/>
      <c r="C2" s="39"/>
      <c r="D2" s="39"/>
      <c r="E2" s="39"/>
      <c r="F2" s="39"/>
      <c r="G2" s="39"/>
      <c r="H2" s="39"/>
      <c r="I2" s="39"/>
      <c r="J2" s="39"/>
      <c r="K2" s="39"/>
    </row>
    <row r="3" spans="1:12" ht="18.899999999999999" customHeight="1">
      <c r="A3" s="41" t="s">
        <v>186</v>
      </c>
      <c r="B3" s="39"/>
      <c r="C3" s="39"/>
      <c r="D3" s="39"/>
      <c r="E3" s="39"/>
      <c r="F3" s="39"/>
      <c r="G3" s="39"/>
      <c r="H3" s="39"/>
      <c r="I3" s="39"/>
      <c r="J3" s="39"/>
      <c r="K3" s="39"/>
    </row>
    <row r="4" spans="1:12" ht="18.899999999999999" customHeight="1">
      <c r="A4" s="38"/>
      <c r="B4" s="39"/>
      <c r="C4" s="39"/>
      <c r="D4" s="39"/>
      <c r="E4" s="39"/>
      <c r="F4" s="39"/>
      <c r="G4" s="39"/>
      <c r="H4" s="39"/>
      <c r="I4" s="39"/>
      <c r="J4" s="39"/>
      <c r="K4" s="39"/>
    </row>
    <row r="5" spans="1:12" ht="18.899999999999999" customHeight="1">
      <c r="A5" s="41" t="str">
        <f>'Pages 10-11'!A3</f>
        <v>Cantonal, municipal and church tax burden on gross earned income</v>
      </c>
      <c r="B5" s="39"/>
      <c r="C5" s="39"/>
      <c r="D5" s="39"/>
      <c r="E5" s="39"/>
      <c r="F5" s="39"/>
      <c r="H5" s="39"/>
      <c r="I5" s="39"/>
      <c r="J5" s="39"/>
      <c r="K5" s="39"/>
    </row>
    <row r="6" spans="1:12" ht="18.899999999999999" customHeight="1">
      <c r="A6" s="41"/>
      <c r="B6" s="39"/>
      <c r="C6" s="39"/>
      <c r="D6" s="39"/>
      <c r="E6" s="39"/>
      <c r="F6" s="39"/>
      <c r="H6" s="39"/>
      <c r="I6" s="39"/>
      <c r="J6" s="39"/>
      <c r="K6" s="39"/>
    </row>
    <row r="7" spans="1:12" ht="18.899999999999999" customHeight="1">
      <c r="A7" s="39"/>
      <c r="B7" s="39"/>
      <c r="C7" s="39"/>
      <c r="D7" s="39"/>
      <c r="E7" s="39"/>
      <c r="F7" s="39"/>
      <c r="G7" s="39"/>
      <c r="H7" s="39"/>
      <c r="I7" s="39"/>
      <c r="J7" s="39"/>
      <c r="K7" s="39"/>
    </row>
    <row r="8" spans="1:12" ht="18.899999999999999" customHeight="1">
      <c r="B8" s="39"/>
      <c r="C8" s="39"/>
      <c r="D8" s="39"/>
      <c r="E8" s="39"/>
      <c r="F8" s="39"/>
      <c r="G8" s="39"/>
      <c r="H8" s="39"/>
      <c r="I8" s="39"/>
      <c r="J8" s="39"/>
      <c r="K8" s="39"/>
    </row>
    <row r="9" spans="1:12" ht="18.899999999999999" customHeight="1" thickBot="1">
      <c r="A9" s="42">
        <v>3</v>
      </c>
      <c r="B9" s="39"/>
      <c r="C9" s="43"/>
      <c r="D9" s="43"/>
      <c r="E9" s="43"/>
      <c r="F9" s="43"/>
      <c r="G9" s="43"/>
      <c r="H9" s="43"/>
      <c r="I9" s="43"/>
      <c r="J9" s="43"/>
      <c r="K9" s="43"/>
    </row>
    <row r="10" spans="1:12" ht="18.899999999999999" customHeight="1" thickBot="1">
      <c r="A10" s="41" t="str">
        <f>'Pages 10-11'!$A$6</f>
        <v>Cantonal capitals</v>
      </c>
      <c r="B10" s="840" t="str">
        <f>'Pages 10-11'!$B$6:$L$6</f>
        <v xml:space="preserve">Gross earned income in Swiss francs </v>
      </c>
      <c r="C10" s="841"/>
      <c r="D10" s="841"/>
      <c r="E10" s="841"/>
      <c r="F10" s="841"/>
      <c r="G10" s="841"/>
      <c r="H10" s="841"/>
      <c r="I10" s="841"/>
      <c r="J10" s="841"/>
      <c r="K10" s="842"/>
    </row>
    <row r="11" spans="1:12" ht="18.899999999999999" customHeight="1">
      <c r="A11" s="41" t="str">
        <f>'Pages 10-11'!$A$7</f>
        <v>Confederation</v>
      </c>
      <c r="B11" s="51">
        <v>15000</v>
      </c>
      <c r="C11" s="51">
        <v>20000</v>
      </c>
      <c r="D11" s="51">
        <v>30000</v>
      </c>
      <c r="E11" s="51">
        <v>40000</v>
      </c>
      <c r="F11" s="51">
        <v>50000</v>
      </c>
      <c r="G11" s="51">
        <v>70000</v>
      </c>
      <c r="H11" s="51">
        <v>100000</v>
      </c>
      <c r="I11" s="51">
        <v>150000</v>
      </c>
      <c r="J11" s="51">
        <v>200000</v>
      </c>
      <c r="K11" s="51">
        <v>500000</v>
      </c>
    </row>
    <row r="12" spans="1:12" ht="18.899999999999999" customHeight="1">
      <c r="A12" s="41"/>
      <c r="B12" s="44"/>
      <c r="C12" s="44"/>
      <c r="D12" s="44"/>
      <c r="E12" s="44"/>
      <c r="F12" s="44"/>
      <c r="G12" s="44"/>
      <c r="H12" s="44"/>
      <c r="I12" s="44"/>
      <c r="J12" s="44"/>
      <c r="K12" s="44"/>
    </row>
    <row r="13" spans="1:12" ht="18.899999999999999" customHeight="1">
      <c r="A13" s="41"/>
      <c r="B13" s="834" t="s">
        <v>86</v>
      </c>
      <c r="C13" s="835"/>
      <c r="D13" s="835"/>
      <c r="E13" s="835"/>
      <c r="F13" s="835"/>
      <c r="G13" s="835"/>
      <c r="H13" s="835"/>
      <c r="I13" s="835"/>
      <c r="J13" s="835"/>
      <c r="K13" s="836"/>
    </row>
    <row r="14" spans="1:12" ht="18.899999999999999" customHeight="1">
      <c r="A14" s="24" t="str">
        <f>'Page 9'!$A$16</f>
        <v>Zurich</v>
      </c>
      <c r="B14" s="14">
        <f>'Pages 10-11'!C10-'Pages 14-15'!C10</f>
        <v>145.45000000000002</v>
      </c>
      <c r="C14" s="14">
        <f>'Pages 10-11'!E10-'Pages 14-15'!E10</f>
        <v>360.70000000000005</v>
      </c>
      <c r="D14" s="14">
        <f>'Pages 10-11'!G10-'Pages 14-15'!G10</f>
        <v>580.55000000000018</v>
      </c>
      <c r="E14" s="14">
        <f>'Pages 10-11'!I10-'Pages 14-15'!I10</f>
        <v>933.19999999999982</v>
      </c>
      <c r="F14" s="14">
        <f>'Pages 10-11'!K10-'Pages 14-15'!K10</f>
        <v>1205.7499999999998</v>
      </c>
      <c r="G14" s="14">
        <v>2064.5</v>
      </c>
      <c r="H14" s="14">
        <v>3042.3000000000011</v>
      </c>
      <c r="I14" s="14">
        <v>4746.0500000000047</v>
      </c>
      <c r="J14" s="14">
        <v>6541.4499999999971</v>
      </c>
      <c r="K14" s="14">
        <v>12426.699999999997</v>
      </c>
      <c r="L14" s="45"/>
    </row>
    <row r="15" spans="1:12" ht="18.899999999999999" customHeight="1">
      <c r="A15" s="24" t="str">
        <f>'Page 9'!$A$17</f>
        <v>Berne</v>
      </c>
      <c r="B15" s="14">
        <f>'Pages 10-11'!C11-'Pages 14-15'!C11</f>
        <v>28.000000000000004</v>
      </c>
      <c r="C15" s="14">
        <f>'Pages 10-11'!E11-'Pages 14-15'!E11</f>
        <v>511.15000000000003</v>
      </c>
      <c r="D15" s="14">
        <f>'Pages 10-11'!G11-'Pages 14-15'!G11</f>
        <v>1355.5500000000002</v>
      </c>
      <c r="E15" s="14">
        <f>'Pages 10-11'!I11-'Pages 14-15'!I11</f>
        <v>1968.6000000000001</v>
      </c>
      <c r="F15" s="14">
        <f>'Pages 10-11'!K11-'Pages 14-15'!K11</f>
        <v>2047.7999999999997</v>
      </c>
      <c r="G15" s="14">
        <v>2489.5499999999993</v>
      </c>
      <c r="H15" s="14">
        <v>3465.4500000000007</v>
      </c>
      <c r="I15" s="14">
        <v>5117.9500000000044</v>
      </c>
      <c r="J15" s="14">
        <v>5946</v>
      </c>
      <c r="K15" s="14">
        <v>8232.800000000032</v>
      </c>
    </row>
    <row r="16" spans="1:12" ht="18.899999999999999" customHeight="1">
      <c r="A16" s="24" t="str">
        <f>'Page 9'!$A$18</f>
        <v>Lucerne</v>
      </c>
      <c r="B16" s="14">
        <f>'Pages 10-11'!C12-'Pages 14-15'!C12</f>
        <v>35.200000000000003</v>
      </c>
      <c r="C16" s="14">
        <f>'Pages 10-11'!E12-'Pages 14-15'!E12</f>
        <v>227.60000000000002</v>
      </c>
      <c r="D16" s="14">
        <f>'Pages 10-11'!G12-'Pages 14-15'!G12</f>
        <v>1195.0999999999999</v>
      </c>
      <c r="E16" s="14">
        <f>'Pages 10-11'!I12-'Pages 14-15'!I12</f>
        <v>1572.5</v>
      </c>
      <c r="F16" s="14">
        <f>'Pages 10-11'!K12-'Pages 14-15'!K12</f>
        <v>1962.7999999999997</v>
      </c>
      <c r="G16" s="14">
        <v>2528.9000000000005</v>
      </c>
      <c r="H16" s="14">
        <v>3157.9000000000015</v>
      </c>
      <c r="I16" s="14">
        <v>3600.9999999999964</v>
      </c>
      <c r="J16" s="14">
        <v>3250.7000000000007</v>
      </c>
      <c r="K16" s="14">
        <v>3154.0999999999913</v>
      </c>
    </row>
    <row r="17" spans="1:11" ht="18.899999999999999" customHeight="1">
      <c r="A17" s="24" t="str">
        <f>'Page 9'!$A$19</f>
        <v>Altdorf</v>
      </c>
      <c r="B17" s="14">
        <f>'Pages 10-11'!C13-'Pages 14-15'!C13</f>
        <v>0</v>
      </c>
      <c r="C17" s="14">
        <f>'Pages 10-11'!E13-'Pages 14-15'!E13</f>
        <v>165.53899999999999</v>
      </c>
      <c r="D17" s="14">
        <f>'Pages 10-11'!G13-'Pages 14-15'!G13</f>
        <v>1504.9</v>
      </c>
      <c r="E17" s="14">
        <f>'Pages 10-11'!I13-'Pages 14-15'!I13</f>
        <v>1640.3410000000001</v>
      </c>
      <c r="F17" s="14">
        <f>'Pages 10-11'!K13-'Pages 14-15'!K13</f>
        <v>1489.8509999999997</v>
      </c>
      <c r="G17" s="14">
        <v>1429.6549999999997</v>
      </c>
      <c r="H17" s="14">
        <v>1790.8310000000001</v>
      </c>
      <c r="I17" s="14">
        <v>1896.1739999999991</v>
      </c>
      <c r="J17" s="14">
        <v>1896.1740000000027</v>
      </c>
      <c r="K17" s="14">
        <v>1896.1739999999918</v>
      </c>
    </row>
    <row r="18" spans="1:11" ht="18.899999999999999" customHeight="1">
      <c r="A18" s="24" t="str">
        <f>'Page 9'!$A$20</f>
        <v>Schwyz</v>
      </c>
      <c r="B18" s="14">
        <f>'Pages 10-11'!C14-'Pages 14-15'!C14</f>
        <v>233.85000000000008</v>
      </c>
      <c r="C18" s="14">
        <f>'Pages 10-11'!E14-'Pages 14-15'!E14</f>
        <v>421.9</v>
      </c>
      <c r="D18" s="14">
        <f>'Pages 10-11'!G14-'Pages 14-15'!G14</f>
        <v>725.35</v>
      </c>
      <c r="E18" s="14">
        <f>'Pages 10-11'!I14-'Pages 14-15'!I14</f>
        <v>866.69999999999982</v>
      </c>
      <c r="F18" s="14">
        <f>'Pages 10-11'!K14-'Pages 14-15'!K14</f>
        <v>913.45000000000027</v>
      </c>
      <c r="G18" s="14">
        <v>1384.650000000001</v>
      </c>
      <c r="H18" s="14">
        <v>2481.5500000000002</v>
      </c>
      <c r="I18" s="14">
        <v>3060.5999999999985</v>
      </c>
      <c r="J18" s="14">
        <v>3057.8499999999985</v>
      </c>
      <c r="K18" s="14">
        <v>9513.5499999999956</v>
      </c>
    </row>
    <row r="19" spans="1:11" ht="18.899999999999999" customHeight="1">
      <c r="A19" s="24" t="str">
        <f>'Page 9'!$A$21</f>
        <v>Sarnen</v>
      </c>
      <c r="B19" s="14">
        <f>'Pages 10-11'!C15-'Pages 14-15'!C15</f>
        <v>0</v>
      </c>
      <c r="C19" s="14">
        <f>'Pages 10-11'!E15-'Pages 14-15'!E15</f>
        <v>348.75</v>
      </c>
      <c r="D19" s="14">
        <f>'Pages 10-11'!G15-'Pages 14-15'!G15</f>
        <v>1018.3499999999999</v>
      </c>
      <c r="E19" s="14">
        <f>'Pages 10-11'!I15-'Pages 14-15'!I15</f>
        <v>1088.1000000000001</v>
      </c>
      <c r="F19" s="14">
        <f>'Pages 10-11'!K15-'Pages 14-15'!K15</f>
        <v>1213.6499999999996</v>
      </c>
      <c r="G19" s="14">
        <v>1911.1499999999987</v>
      </c>
      <c r="H19" s="14">
        <v>1618.2000000000007</v>
      </c>
      <c r="I19" s="14">
        <v>1618.1999999999989</v>
      </c>
      <c r="J19" s="14">
        <v>1618.1999999999971</v>
      </c>
      <c r="K19" s="14">
        <v>1618.2000000000044</v>
      </c>
    </row>
    <row r="20" spans="1:11" ht="18.899999999999999" customHeight="1">
      <c r="A20" s="24" t="str">
        <f>'Page 9'!$A$22</f>
        <v>Stans</v>
      </c>
      <c r="B20" s="14">
        <f>'Pages 10-11'!C16-'Pages 14-15'!C16</f>
        <v>46.45</v>
      </c>
      <c r="C20" s="14">
        <f>'Pages 10-11'!E16-'Pages 14-15'!E16</f>
        <v>311.2</v>
      </c>
      <c r="D20" s="14">
        <f>'Pages 10-11'!G16-'Pages 14-15'!G16</f>
        <v>1176.3499999999999</v>
      </c>
      <c r="E20" s="14">
        <f>'Pages 10-11'!I16-'Pages 14-15'!I16</f>
        <v>1630.85</v>
      </c>
      <c r="F20" s="14">
        <f>'Pages 10-11'!K16-'Pages 14-15'!K16</f>
        <v>1939.6000000000004</v>
      </c>
      <c r="G20" s="14">
        <v>2446.0500000000002</v>
      </c>
      <c r="H20" s="14">
        <v>2774.95</v>
      </c>
      <c r="I20" s="14">
        <v>3121.6999999999989</v>
      </c>
      <c r="J20" s="14">
        <v>3210.9999999999964</v>
      </c>
      <c r="K20" s="14">
        <v>256.15000000000873</v>
      </c>
    </row>
    <row r="21" spans="1:11" ht="18.899999999999999" customHeight="1">
      <c r="A21" s="24" t="str">
        <f>'Page 9'!$A$23</f>
        <v>Glarus</v>
      </c>
      <c r="B21" s="14">
        <f>'Pages 10-11'!C17-'Pages 14-15'!C17</f>
        <v>132.44999999999999</v>
      </c>
      <c r="C21" s="14">
        <f>'Pages 10-11'!E17-'Pages 14-15'!E17</f>
        <v>580.9</v>
      </c>
      <c r="D21" s="14">
        <f>'Pages 10-11'!G17-'Pages 14-15'!G17</f>
        <v>773.19999999999993</v>
      </c>
      <c r="E21" s="14">
        <f>'Pages 10-11'!I17-'Pages 14-15'!I17</f>
        <v>927.35000000000014</v>
      </c>
      <c r="F21" s="14">
        <f>'Pages 10-11'!K17-'Pages 14-15'!K17</f>
        <v>1155.3499999999999</v>
      </c>
      <c r="G21" s="14">
        <v>1989.6999999999998</v>
      </c>
      <c r="H21" s="14">
        <v>2751.4500000000025</v>
      </c>
      <c r="I21" s="14">
        <v>3092.7999999999993</v>
      </c>
      <c r="J21" s="14">
        <v>3957.1000000000022</v>
      </c>
      <c r="K21" s="14">
        <v>9230</v>
      </c>
    </row>
    <row r="22" spans="1:11" ht="18.899999999999999" customHeight="1">
      <c r="A22" s="24" t="str">
        <f>'Page 9'!$A$24</f>
        <v>Zug</v>
      </c>
      <c r="B22" s="14">
        <f>'Pages 10-11'!C18-'Pages 14-15'!C18</f>
        <v>24.6</v>
      </c>
      <c r="C22" s="14">
        <f>'Pages 10-11'!E18-'Pages 14-15'!E18</f>
        <v>148.24999999999997</v>
      </c>
      <c r="D22" s="14">
        <f>'Pages 10-11'!G18-'Pages 14-15'!G18</f>
        <v>492.10000000000008</v>
      </c>
      <c r="E22" s="14">
        <f>'Pages 10-11'!I18-'Pages 14-15'!I18</f>
        <v>658.94999999999982</v>
      </c>
      <c r="F22" s="14">
        <f>'Pages 10-11'!K18-'Pages 14-15'!K18</f>
        <v>766.6</v>
      </c>
      <c r="G22" s="14">
        <v>1238.55</v>
      </c>
      <c r="H22" s="14">
        <v>2721.0499999999997</v>
      </c>
      <c r="I22" s="14">
        <v>7045.8500000000022</v>
      </c>
      <c r="J22" s="14">
        <v>7703.65</v>
      </c>
      <c r="K22" s="14">
        <v>1235.5999999999985</v>
      </c>
    </row>
    <row r="23" spans="1:11" ht="18.899999999999999" customHeight="1">
      <c r="A23" s="24" t="str">
        <f>'Page 9'!$A$25</f>
        <v>Fribourg</v>
      </c>
      <c r="B23" s="14">
        <f>'Pages 10-11'!C19-'Pages 14-15'!C19</f>
        <v>160.19999999999999</v>
      </c>
      <c r="C23" s="14">
        <f>'Pages 10-11'!E19-'Pages 14-15'!E19</f>
        <v>435.90000000000003</v>
      </c>
      <c r="D23" s="14">
        <f>'Pages 10-11'!G19-'Pages 14-15'!G19</f>
        <v>1549.85</v>
      </c>
      <c r="E23" s="14">
        <f>'Pages 10-11'!I19-'Pages 14-15'!I19</f>
        <v>1902.3500000000001</v>
      </c>
      <c r="F23" s="14">
        <f>'Pages 10-11'!K19-'Pages 14-15'!K19</f>
        <v>2392.5</v>
      </c>
      <c r="G23" s="14">
        <v>3827.7999999999993</v>
      </c>
      <c r="H23" s="14">
        <v>5466.2499999999982</v>
      </c>
      <c r="I23" s="14">
        <v>7345.8000000000029</v>
      </c>
      <c r="J23" s="14">
        <v>9609.549999999992</v>
      </c>
      <c r="K23" s="14">
        <v>1349.4000000000087</v>
      </c>
    </row>
    <row r="24" spans="1:11" ht="18.899999999999999" customHeight="1">
      <c r="A24" s="24" t="str">
        <f>'Page 9'!$A$26</f>
        <v>Solothurn</v>
      </c>
      <c r="B24" s="14">
        <f>'Pages 10-11'!C20-'Pages 14-15'!C20</f>
        <v>137.60000000000002</v>
      </c>
      <c r="C24" s="14">
        <f>'Pages 10-11'!E20-'Pages 14-15'!E20</f>
        <v>735.99999999999989</v>
      </c>
      <c r="D24" s="14">
        <f>'Pages 10-11'!G20-'Pages 14-15'!G20</f>
        <v>1536.9</v>
      </c>
      <c r="E24" s="14">
        <f>'Pages 10-11'!I20-'Pages 14-15'!I20</f>
        <v>1708.9499999999998</v>
      </c>
      <c r="F24" s="14">
        <f>'Pages 10-11'!K20-'Pages 14-15'!K20</f>
        <v>2191.0500000000006</v>
      </c>
      <c r="G24" s="14">
        <v>3526.4000000000005</v>
      </c>
      <c r="H24" s="14">
        <v>4399.25</v>
      </c>
      <c r="I24" s="14">
        <v>5774.8500000000022</v>
      </c>
      <c r="J24" s="14">
        <v>6951.75</v>
      </c>
      <c r="K24" s="14">
        <v>4258.0500000000175</v>
      </c>
    </row>
    <row r="25" spans="1:11" ht="18.899999999999999" customHeight="1">
      <c r="A25" s="24" t="str">
        <f>'Page 9'!$A$27</f>
        <v>Basel</v>
      </c>
      <c r="B25" s="14">
        <f>'Pages 10-11'!C21-'Pages 14-15'!C21</f>
        <v>0</v>
      </c>
      <c r="C25" s="14">
        <f>'Pages 10-11'!E21-'Pages 14-15'!E21</f>
        <v>0</v>
      </c>
      <c r="D25" s="14">
        <f>'Pages 10-11'!G21-'Pages 14-15'!G21</f>
        <v>625.29999999999995</v>
      </c>
      <c r="E25" s="14">
        <f>'Pages 10-11'!I21-'Pages 14-15'!I21</f>
        <v>2765.75</v>
      </c>
      <c r="F25" s="14">
        <f>'Pages 10-11'!K21-'Pages 14-15'!K21</f>
        <v>4592.8999999999996</v>
      </c>
      <c r="G25" s="14">
        <v>4569.4999999999991</v>
      </c>
      <c r="H25" s="14">
        <v>4569.5</v>
      </c>
      <c r="I25" s="14">
        <v>4569.5</v>
      </c>
      <c r="J25" s="14">
        <v>4569.4999999999964</v>
      </c>
      <c r="K25" s="14">
        <v>13395.199999999997</v>
      </c>
    </row>
    <row r="26" spans="1:11" ht="18.899999999999999" customHeight="1">
      <c r="A26" s="24" t="str">
        <f>'Page 9'!$A$28</f>
        <v>Liestal</v>
      </c>
      <c r="B26" s="14">
        <f>'Pages 10-11'!C22-'Pages 14-15'!C22</f>
        <v>0</v>
      </c>
      <c r="C26" s="14">
        <f>'Pages 10-11'!E22-'Pages 14-15'!E22</f>
        <v>0</v>
      </c>
      <c r="D26" s="14">
        <f>'Pages 10-11'!G22-'Pages 14-15'!G22</f>
        <v>843.7</v>
      </c>
      <c r="E26" s="14">
        <f>'Pages 10-11'!I22-'Pages 14-15'!I22</f>
        <v>2195.6</v>
      </c>
      <c r="F26" s="14">
        <f>'Pages 10-11'!K22-'Pages 14-15'!K22</f>
        <v>3229.6500000000005</v>
      </c>
      <c r="G26" s="14">
        <v>4918.6000000000013</v>
      </c>
      <c r="H26" s="14">
        <v>6661.2999999999993</v>
      </c>
      <c r="I26" s="14">
        <v>8770.7999999999993</v>
      </c>
      <c r="J26" s="14">
        <v>10137.749999999996</v>
      </c>
      <c r="K26" s="14">
        <v>13571.450000000012</v>
      </c>
    </row>
    <row r="27" spans="1:11" ht="18.899999999999999" customHeight="1">
      <c r="A27" s="24" t="str">
        <f>'Page 9'!$A$29</f>
        <v>Schaffhausen</v>
      </c>
      <c r="B27" s="14">
        <f>'Pages 10-11'!C23-'Pages 14-15'!C23</f>
        <v>122.65</v>
      </c>
      <c r="C27" s="14">
        <f>'Pages 10-11'!E23-'Pages 14-15'!E23</f>
        <v>506.20000000000005</v>
      </c>
      <c r="D27" s="14">
        <f>'Pages 10-11'!G23-'Pages 14-15'!G23</f>
        <v>1230.2</v>
      </c>
      <c r="E27" s="14">
        <f>'Pages 10-11'!I23-'Pages 14-15'!I23</f>
        <v>1475.55</v>
      </c>
      <c r="F27" s="14">
        <f>'Pages 10-11'!K23-'Pages 14-15'!K23</f>
        <v>1815.0500000000011</v>
      </c>
      <c r="G27" s="14">
        <v>2548.3499999999995</v>
      </c>
      <c r="H27" s="14">
        <v>4243.5</v>
      </c>
      <c r="I27" s="14">
        <v>6271.6499999999978</v>
      </c>
      <c r="J27" s="14">
        <v>7105.9500000000044</v>
      </c>
      <c r="K27" s="14">
        <v>331.10000000000582</v>
      </c>
    </row>
    <row r="28" spans="1:11" ht="18.899999999999999" customHeight="1">
      <c r="A28" s="24" t="str">
        <f>'Page 9'!$A$30</f>
        <v>Herisau</v>
      </c>
      <c r="B28" s="14">
        <f>'Pages 10-11'!C24-'Pages 14-15'!C24</f>
        <v>209.25000000000003</v>
      </c>
      <c r="C28" s="14">
        <f>'Pages 10-11'!E24-'Pages 14-15'!E24</f>
        <v>692.90000000000009</v>
      </c>
      <c r="D28" s="14">
        <f>'Pages 10-11'!G24-'Pages 14-15'!G24</f>
        <v>1272.5500000000002</v>
      </c>
      <c r="E28" s="14">
        <f>'Pages 10-11'!I24-'Pages 14-15'!I24</f>
        <v>1375.6499999999999</v>
      </c>
      <c r="F28" s="14">
        <f>'Pages 10-11'!K24-'Pages 14-15'!K24</f>
        <v>1825.15</v>
      </c>
      <c r="G28" s="14">
        <v>2757.4000000000005</v>
      </c>
      <c r="H28" s="14">
        <v>3282.8500000000004</v>
      </c>
      <c r="I28" s="14">
        <v>3602.1499999999978</v>
      </c>
      <c r="J28" s="14">
        <v>3937</v>
      </c>
      <c r="K28" s="14">
        <v>403.00000000001455</v>
      </c>
    </row>
    <row r="29" spans="1:11" ht="18.899999999999999" customHeight="1">
      <c r="A29" s="24" t="str">
        <f>'Page 9'!$A$31</f>
        <v>Appenzell</v>
      </c>
      <c r="B29" s="14">
        <f>'Pages 10-11'!C25-'Pages 14-15'!C25</f>
        <v>204.55</v>
      </c>
      <c r="C29" s="14">
        <f>'Pages 10-11'!E25-'Pages 14-15'!E25</f>
        <v>372.35</v>
      </c>
      <c r="D29" s="14">
        <f>'Pages 10-11'!G25-'Pages 14-15'!G25</f>
        <v>868.44999999999993</v>
      </c>
      <c r="E29" s="14">
        <f>'Pages 10-11'!I25-'Pages 14-15'!I25</f>
        <v>1217.3000000000004</v>
      </c>
      <c r="F29" s="14">
        <f>'Pages 10-11'!K25-'Pages 14-15'!K25</f>
        <v>1489.1500000000005</v>
      </c>
      <c r="G29" s="14">
        <v>2356.8500000000004</v>
      </c>
      <c r="H29" s="14">
        <v>2908.7</v>
      </c>
      <c r="I29" s="14">
        <v>3346.3499999999985</v>
      </c>
      <c r="J29" s="14">
        <v>3312.25</v>
      </c>
      <c r="K29" s="14">
        <v>410.79999999998836</v>
      </c>
    </row>
    <row r="30" spans="1:11" ht="18.899999999999999" customHeight="1">
      <c r="A30" s="24" t="str">
        <f>'Page 9'!$A$32</f>
        <v>St. Gall</v>
      </c>
      <c r="B30" s="14">
        <f>'Pages 10-11'!C26-'Pages 14-15'!C26</f>
        <v>0</v>
      </c>
      <c r="C30" s="14">
        <f>'Pages 10-11'!E26-'Pages 14-15'!E26</f>
        <v>376.20000000000005</v>
      </c>
      <c r="D30" s="14">
        <f>'Pages 10-11'!G26-'Pages 14-15'!G26</f>
        <v>1538.9999999999998</v>
      </c>
      <c r="E30" s="14">
        <f>'Pages 10-11'!I26-'Pages 14-15'!I26</f>
        <v>2122.85</v>
      </c>
      <c r="F30" s="14">
        <f>'Pages 10-11'!K26-'Pages 14-15'!K26</f>
        <v>2958.3</v>
      </c>
      <c r="G30" s="14">
        <v>3979.5000000000009</v>
      </c>
      <c r="H30" s="14">
        <v>5409.8499999999985</v>
      </c>
      <c r="I30" s="14">
        <v>6713.4499999999971</v>
      </c>
      <c r="J30" s="14">
        <v>6975.0500000000029</v>
      </c>
      <c r="K30" s="14">
        <v>2156.8000000000029</v>
      </c>
    </row>
    <row r="31" spans="1:11" ht="18.899999999999999" customHeight="1">
      <c r="A31" s="24" t="str">
        <f>'Page 9'!$A$33</f>
        <v>Chur</v>
      </c>
      <c r="B31" s="14">
        <f>'Pages 10-11'!C27-'Pages 14-15'!C27</f>
        <v>0</v>
      </c>
      <c r="C31" s="14">
        <f>'Pages 10-11'!E27-'Pages 14-15'!E27</f>
        <v>22</v>
      </c>
      <c r="D31" s="14">
        <f>'Pages 10-11'!G27-'Pages 14-15'!G27</f>
        <v>987</v>
      </c>
      <c r="E31" s="14">
        <f>'Pages 10-11'!I27-'Pages 14-15'!I27</f>
        <v>2100</v>
      </c>
      <c r="F31" s="14">
        <f>'Pages 10-11'!K27-'Pages 14-15'!K27</f>
        <v>2475</v>
      </c>
      <c r="G31" s="14">
        <v>3459</v>
      </c>
      <c r="H31" s="14">
        <v>4619</v>
      </c>
      <c r="I31" s="14">
        <v>5586</v>
      </c>
      <c r="J31" s="14">
        <v>6148</v>
      </c>
      <c r="K31" s="14">
        <v>7194</v>
      </c>
    </row>
    <row r="32" spans="1:11" ht="18.899999999999999" customHeight="1">
      <c r="A32" s="24" t="str">
        <f>'Page 9'!$A$34</f>
        <v>Aarau</v>
      </c>
      <c r="B32" s="14">
        <f>'Pages 10-11'!C28-'Pages 14-15'!C28</f>
        <v>0</v>
      </c>
      <c r="C32" s="14">
        <f>'Pages 10-11'!E28-'Pages 14-15'!E28</f>
        <v>0</v>
      </c>
      <c r="D32" s="14">
        <f>'Pages 10-11'!G28-'Pages 14-15'!G28</f>
        <v>636.45000000000005</v>
      </c>
      <c r="E32" s="14">
        <f>'Pages 10-11'!I28-'Pages 14-15'!I28</f>
        <v>1434.3000000000002</v>
      </c>
      <c r="F32" s="14">
        <f>'Pages 10-11'!K28-'Pages 14-15'!K28</f>
        <v>2077.4000000000005</v>
      </c>
      <c r="G32" s="14">
        <v>3192.2999999999993</v>
      </c>
      <c r="H32" s="14">
        <v>4523.8000000000011</v>
      </c>
      <c r="I32" s="14">
        <v>5821.1499999999978</v>
      </c>
      <c r="J32" s="14">
        <v>6554.9000000000015</v>
      </c>
      <c r="K32" s="14">
        <v>9937.3000000000175</v>
      </c>
    </row>
    <row r="33" spans="1:11" ht="18.899999999999999" customHeight="1">
      <c r="A33" s="24" t="str">
        <f>'Page 9'!$A$35</f>
        <v>Frauenfeld</v>
      </c>
      <c r="B33" s="14">
        <f>'Pages 10-11'!C29-'Pages 14-15'!C29</f>
        <v>0</v>
      </c>
      <c r="C33" s="14">
        <f>'Pages 10-11'!E29-'Pages 14-15'!E29</f>
        <v>178.60000000000002</v>
      </c>
      <c r="D33" s="14">
        <f>'Pages 10-11'!G29-'Pages 14-15'!G29</f>
        <v>1383.8</v>
      </c>
      <c r="E33" s="14">
        <f>'Pages 10-11'!I29-'Pages 14-15'!I29</f>
        <v>2282.1499999999996</v>
      </c>
      <c r="F33" s="14">
        <f>'Pages 10-11'!K29-'Pages 14-15'!K29</f>
        <v>2867</v>
      </c>
      <c r="G33" s="14">
        <v>3440.8499999999995</v>
      </c>
      <c r="H33" s="14">
        <v>4083.6000000000004</v>
      </c>
      <c r="I33" s="14">
        <v>4775.1000000000022</v>
      </c>
      <c r="J33" s="14">
        <v>5586.9500000000007</v>
      </c>
      <c r="K33" s="14">
        <v>7430.0500000000029</v>
      </c>
    </row>
    <row r="34" spans="1:11" ht="18.899999999999999" customHeight="1">
      <c r="A34" s="24" t="str">
        <f>'Page 9'!$A$36</f>
        <v>Bellinzona</v>
      </c>
      <c r="B34" s="14">
        <f>'Pages 10-11'!C30-'Pages 14-15'!C30</f>
        <v>-20</v>
      </c>
      <c r="C34" s="14">
        <f>'Pages 10-11'!E30-'Pages 14-15'!E30</f>
        <v>256.89999999999998</v>
      </c>
      <c r="D34" s="14">
        <f>'Pages 10-11'!G30-'Pages 14-15'!G30</f>
        <v>768.75</v>
      </c>
      <c r="E34" s="14">
        <f>'Pages 10-11'!I30-'Pages 14-15'!I30</f>
        <v>991.55000000000007</v>
      </c>
      <c r="F34" s="14">
        <f>'Pages 10-11'!K30-'Pages 14-15'!K30</f>
        <v>2192</v>
      </c>
      <c r="G34" s="14">
        <v>4101.8</v>
      </c>
      <c r="H34" s="14">
        <v>5185.05</v>
      </c>
      <c r="I34" s="14">
        <v>5562.7999999999993</v>
      </c>
      <c r="J34" s="14">
        <v>6049.7499999999964</v>
      </c>
      <c r="K34" s="14">
        <v>4644.0999999999913</v>
      </c>
    </row>
    <row r="35" spans="1:11" ht="18.899999999999999" customHeight="1">
      <c r="A35" s="24" t="str">
        <f>'Page 9'!$A$37</f>
        <v>Lausanne</v>
      </c>
      <c r="B35" s="14">
        <f>'Pages 10-11'!C31-'Pages 14-15'!C31</f>
        <v>0</v>
      </c>
      <c r="C35" s="14">
        <f>'Pages 10-11'!E31-'Pages 14-15'!E31</f>
        <v>0</v>
      </c>
      <c r="D35" s="14">
        <f>'Pages 10-11'!G31-'Pages 14-15'!G31</f>
        <v>140.1</v>
      </c>
      <c r="E35" s="14">
        <f>'Pages 10-11'!I31-'Pages 14-15'!I31</f>
        <v>1813.1499999999999</v>
      </c>
      <c r="F35" s="14">
        <f>'Pages 10-11'!K31-'Pages 14-15'!K31</f>
        <v>3031.2000000000003</v>
      </c>
      <c r="G35" s="14">
        <v>3040.5500000000011</v>
      </c>
      <c r="H35" s="14">
        <v>3717.7000000000007</v>
      </c>
      <c r="I35" s="14">
        <v>6395.25</v>
      </c>
      <c r="J35" s="14">
        <v>8263.5500000000029</v>
      </c>
      <c r="K35" s="14">
        <v>13767.449999999997</v>
      </c>
    </row>
    <row r="36" spans="1:11" ht="18.899999999999999" customHeight="1">
      <c r="A36" s="24" t="str">
        <f>'Page 9'!$A$38</f>
        <v>Sion</v>
      </c>
      <c r="B36" s="14">
        <f>'Pages 10-11'!C32-'Pages 14-15'!C32</f>
        <v>0</v>
      </c>
      <c r="C36" s="14">
        <f>'Pages 10-11'!E32-'Pages 14-15'!E32</f>
        <v>0</v>
      </c>
      <c r="D36" s="14">
        <f>'Pages 10-11'!G32-'Pages 14-15'!G32</f>
        <v>585.70000000000016</v>
      </c>
      <c r="E36" s="14">
        <f>'Pages 10-11'!I32-'Pages 14-15'!I32</f>
        <v>1034.9499999999994</v>
      </c>
      <c r="F36" s="14">
        <f>'Pages 10-11'!K32-'Pages 14-15'!K32</f>
        <v>1758.0000000000005</v>
      </c>
      <c r="G36" s="14">
        <v>3036.8</v>
      </c>
      <c r="H36" s="14">
        <v>5293.0999999999985</v>
      </c>
      <c r="I36" s="14">
        <v>9630.3499999999985</v>
      </c>
      <c r="J36" s="14">
        <v>10322.850000000002</v>
      </c>
      <c r="K36" s="14">
        <v>10260.300000000003</v>
      </c>
    </row>
    <row r="37" spans="1:11" ht="18.899999999999999" customHeight="1">
      <c r="A37" s="24" t="str">
        <f>'Page 9'!$A$39</f>
        <v>Neuchâtel</v>
      </c>
      <c r="B37" s="14">
        <f>'Pages 10-11'!C33-'Pages 14-15'!C33</f>
        <v>186.2</v>
      </c>
      <c r="C37" s="14">
        <f>'Pages 10-11'!E33-'Pages 14-15'!E33</f>
        <v>367.84999999999997</v>
      </c>
      <c r="D37" s="14">
        <f>'Pages 10-11'!G33-'Pages 14-15'!G33</f>
        <v>1367.7000000000003</v>
      </c>
      <c r="E37" s="14">
        <f>'Pages 10-11'!I33-'Pages 14-15'!I33</f>
        <v>2301.6</v>
      </c>
      <c r="F37" s="14">
        <f>'Pages 10-11'!K33-'Pages 14-15'!K33</f>
        <v>2891.45</v>
      </c>
      <c r="G37" s="14">
        <v>4153.3999999999996</v>
      </c>
      <c r="H37" s="14">
        <v>4495.9499999999989</v>
      </c>
      <c r="I37" s="14">
        <v>6430.8500000000022</v>
      </c>
      <c r="J37" s="14">
        <v>8035</v>
      </c>
      <c r="K37" s="14">
        <v>1827.1499999999942</v>
      </c>
    </row>
    <row r="38" spans="1:11" ht="18.899999999999999" customHeight="1">
      <c r="A38" s="24" t="str">
        <f>'Page 9'!$A$40</f>
        <v>Geneva</v>
      </c>
      <c r="B38" s="14">
        <f>'Pages 10-11'!C34-'Pages 14-15'!C34</f>
        <v>0</v>
      </c>
      <c r="C38" s="14">
        <f>'Pages 10-11'!E34-'Pages 14-15'!E34</f>
        <v>0</v>
      </c>
      <c r="D38" s="14">
        <f>'Pages 10-11'!G34-'Pages 14-15'!G34</f>
        <v>384.2</v>
      </c>
      <c r="E38" s="14">
        <f>'Pages 10-11'!I34-'Pages 14-15'!I34</f>
        <v>1897.45</v>
      </c>
      <c r="F38" s="14">
        <f>'Pages 10-11'!K34-'Pages 14-15'!K34</f>
        <v>3694.5</v>
      </c>
      <c r="G38" s="14">
        <v>6022.2499999999991</v>
      </c>
      <c r="H38" s="14">
        <v>7744.9999999999982</v>
      </c>
      <c r="I38" s="14">
        <v>8490.0000000000036</v>
      </c>
      <c r="J38" s="14">
        <v>9265.8000000000029</v>
      </c>
      <c r="K38" s="14">
        <v>16752.100000000006</v>
      </c>
    </row>
    <row r="39" spans="1:11" ht="18.899999999999999" customHeight="1">
      <c r="A39" s="24" t="str">
        <f>'Page 9'!$A$41</f>
        <v>Delémont</v>
      </c>
      <c r="B39" s="14">
        <f>'Pages 10-11'!C35-'Pages 14-15'!C35</f>
        <v>159.69999999999999</v>
      </c>
      <c r="C39" s="14">
        <f>'Pages 10-11'!E35-'Pages 14-15'!E35</f>
        <v>479.2</v>
      </c>
      <c r="D39" s="14">
        <f>'Pages 10-11'!G35-'Pages 14-15'!G35</f>
        <v>1691.2000000000003</v>
      </c>
      <c r="E39" s="14">
        <f>'Pages 10-11'!I35-'Pages 14-15'!I35</f>
        <v>2528.15</v>
      </c>
      <c r="F39" s="14">
        <f>'Pages 10-11'!K35-'Pages 14-15'!K35</f>
        <v>3081.5500000000006</v>
      </c>
      <c r="G39" s="14">
        <v>4078.9500000000007</v>
      </c>
      <c r="H39" s="14">
        <v>5171.4500000000025</v>
      </c>
      <c r="I39" s="14">
        <v>7205.3499999999949</v>
      </c>
      <c r="J39" s="14">
        <v>9078.3500000000058</v>
      </c>
      <c r="K39" s="14">
        <v>11276.800000000017</v>
      </c>
    </row>
    <row r="40" spans="1:11" ht="18.899999999999999" customHeight="1">
      <c r="A40" s="24"/>
      <c r="B40" s="14"/>
      <c r="C40" s="14"/>
      <c r="D40" s="14"/>
      <c r="E40" s="14"/>
      <c r="F40" s="14"/>
      <c r="G40" s="14"/>
      <c r="H40" s="14"/>
      <c r="I40" s="14"/>
      <c r="J40" s="14"/>
      <c r="K40" s="14"/>
    </row>
    <row r="41" spans="1:11" ht="18.899999999999999" customHeight="1">
      <c r="A41" s="24" t="str">
        <f>'Page 9'!$A$43</f>
        <v>Direct federal tax</v>
      </c>
      <c r="B41" s="14">
        <f>'Pages 10-11'!C37-'Pages 14-15'!C37</f>
        <v>0</v>
      </c>
      <c r="C41" s="14">
        <f>'Pages 10-11'!E37-'Pages 14-15'!E37</f>
        <v>0</v>
      </c>
      <c r="D41" s="14">
        <f>'Pages 10-11'!G37-'Pages 14-15'!G37</f>
        <v>64.7</v>
      </c>
      <c r="E41" s="14">
        <f>'Pages 10-11'!I37-'Pages 14-15'!I37</f>
        <v>133.4</v>
      </c>
      <c r="F41" s="14">
        <f>'Pages 10-11'!K37-'Pages 14-15'!K37</f>
        <v>131.10000000000002</v>
      </c>
      <c r="G41" s="14">
        <v>388.70000000000005</v>
      </c>
      <c r="H41" s="14">
        <v>767.40000000000009</v>
      </c>
      <c r="I41" s="14">
        <v>1805.9999999999995</v>
      </c>
      <c r="J41" s="14">
        <v>1594</v>
      </c>
      <c r="K41" s="14">
        <v>2039.9000000000015</v>
      </c>
    </row>
    <row r="42" spans="1:11" ht="18.899999999999999" customHeight="1">
      <c r="A42" s="46"/>
      <c r="B42" s="47"/>
      <c r="C42" s="47"/>
      <c r="D42" s="47"/>
      <c r="E42" s="47"/>
      <c r="F42" s="47"/>
      <c r="G42" s="47"/>
      <c r="H42" s="47"/>
      <c r="I42" s="47"/>
      <c r="J42" s="47"/>
      <c r="K42" s="47"/>
    </row>
    <row r="43" spans="1:11" ht="18.899999999999999" customHeight="1">
      <c r="A43" s="38"/>
      <c r="B43" s="837" t="s">
        <v>87</v>
      </c>
      <c r="C43" s="838"/>
      <c r="D43" s="838"/>
      <c r="E43" s="838"/>
      <c r="F43" s="838"/>
      <c r="G43" s="838"/>
      <c r="H43" s="838"/>
      <c r="I43" s="838"/>
      <c r="J43" s="838"/>
      <c r="K43" s="839"/>
    </row>
    <row r="44" spans="1:11" ht="18.899999999999999" customHeight="1">
      <c r="A44" s="24" t="str">
        <f>'Page 9'!$A$16</f>
        <v>Zurich</v>
      </c>
      <c r="B44" s="26">
        <f>IF('Pages 10-11'!C10=0,0,B14/'Pages 10-11'!C10%)</f>
        <v>75.187386921685189</v>
      </c>
      <c r="C44" s="26">
        <f>IF('Pages 10-11'!E10=0,0,C14/'Pages 10-11'!E10%)</f>
        <v>75.555090071219112</v>
      </c>
      <c r="D44" s="26">
        <f>IF('Pages 10-11'!G10=0,0,D14/'Pages 10-11'!G10%)</f>
        <v>48.33687190375089</v>
      </c>
      <c r="E44" s="26">
        <f>IF('Pages 10-11'!I10=0,0,E14/'Pages 10-11'!I10%)</f>
        <v>42.965009208103126</v>
      </c>
      <c r="F44" s="26">
        <f>IF('Pages 10-11'!K10=0,0,F14/'Pages 10-11'!K10%)</f>
        <v>37.197858982862606</v>
      </c>
      <c r="G44" s="26">
        <v>34.207365063584774</v>
      </c>
      <c r="H44" s="26">
        <v>27.611337502155514</v>
      </c>
      <c r="I44" s="26">
        <v>23.261872203188812</v>
      </c>
      <c r="J44" s="26">
        <v>20.825513558256318</v>
      </c>
      <c r="K44" s="26">
        <v>11.413537404875321</v>
      </c>
    </row>
    <row r="45" spans="1:11" ht="18.899999999999999" customHeight="1">
      <c r="A45" s="24" t="str">
        <f>'Page 9'!$A$17</f>
        <v>Berne</v>
      </c>
      <c r="B45" s="26">
        <f>IF('Pages 10-11'!C11=0,0,B15/'Pages 10-11'!C11%)</f>
        <v>100</v>
      </c>
      <c r="C45" s="26">
        <f>IF('Pages 10-11'!E11=0,0,C15/'Pages 10-11'!E11%)</f>
        <v>100</v>
      </c>
      <c r="D45" s="26">
        <f>IF('Pages 10-11'!G11=0,0,D15/'Pages 10-11'!G11%)</f>
        <v>67.989968652037618</v>
      </c>
      <c r="E45" s="26">
        <f>IF('Pages 10-11'!I11=0,0,E15/'Pages 10-11'!I11%)</f>
        <v>51.171676999259176</v>
      </c>
      <c r="F45" s="26">
        <f>IF('Pages 10-11'!K11=0,0,F15/'Pages 10-11'!K11%)</f>
        <v>36.101121218531837</v>
      </c>
      <c r="G45" s="26">
        <v>26.311728802811309</v>
      </c>
      <c r="H45" s="26">
        <v>22.381712027074162</v>
      </c>
      <c r="I45" s="26">
        <v>18.98852996992898</v>
      </c>
      <c r="J45" s="26">
        <v>15.054517557907101</v>
      </c>
      <c r="K45" s="26">
        <v>6.8396319485781696</v>
      </c>
    </row>
    <row r="46" spans="1:11" ht="18.899999999999999" customHeight="1">
      <c r="A46" s="24" t="str">
        <f>'Page 9'!$A$18</f>
        <v>Lucerne</v>
      </c>
      <c r="B46" s="26">
        <f>IF('Pages 10-11'!C12=0,0,B16/'Pages 10-11'!C12%)</f>
        <v>41.314553990610335</v>
      </c>
      <c r="C46" s="26">
        <f>IF('Pages 10-11'!E12=0,0,C16/'Pages 10-11'!E12%)</f>
        <v>81.988472622478383</v>
      </c>
      <c r="D46" s="26">
        <f>IF('Pages 10-11'!G12=0,0,D16/'Pages 10-11'!G12%)</f>
        <v>82.081043956043942</v>
      </c>
      <c r="E46" s="26">
        <f>IF('Pages 10-11'!I12=0,0,E16/'Pages 10-11'!I12%)</f>
        <v>51.98690822533721</v>
      </c>
      <c r="F46" s="26">
        <f>IF('Pages 10-11'!K12=0,0,F16/'Pages 10-11'!K12%)</f>
        <v>42.694625106040498</v>
      </c>
      <c r="G46" s="26">
        <v>32.585558189877339</v>
      </c>
      <c r="H46" s="26">
        <v>25.157939182460595</v>
      </c>
      <c r="I46" s="26">
        <v>17.352209864883083</v>
      </c>
      <c r="J46" s="26">
        <v>10.9872170133373</v>
      </c>
      <c r="K46" s="26">
        <v>3.6253022905115166</v>
      </c>
    </row>
    <row r="47" spans="1:11" ht="18.899999999999999" customHeight="1">
      <c r="A47" s="24" t="str">
        <f>'Page 9'!$A$19</f>
        <v>Altdorf</v>
      </c>
      <c r="B47" s="26">
        <f>IF('Pages 10-11'!C13=0,0,B17/'Pages 10-11'!C13%)</f>
        <v>0</v>
      </c>
      <c r="C47" s="26">
        <f>IF('Pages 10-11'!E13=0,0,C17/'Pages 10-11'!E13%)</f>
        <v>62.340748439965509</v>
      </c>
      <c r="D47" s="26">
        <f>IF('Pages 10-11'!G13=0,0,D17/'Pages 10-11'!G13%)</f>
        <v>93.769082185805985</v>
      </c>
      <c r="E47" s="26">
        <f>IF('Pages 10-11'!I13=0,0,E17/'Pages 10-11'!I13%)</f>
        <v>55.999395059149016</v>
      </c>
      <c r="F47" s="26">
        <f>IF('Pages 10-11'!K13=0,0,F17/'Pages 10-11'!K13%)</f>
        <v>36.310959158515381</v>
      </c>
      <c r="G47" s="26">
        <v>21.365360813526248</v>
      </c>
      <c r="H47" s="26">
        <v>16.91193809363223</v>
      </c>
      <c r="I47" s="26">
        <v>11.095016881192571</v>
      </c>
      <c r="J47" s="26">
        <v>7.9613560337678422</v>
      </c>
      <c r="K47" s="26">
        <v>2.9559112050929666</v>
      </c>
    </row>
    <row r="48" spans="1:11" ht="18.899999999999999" customHeight="1">
      <c r="A48" s="24" t="str">
        <f>'Page 9'!$A$20</f>
        <v>Schwyz</v>
      </c>
      <c r="B48" s="26">
        <f>IF('Pages 10-11'!C14=0,0,B18/'Pages 10-11'!C14%)</f>
        <v>80.763253324123653</v>
      </c>
      <c r="C48" s="26">
        <f>IF('Pages 10-11'!E14=0,0,C18/'Pages 10-11'!E14%)</f>
        <v>70.670016750418753</v>
      </c>
      <c r="D48" s="26">
        <f>IF('Pages 10-11'!G14=0,0,D18/'Pages 10-11'!G14%)</f>
        <v>54.039858446638114</v>
      </c>
      <c r="E48" s="26">
        <f>IF('Pages 10-11'!I14=0,0,E18/'Pages 10-11'!I14%)</f>
        <v>40.721685812953687</v>
      </c>
      <c r="F48" s="26">
        <f>IF('Pages 10-11'!K14=0,0,F18/'Pages 10-11'!K14%)</f>
        <v>29.556706034622234</v>
      </c>
      <c r="G48" s="26">
        <v>25.414582664158232</v>
      </c>
      <c r="H48" s="26">
        <v>26.369311691416733</v>
      </c>
      <c r="I48" s="26">
        <v>18.75597499693589</v>
      </c>
      <c r="J48" s="26">
        <v>13.14845192818305</v>
      </c>
      <c r="K48" s="26">
        <v>13.340929169412847</v>
      </c>
    </row>
    <row r="49" spans="1:11" ht="18.899999999999999" customHeight="1">
      <c r="A49" s="24" t="str">
        <f>'Page 9'!$A$21</f>
        <v>Sarnen</v>
      </c>
      <c r="B49" s="26">
        <f>IF('Pages 10-11'!C15=0,0,B19/'Pages 10-11'!C15%)</f>
        <v>0</v>
      </c>
      <c r="C49" s="26">
        <f>IF('Pages 10-11'!E15=0,0,C19/'Pages 10-11'!E15%)</f>
        <v>100</v>
      </c>
      <c r="D49" s="26">
        <f>IF('Pages 10-11'!G15=0,0,D19/'Pages 10-11'!G15%)</f>
        <v>64.601769911504419</v>
      </c>
      <c r="E49" s="26">
        <f>IF('Pages 10-11'!I15=0,0,E19/'Pages 10-11'!I15%)</f>
        <v>41.052631578947377</v>
      </c>
      <c r="F49" s="26">
        <f>IF('Pages 10-11'!K15=0,0,F19/'Pages 10-11'!K15%)</f>
        <v>31.751824817518241</v>
      </c>
      <c r="G49" s="26">
        <v>29.589632829373631</v>
      </c>
      <c r="H49" s="26">
        <v>15.912208504801104</v>
      </c>
      <c r="I49" s="26">
        <v>9.8807495741056162</v>
      </c>
      <c r="J49" s="26">
        <v>7.1560764959901171</v>
      </c>
      <c r="K49" s="26">
        <v>2.6970471983259778</v>
      </c>
    </row>
    <row r="50" spans="1:11" ht="18.899999999999999" customHeight="1">
      <c r="A50" s="24" t="str">
        <f>'Page 9'!$A$22</f>
        <v>Stans</v>
      </c>
      <c r="B50" s="26">
        <f>IF('Pages 10-11'!C16=0,0,B20/'Pages 10-11'!C16%)</f>
        <v>48.159668221876622</v>
      </c>
      <c r="C50" s="26">
        <f>IF('Pages 10-11'!E16=0,0,C20/'Pages 10-11'!E16%)</f>
        <v>86.157253599114057</v>
      </c>
      <c r="D50" s="26">
        <f>IF('Pages 10-11'!G16=0,0,D20/'Pages 10-11'!G16%)</f>
        <v>84.702620967741936</v>
      </c>
      <c r="E50" s="26">
        <f>IF('Pages 10-11'!I16=0,0,E20/'Pages 10-11'!I16%)</f>
        <v>65.278389304727213</v>
      </c>
      <c r="F50" s="26">
        <f>IF('Pages 10-11'!K16=0,0,F20/'Pages 10-11'!K16%)</f>
        <v>51.087142612566346</v>
      </c>
      <c r="G50" s="26">
        <v>37.462381400905144</v>
      </c>
      <c r="H50" s="26">
        <v>25.913526637717702</v>
      </c>
      <c r="I50" s="26">
        <v>17.385178295955132</v>
      </c>
      <c r="J50" s="26">
        <v>12.614219379777952</v>
      </c>
      <c r="K50" s="26">
        <v>0.38990434671425289</v>
      </c>
    </row>
    <row r="51" spans="1:11" ht="18.899999999999999" customHeight="1">
      <c r="A51" s="24" t="str">
        <f>'Page 9'!$A$23</f>
        <v>Glarus</v>
      </c>
      <c r="B51" s="26">
        <f>IF('Pages 10-11'!C17=0,0,B21/'Pages 10-11'!C17%)</f>
        <v>100.00000000000001</v>
      </c>
      <c r="C51" s="26">
        <f>IF('Pages 10-11'!E17=0,0,C21/'Pages 10-11'!E17%)</f>
        <v>100</v>
      </c>
      <c r="D51" s="26">
        <f>IF('Pages 10-11'!G17=0,0,D21/'Pages 10-11'!G17%)</f>
        <v>46.871968962172645</v>
      </c>
      <c r="E51" s="26">
        <f>IF('Pages 10-11'!I17=0,0,E21/'Pages 10-11'!I17%)</f>
        <v>33.502528901734109</v>
      </c>
      <c r="F51" s="26">
        <f>IF('Pages 10-11'!K17=0,0,F21/'Pages 10-11'!K17%)</f>
        <v>27.77951430632363</v>
      </c>
      <c r="G51" s="26">
        <v>27.621678651747786</v>
      </c>
      <c r="H51" s="26">
        <v>22.64167246125173</v>
      </c>
      <c r="I51" s="26">
        <v>14.906640704074647</v>
      </c>
      <c r="J51" s="26">
        <v>13.073154293680979</v>
      </c>
      <c r="K51" s="26">
        <v>9.7529997342492489</v>
      </c>
    </row>
    <row r="52" spans="1:11" ht="18.899999999999999" customHeight="1">
      <c r="A52" s="24" t="str">
        <f>'Page 9'!$A$24</f>
        <v>Zug</v>
      </c>
      <c r="B52" s="26">
        <f>IF('Pages 10-11'!C18=0,0,B22/'Pages 10-11'!C18%)</f>
        <v>100</v>
      </c>
      <c r="C52" s="26">
        <f>IF('Pages 10-11'!E18=0,0,C22/'Pages 10-11'!E18%)</f>
        <v>100</v>
      </c>
      <c r="D52" s="26">
        <f>IF('Pages 10-11'!G18=0,0,D22/'Pages 10-11'!G18%)</f>
        <v>86.174590666316433</v>
      </c>
      <c r="E52" s="26">
        <f>IF('Pages 10-11'!I18=0,0,E22/'Pages 10-11'!I18%)</f>
        <v>62.796016581693415</v>
      </c>
      <c r="F52" s="26">
        <f>IF('Pages 10-11'!K18=0,0,F22/'Pages 10-11'!K18%)</f>
        <v>48.894983576234971</v>
      </c>
      <c r="G52" s="26">
        <v>42.676980859018315</v>
      </c>
      <c r="H52" s="26">
        <v>47.492756658637902</v>
      </c>
      <c r="I52" s="26">
        <v>52.359808569772461</v>
      </c>
      <c r="J52" s="26">
        <v>39.530020884539802</v>
      </c>
      <c r="K52" s="26">
        <v>2.4023159912664238</v>
      </c>
    </row>
    <row r="53" spans="1:11" ht="18.899999999999999" customHeight="1">
      <c r="A53" s="24" t="str">
        <f>'Page 9'!$A$25</f>
        <v>Fribourg</v>
      </c>
      <c r="B53" s="26">
        <f>IF('Pages 10-11'!C19=0,0,B23/'Pages 10-11'!C19%)</f>
        <v>76.213130352045667</v>
      </c>
      <c r="C53" s="26">
        <f>IF('Pages 10-11'!E19=0,0,C23/'Pages 10-11'!E19%)</f>
        <v>75.25897790055248</v>
      </c>
      <c r="D53" s="26">
        <f>IF('Pages 10-11'!G19=0,0,D23/'Pages 10-11'!G19%)</f>
        <v>76.069991165210567</v>
      </c>
      <c r="E53" s="26">
        <f>IF('Pages 10-11'!I19=0,0,E23/'Pages 10-11'!I19%)</f>
        <v>57.411235683783254</v>
      </c>
      <c r="F53" s="26">
        <f>IF('Pages 10-11'!K19=0,0,F23/'Pages 10-11'!K19%)</f>
        <v>48.845969314318964</v>
      </c>
      <c r="G53" s="26">
        <v>43.061969501802778</v>
      </c>
      <c r="H53" s="26">
        <v>35.396869080960315</v>
      </c>
      <c r="I53" s="26">
        <v>27.06238406716783</v>
      </c>
      <c r="J53" s="26">
        <v>23.490206862834953</v>
      </c>
      <c r="K53" s="26">
        <v>1.2136185375869717</v>
      </c>
    </row>
    <row r="54" spans="1:11" ht="18.899999999999999" customHeight="1">
      <c r="A54" s="24" t="str">
        <f>'Page 9'!$A$26</f>
        <v>Solothurn</v>
      </c>
      <c r="B54" s="26">
        <f>IF('Pages 10-11'!C20=0,0,B24/'Pages 10-11'!C20%)</f>
        <v>69.635627530364374</v>
      </c>
      <c r="C54" s="26">
        <f>IF('Pages 10-11'!E20=0,0,C24/'Pages 10-11'!E20%)</f>
        <v>92.462311557788937</v>
      </c>
      <c r="D54" s="26">
        <f>IF('Pages 10-11'!G20=0,0,D24/'Pages 10-11'!G20%)</f>
        <v>67.645246478873247</v>
      </c>
      <c r="E54" s="26">
        <f>IF('Pages 10-11'!I20=0,0,E24/'Pages 10-11'!I20%)</f>
        <v>45.58476373384547</v>
      </c>
      <c r="F54" s="26">
        <f>IF('Pages 10-11'!K20=0,0,F24/'Pages 10-11'!K20%)</f>
        <v>38.826375106322658</v>
      </c>
      <c r="G54" s="26">
        <v>36.649154805888557</v>
      </c>
      <c r="H54" s="26">
        <v>27.467758904349079</v>
      </c>
      <c r="I54" s="26">
        <v>20.931901590322152</v>
      </c>
      <c r="J54" s="26">
        <v>17.414857772711901</v>
      </c>
      <c r="K54" s="26">
        <v>3.8432672984486009</v>
      </c>
    </row>
    <row r="55" spans="1:11" ht="18.899999999999999" customHeight="1">
      <c r="A55" s="24" t="str">
        <f>'Page 9'!$A$27</f>
        <v>Basel</v>
      </c>
      <c r="B55" s="26">
        <f>IF('Pages 10-11'!C21=0,0,B25/'Pages 10-11'!C21%)</f>
        <v>0</v>
      </c>
      <c r="C55" s="26">
        <f>IF('Pages 10-11'!E21=0,0,C25/'Pages 10-11'!E21%)</f>
        <v>0</v>
      </c>
      <c r="D55" s="26">
        <f>IF('Pages 10-11'!G21=0,0,D25/'Pages 10-11'!G21%)</f>
        <v>100</v>
      </c>
      <c r="E55" s="26">
        <f>IF('Pages 10-11'!I21=0,0,E25/'Pages 10-11'!I21%)</f>
        <v>100</v>
      </c>
      <c r="F55" s="26">
        <f>IF('Pages 10-11'!K21=0,0,F25/'Pages 10-11'!K21%)</f>
        <v>94.075356144321674</v>
      </c>
      <c r="G55" s="26">
        <v>49.868766404199469</v>
      </c>
      <c r="H55" s="26">
        <v>29.366306027820713</v>
      </c>
      <c r="I55" s="26">
        <v>17.399267399267401</v>
      </c>
      <c r="J55" s="26">
        <v>12.345679012345672</v>
      </c>
      <c r="K55" s="26">
        <v>12.130004174578893</v>
      </c>
    </row>
    <row r="56" spans="1:11" ht="18.899999999999999" customHeight="1">
      <c r="A56" s="24" t="str">
        <f>'Page 9'!$A$28</f>
        <v>Liestal</v>
      </c>
      <c r="B56" s="26">
        <f>IF('Pages 10-11'!C22=0,0,B26/'Pages 10-11'!C22%)</f>
        <v>0</v>
      </c>
      <c r="C56" s="26">
        <f>IF('Pages 10-11'!E22=0,0,C26/'Pages 10-11'!E22%)</f>
        <v>0</v>
      </c>
      <c r="D56" s="26">
        <f>IF('Pages 10-11'!G22=0,0,D26/'Pages 10-11'!G22%)</f>
        <v>73.733886825431497</v>
      </c>
      <c r="E56" s="26">
        <f>IF('Pages 10-11'!I22=0,0,E26/'Pages 10-11'!I22%)</f>
        <v>83.905608101652803</v>
      </c>
      <c r="F56" s="26">
        <f>IF('Pages 10-11'!K22=0,0,F26/'Pages 10-11'!K22%)</f>
        <v>72.624548858231876</v>
      </c>
      <c r="G56" s="26">
        <v>56.793159787773305</v>
      </c>
      <c r="H56" s="26">
        <v>42.51735307727904</v>
      </c>
      <c r="I56" s="26">
        <v>30.78499850827469</v>
      </c>
      <c r="J56" s="26">
        <v>24.292305609437275</v>
      </c>
      <c r="K56" s="26">
        <v>10.918618721057094</v>
      </c>
    </row>
    <row r="57" spans="1:11" ht="18.899999999999999" customHeight="1">
      <c r="A57" s="24" t="str">
        <f>'Page 9'!$A$29</f>
        <v>Schaffhausen</v>
      </c>
      <c r="B57" s="26">
        <f>IF('Pages 10-11'!C23=0,0,B27/'Pages 10-11'!C23%)</f>
        <v>67.150287434984946</v>
      </c>
      <c r="C57" s="26">
        <f>IF('Pages 10-11'!E23=0,0,C27/'Pages 10-11'!E23%)</f>
        <v>89.403037795831864</v>
      </c>
      <c r="D57" s="26">
        <f>IF('Pages 10-11'!G23=0,0,D27/'Pages 10-11'!G23%)</f>
        <v>71.652396761605218</v>
      </c>
      <c r="E57" s="26">
        <f>IF('Pages 10-11'!I23=0,0,E27/'Pages 10-11'!I23%)</f>
        <v>49.382530120481931</v>
      </c>
      <c r="F57" s="26">
        <f>IF('Pages 10-11'!K23=0,0,F27/'Pages 10-11'!K23%)</f>
        <v>40.840871247918656</v>
      </c>
      <c r="G57" s="26">
        <v>31.948222904782792</v>
      </c>
      <c r="H57" s="26">
        <v>30.124159668339637</v>
      </c>
      <c r="I57" s="26">
        <v>25.408114278074752</v>
      </c>
      <c r="J57" s="26">
        <v>19.549338630161113</v>
      </c>
      <c r="K57" s="26">
        <v>0.34035563103024219</v>
      </c>
    </row>
    <row r="58" spans="1:11" ht="18.899999999999999" customHeight="1">
      <c r="A58" s="24" t="str">
        <f>'Page 9'!$A$30</f>
        <v>Herisau</v>
      </c>
      <c r="B58" s="26">
        <f>IF('Pages 10-11'!C24=0,0,B28/'Pages 10-11'!C24%)</f>
        <v>100</v>
      </c>
      <c r="C58" s="26">
        <f>IF('Pages 10-11'!E24=0,0,C28/'Pages 10-11'!E24%)</f>
        <v>100</v>
      </c>
      <c r="D58" s="26">
        <f>IF('Pages 10-11'!G24=0,0,D28/'Pages 10-11'!G24%)</f>
        <v>66.747967479674799</v>
      </c>
      <c r="E58" s="26">
        <f>IF('Pages 10-11'!I24=0,0,E28/'Pages 10-11'!I24%)</f>
        <v>43.806324236537904</v>
      </c>
      <c r="F58" s="26">
        <f>IF('Pages 10-11'!K24=0,0,F28/'Pages 10-11'!K24%)</f>
        <v>39.753656491293029</v>
      </c>
      <c r="G58" s="26">
        <v>34.670975286210947</v>
      </c>
      <c r="H58" s="26">
        <v>24.469663088849138</v>
      </c>
      <c r="I58" s="26">
        <v>15.56992993391051</v>
      </c>
      <c r="J58" s="26">
        <v>11.864991644478197</v>
      </c>
      <c r="K58" s="26">
        <v>0.45300113250284751</v>
      </c>
    </row>
    <row r="59" spans="1:11" ht="18.899999999999999" customHeight="1">
      <c r="A59" s="24" t="str">
        <f>'Page 9'!$A$31</f>
        <v>Appenzell</v>
      </c>
      <c r="B59" s="26">
        <f>IF('Pages 10-11'!C25=0,0,B29/'Pages 10-11'!C25%)</f>
        <v>66.531143275329327</v>
      </c>
      <c r="C59" s="26">
        <f>IF('Pages 10-11'!E25=0,0,C29/'Pages 10-11'!E25%)</f>
        <v>59.84410157505625</v>
      </c>
      <c r="D59" s="26">
        <f>IF('Pages 10-11'!G25=0,0,D29/'Pages 10-11'!G25%)</f>
        <v>56.22855292975072</v>
      </c>
      <c r="E59" s="26">
        <f>IF('Pages 10-11'!I25=0,0,E29/'Pages 10-11'!I25%)</f>
        <v>47.581448980788409</v>
      </c>
      <c r="F59" s="26">
        <f>IF('Pages 10-11'!K25=0,0,F29/'Pages 10-11'!K25%)</f>
        <v>40.404547427827232</v>
      </c>
      <c r="G59" s="26">
        <v>38.114836946414279</v>
      </c>
      <c r="H59" s="26">
        <v>28.525755755510332</v>
      </c>
      <c r="I59" s="26">
        <v>19.093741262930852</v>
      </c>
      <c r="J59" s="26">
        <v>13.457045930079023</v>
      </c>
      <c r="K59" s="26">
        <v>0.64064176460312083</v>
      </c>
    </row>
    <row r="60" spans="1:11" ht="18.899999999999999" customHeight="1">
      <c r="A60" s="24" t="str">
        <f>'Page 9'!$A$32</f>
        <v>St. Gall</v>
      </c>
      <c r="B60" s="26">
        <f>IF('Pages 10-11'!C26=0,0,B30/'Pages 10-11'!C26%)</f>
        <v>0</v>
      </c>
      <c r="C60" s="26">
        <f>IF('Pages 10-11'!E26=0,0,C30/'Pages 10-11'!E26%)</f>
        <v>100</v>
      </c>
      <c r="D60" s="26">
        <f>IF('Pages 10-11'!G26=0,0,D30/'Pages 10-11'!G26%)</f>
        <v>93.103448275862064</v>
      </c>
      <c r="E60" s="26">
        <f>IF('Pages 10-11'!I26=0,0,E30/'Pages 10-11'!I26%)</f>
        <v>67.591619702614068</v>
      </c>
      <c r="F60" s="26">
        <f>IF('Pages 10-11'!K26=0,0,F30/'Pages 10-11'!K26%)</f>
        <v>58.314606741573044</v>
      </c>
      <c r="G60" s="26">
        <v>43.531290678976568</v>
      </c>
      <c r="H60" s="26">
        <v>33.567880666288154</v>
      </c>
      <c r="I60" s="26">
        <v>23.988730018920265</v>
      </c>
      <c r="J60" s="26">
        <v>17.454665116820301</v>
      </c>
      <c r="K60" s="26">
        <v>2.0184078647531996</v>
      </c>
    </row>
    <row r="61" spans="1:11" ht="18.899999999999999" customHeight="1">
      <c r="A61" s="24" t="str">
        <f>'Page 9'!$A$33</f>
        <v>Chur</v>
      </c>
      <c r="B61" s="26">
        <f>IF('Pages 10-11'!C27=0,0,B31/'Pages 10-11'!C27%)</f>
        <v>0</v>
      </c>
      <c r="C61" s="26">
        <f>IF('Pages 10-11'!E27=0,0,C31/'Pages 10-11'!E27%)</f>
        <v>100</v>
      </c>
      <c r="D61" s="26">
        <f>IF('Pages 10-11'!G27=0,0,D31/'Pages 10-11'!G27%)</f>
        <v>100.00000000000001</v>
      </c>
      <c r="E61" s="26">
        <f>IF('Pages 10-11'!I27=0,0,E31/'Pages 10-11'!I27%)</f>
        <v>91.903719912472638</v>
      </c>
      <c r="F61" s="26">
        <f>IF('Pages 10-11'!K27=0,0,F31/'Pages 10-11'!K27%)</f>
        <v>66.711590296495956</v>
      </c>
      <c r="G61" s="26">
        <v>48.148663697104674</v>
      </c>
      <c r="H61" s="26">
        <v>36.702423520063569</v>
      </c>
      <c r="I61" s="26">
        <v>25.149700598802394</v>
      </c>
      <c r="J61" s="26">
        <v>19.049389601536841</v>
      </c>
      <c r="K61" s="26">
        <v>7.6991406158028237</v>
      </c>
    </row>
    <row r="62" spans="1:11" ht="18.899999999999999" customHeight="1">
      <c r="A62" s="24" t="str">
        <f>'Page 9'!$A$34</f>
        <v>Aarau</v>
      </c>
      <c r="B62" s="26">
        <f>IF('Pages 10-11'!C28=0,0,B32/'Pages 10-11'!C28%)</f>
        <v>0</v>
      </c>
      <c r="C62" s="26">
        <f>IF('Pages 10-11'!E28=0,0,C32/'Pages 10-11'!E28%)</f>
        <v>0</v>
      </c>
      <c r="D62" s="26">
        <f>IF('Pages 10-11'!G28=0,0,D32/'Pages 10-11'!G28%)</f>
        <v>70.587256696057224</v>
      </c>
      <c r="E62" s="26">
        <f>IF('Pages 10-11'!I28=0,0,E32/'Pages 10-11'!I28%)</f>
        <v>63.753750416712982</v>
      </c>
      <c r="F62" s="26">
        <f>IF('Pages 10-11'!K28=0,0,F32/'Pages 10-11'!K28%)</f>
        <v>54.906106698735321</v>
      </c>
      <c r="G62" s="26">
        <v>45.331326370497642</v>
      </c>
      <c r="H62" s="26">
        <v>36.664397328664982</v>
      </c>
      <c r="I62" s="26">
        <v>26.855711362750359</v>
      </c>
      <c r="J62" s="26">
        <v>20.723254185418259</v>
      </c>
      <c r="K62" s="26">
        <v>10.45652392369295</v>
      </c>
    </row>
    <row r="63" spans="1:11" ht="18.899999999999999" customHeight="1">
      <c r="A63" s="24" t="str">
        <f>'Page 9'!$A$35</f>
        <v>Frauenfeld</v>
      </c>
      <c r="B63" s="26">
        <f>IF('Pages 10-11'!C29=0,0,B33/'Pages 10-11'!C29%)</f>
        <v>0</v>
      </c>
      <c r="C63" s="26">
        <f>IF('Pages 10-11'!E29=0,0,C33/'Pages 10-11'!E29%)</f>
        <v>100</v>
      </c>
      <c r="D63" s="26">
        <f>IF('Pages 10-11'!G29=0,0,D33/'Pages 10-11'!G29%)</f>
        <v>100</v>
      </c>
      <c r="E63" s="26">
        <f>IF('Pages 10-11'!I29=0,0,E33/'Pages 10-11'!I29%)</f>
        <v>81.310792033348775</v>
      </c>
      <c r="F63" s="26">
        <f>IF('Pages 10-11'!K29=0,0,F33/'Pages 10-11'!K29%)</f>
        <v>65.411072198583184</v>
      </c>
      <c r="G63" s="26">
        <v>44.554724677090405</v>
      </c>
      <c r="H63" s="26">
        <v>32.143574000826497</v>
      </c>
      <c r="I63" s="26">
        <v>21.960692333694361</v>
      </c>
      <c r="J63" s="26">
        <v>17.799920350457988</v>
      </c>
      <c r="K63" s="26">
        <v>8.1465290866409905</v>
      </c>
    </row>
    <row r="64" spans="1:11" ht="18.899999999999999" customHeight="1">
      <c r="A64" s="24" t="str">
        <f>'Page 9'!$A$36</f>
        <v>Bellinzona</v>
      </c>
      <c r="B64" s="374">
        <f>IF('Pages 10-11'!C30=0,0,B34/'Pages 10-11'!C30%)</f>
        <v>-100</v>
      </c>
      <c r="C64" s="26">
        <f>IF('Pages 10-11'!E30=0,0,C34/'Pages 10-11'!E30%)</f>
        <v>86.527450319973056</v>
      </c>
      <c r="D64" s="26">
        <f>IF('Pages 10-11'!G30=0,0,D34/'Pages 10-11'!G30%)</f>
        <v>70.980102488343107</v>
      </c>
      <c r="E64" s="26">
        <f>IF('Pages 10-11'!I30=0,0,E34/'Pages 10-11'!I30%)</f>
        <v>52.071736162167838</v>
      </c>
      <c r="F64" s="26">
        <f>IF('Pages 10-11'!K30=0,0,F34/'Pages 10-11'!K30%)</f>
        <v>62.648260881991476</v>
      </c>
      <c r="G64" s="26">
        <v>57.458238487130103</v>
      </c>
      <c r="H64" s="26">
        <v>39.466803676428611</v>
      </c>
      <c r="I64" s="26">
        <v>23.031459794932729</v>
      </c>
      <c r="J64" s="26">
        <v>16.923466404831629</v>
      </c>
      <c r="K64" s="26">
        <v>4.1998446344160918</v>
      </c>
    </row>
    <row r="65" spans="1:11" ht="18.899999999999999" customHeight="1">
      <c r="A65" s="24" t="str">
        <f>'Page 9'!$A$37</f>
        <v>Lausanne</v>
      </c>
      <c r="B65" s="26">
        <f>IF('Pages 10-11'!C31=0,0,B35/'Pages 10-11'!C31%)</f>
        <v>0</v>
      </c>
      <c r="C65" s="26">
        <f>IF('Pages 10-11'!E31=0,0,C35/'Pages 10-11'!E31%)</f>
        <v>0</v>
      </c>
      <c r="D65" s="26">
        <f>IF('Pages 10-11'!G31=0,0,D35/'Pages 10-11'!G31%)</f>
        <v>100</v>
      </c>
      <c r="E65" s="26">
        <f>IF('Pages 10-11'!I31=0,0,E35/'Pages 10-11'!I31%)</f>
        <v>89.768788989008797</v>
      </c>
      <c r="F65" s="26">
        <f>IF('Pages 10-11'!K31=0,0,F35/'Pages 10-11'!K31%)</f>
        <v>64.043270195751163</v>
      </c>
      <c r="G65" s="26">
        <v>31.271887647267558</v>
      </c>
      <c r="H65" s="26">
        <v>23.195829654748575</v>
      </c>
      <c r="I65" s="26">
        <v>22.65208536261401</v>
      </c>
      <c r="J65" s="26">
        <v>19.723535631514512</v>
      </c>
      <c r="K65" s="26">
        <v>10.470339949806066</v>
      </c>
    </row>
    <row r="66" spans="1:11" ht="18.899999999999999" customHeight="1">
      <c r="A66" s="24" t="str">
        <f>'Page 9'!$A$38</f>
        <v>Sion</v>
      </c>
      <c r="B66" s="26">
        <f>IF('Pages 10-11'!C32=0,0,B36/'Pages 10-11'!C32%)</f>
        <v>0</v>
      </c>
      <c r="C66" s="26">
        <f>IF('Pages 10-11'!E32=0,0,C36/'Pages 10-11'!E32%)</f>
        <v>0</v>
      </c>
      <c r="D66" s="26">
        <f>IF('Pages 10-11'!G32=0,0,D36/'Pages 10-11'!G32%)</f>
        <v>56.594840081167277</v>
      </c>
      <c r="E66" s="26">
        <f>IF('Pages 10-11'!I32=0,0,E36/'Pages 10-11'!I32%)</f>
        <v>42.879042114639631</v>
      </c>
      <c r="F66" s="26">
        <f>IF('Pages 10-11'!K32=0,0,F36/'Pages 10-11'!K32%)</f>
        <v>44.540721316459553</v>
      </c>
      <c r="G66" s="26">
        <v>40.553118469109094</v>
      </c>
      <c r="H66" s="26">
        <v>38.581555114164395</v>
      </c>
      <c r="I66" s="26">
        <v>35.91578185778166</v>
      </c>
      <c r="J66" s="26">
        <v>25.607387378448109</v>
      </c>
      <c r="K66" s="26">
        <v>9.2271083798309963</v>
      </c>
    </row>
    <row r="67" spans="1:11" ht="18.899999999999999" customHeight="1">
      <c r="A67" s="24" t="str">
        <f>'Page 9'!$A$39</f>
        <v>Neuchâtel</v>
      </c>
      <c r="B67" s="26">
        <f>IF('Pages 10-11'!C33=0,0,B37/'Pages 10-11'!C33%)</f>
        <v>100</v>
      </c>
      <c r="C67" s="26">
        <f>IF('Pages 10-11'!E33=0,0,C37/'Pages 10-11'!E33%)</f>
        <v>75.62705592105263</v>
      </c>
      <c r="D67" s="26">
        <f>IF('Pages 10-11'!G33=0,0,D37/'Pages 10-11'!G33%)</f>
        <v>71.130642812565014</v>
      </c>
      <c r="E67" s="26">
        <f>IF('Pages 10-11'!I33=0,0,E37/'Pages 10-11'!I33%)</f>
        <v>61.7257794166946</v>
      </c>
      <c r="F67" s="26">
        <f>IF('Pages 10-11'!K33=0,0,F37/'Pages 10-11'!K33%)</f>
        <v>49.691944146079479</v>
      </c>
      <c r="G67" s="26">
        <v>39.821477365880313</v>
      </c>
      <c r="H67" s="26">
        <v>25.748525284920671</v>
      </c>
      <c r="I67" s="26">
        <v>21.059344790547801</v>
      </c>
      <c r="J67" s="26">
        <v>17.972577001364439</v>
      </c>
      <c r="K67" s="26">
        <v>1.5269864550622667</v>
      </c>
    </row>
    <row r="68" spans="1:11" ht="18.899999999999999" customHeight="1">
      <c r="A68" s="24" t="str">
        <f>'Page 9'!$A$40</f>
        <v>Geneva</v>
      </c>
      <c r="B68" s="26">
        <f>IF('Pages 10-11'!C34=0,0,B38/'Pages 10-11'!C34%)</f>
        <v>0</v>
      </c>
      <c r="C68" s="26">
        <f>IF('Pages 10-11'!E34=0,0,C38/'Pages 10-11'!E34%)</f>
        <v>0</v>
      </c>
      <c r="D68" s="26">
        <f>IF('Pages 10-11'!G34=0,0,D38/'Pages 10-11'!G34%)</f>
        <v>93.890518084066471</v>
      </c>
      <c r="E68" s="26">
        <f>IF('Pages 10-11'!I34=0,0,E38/'Pages 10-11'!I34%)</f>
        <v>98.699576061796151</v>
      </c>
      <c r="F68" s="26">
        <f>IF('Pages 10-11'!K34=0,0,F38/'Pages 10-11'!K34%)</f>
        <v>99.327866648743111</v>
      </c>
      <c r="G68" s="26">
        <v>75.122714883584578</v>
      </c>
      <c r="H68" s="26">
        <v>51.490361762173691</v>
      </c>
      <c r="I68" s="26">
        <v>31.313507592326911</v>
      </c>
      <c r="J68" s="26">
        <v>23.374696962434701</v>
      </c>
      <c r="K68" s="26">
        <v>13.621160483096231</v>
      </c>
    </row>
    <row r="69" spans="1:11" ht="18.899999999999999" customHeight="1">
      <c r="A69" s="24" t="str">
        <f>'Page 9'!$A$41</f>
        <v>Delémont</v>
      </c>
      <c r="B69" s="26">
        <f>IF('Pages 10-11'!C35=0,0,B39/'Pages 10-11'!C35%)</f>
        <v>100</v>
      </c>
      <c r="C69" s="26">
        <f>IF('Pages 10-11'!E35=0,0,C39/'Pages 10-11'!E35%)</f>
        <v>100</v>
      </c>
      <c r="D69" s="26">
        <f>IF('Pages 10-11'!G35=0,0,D39/'Pages 10-11'!G35%)</f>
        <v>95.504856562005884</v>
      </c>
      <c r="E69" s="26">
        <f>IF('Pages 10-11'!I35=0,0,E39/'Pages 10-11'!I35%)</f>
        <v>74.807296829459531</v>
      </c>
      <c r="F69" s="26">
        <f>IF('Pages 10-11'!K35=0,0,F39/'Pages 10-11'!K35%)</f>
        <v>58.510628198190503</v>
      </c>
      <c r="G69" s="26">
        <v>42.97612525286582</v>
      </c>
      <c r="H69" s="26">
        <v>31.454308244861227</v>
      </c>
      <c r="I69" s="26">
        <v>24.458535376593911</v>
      </c>
      <c r="J69" s="26">
        <v>21.269763916597075</v>
      </c>
      <c r="K69" s="26">
        <v>9.0210033834362537</v>
      </c>
    </row>
    <row r="70" spans="1:11" ht="18.899999999999999" customHeight="1">
      <c r="A70" s="24"/>
      <c r="B70" s="26"/>
      <c r="C70" s="26"/>
      <c r="D70" s="26"/>
      <c r="E70" s="26"/>
      <c r="F70" s="26"/>
      <c r="G70" s="26"/>
      <c r="H70" s="26"/>
      <c r="I70" s="26"/>
      <c r="J70" s="26"/>
      <c r="K70" s="26"/>
    </row>
    <row r="71" spans="1:11" ht="18.899999999999999" customHeight="1">
      <c r="A71" s="24" t="str">
        <f>'Page 9'!$A$43</f>
        <v>Direct federal tax</v>
      </c>
      <c r="B71" s="26">
        <f>IF('Pages 10-11'!C37=0,0,B41/'Pages 10-11'!C37%)</f>
        <v>0</v>
      </c>
      <c r="C71" s="26">
        <f>IF('Pages 10-11'!E37=0,0,C41/'Pages 10-11'!E37%)</f>
        <v>0</v>
      </c>
      <c r="D71" s="26">
        <f>IF('Pages 10-11'!G37=0,0,D41/'Pages 10-11'!G37%)</f>
        <v>100</v>
      </c>
      <c r="E71" s="26">
        <f>IF('Pages 10-11'!I37=0,0,E41/'Pages 10-11'!I37%)</f>
        <v>100</v>
      </c>
      <c r="F71" s="26">
        <f>IF('Pages 10-11'!K37=0,0,F41/'Pages 10-11'!K37%)</f>
        <v>62.162162162162176</v>
      </c>
      <c r="G71" s="26">
        <v>57.398109864146491</v>
      </c>
      <c r="H71" s="26">
        <v>41.754175961695417</v>
      </c>
      <c r="I71" s="26">
        <v>34.631536558706777</v>
      </c>
      <c r="J71" s="26">
        <v>15.978828553384725</v>
      </c>
      <c r="K71" s="26">
        <v>4.5062637928254148</v>
      </c>
    </row>
    <row r="72" spans="1:11" ht="18.899999999999999" customHeight="1">
      <c r="A72" s="46"/>
      <c r="B72" s="48"/>
      <c r="C72" s="48"/>
      <c r="D72" s="48"/>
      <c r="E72" s="48"/>
      <c r="F72" s="48"/>
      <c r="G72" s="48"/>
      <c r="H72" s="48"/>
      <c r="I72" s="48"/>
      <c r="J72" s="48"/>
      <c r="K72" s="48"/>
    </row>
    <row r="73" spans="1:11" ht="18.899999999999999" customHeight="1">
      <c r="A73" s="39"/>
      <c r="B73" s="49"/>
      <c r="C73" s="49"/>
      <c r="D73" s="49"/>
      <c r="E73" s="49"/>
      <c r="F73" s="49"/>
      <c r="G73" s="49"/>
      <c r="H73" s="49"/>
      <c r="I73" s="49"/>
      <c r="J73" s="49"/>
      <c r="K73" s="49"/>
    </row>
    <row r="74" spans="1:11" ht="18.899999999999999" customHeight="1">
      <c r="A74" s="39"/>
      <c r="B74" s="49"/>
      <c r="C74" s="49"/>
      <c r="D74" s="49"/>
      <c r="E74" s="49"/>
      <c r="F74" s="49"/>
      <c r="G74" s="49"/>
      <c r="H74" s="49"/>
      <c r="I74" s="49"/>
      <c r="J74" s="49"/>
      <c r="K74" s="49"/>
    </row>
    <row r="75" spans="1:11" ht="18.899999999999999" customHeight="1">
      <c r="B75" s="50"/>
      <c r="C75" s="50"/>
      <c r="D75" s="50"/>
      <c r="E75" s="50"/>
      <c r="F75" s="50"/>
      <c r="G75" s="50"/>
      <c r="H75" s="50"/>
      <c r="I75" s="50"/>
      <c r="J75" s="50"/>
      <c r="K75" s="50"/>
    </row>
    <row r="76" spans="1:11" ht="18.899999999999999" customHeight="1">
      <c r="B76" s="50"/>
      <c r="C76" s="50"/>
      <c r="D76" s="50"/>
      <c r="E76" s="50"/>
      <c r="F76" s="50"/>
      <c r="G76" s="50"/>
      <c r="H76" s="50"/>
      <c r="I76" s="50"/>
      <c r="J76" s="50"/>
      <c r="K76" s="50"/>
    </row>
    <row r="77" spans="1:11" ht="18.899999999999999" customHeight="1">
      <c r="B77" s="50"/>
      <c r="C77" s="50"/>
      <c r="D77" s="50"/>
      <c r="E77" s="50"/>
      <c r="F77" s="50"/>
      <c r="G77" s="50"/>
      <c r="H77" s="50"/>
      <c r="I77" s="50"/>
      <c r="J77" s="50"/>
      <c r="K77" s="50"/>
    </row>
    <row r="78" spans="1:11">
      <c r="B78" s="50"/>
      <c r="C78" s="50"/>
      <c r="D78" s="50"/>
      <c r="E78" s="50"/>
      <c r="F78" s="50"/>
      <c r="G78" s="50"/>
      <c r="H78" s="50"/>
      <c r="I78" s="50"/>
      <c r="J78" s="50"/>
      <c r="K78" s="50"/>
    </row>
    <row r="79" spans="1:11">
      <c r="B79" s="50"/>
      <c r="C79" s="50"/>
      <c r="D79" s="50"/>
      <c r="E79" s="50"/>
      <c r="F79" s="50"/>
      <c r="G79" s="50"/>
      <c r="H79" s="50"/>
      <c r="I79" s="50"/>
      <c r="J79" s="50"/>
      <c r="K79" s="50"/>
    </row>
    <row r="80" spans="1:11">
      <c r="B80" s="50"/>
      <c r="C80" s="50"/>
      <c r="D80" s="50"/>
      <c r="E80" s="50"/>
      <c r="F80" s="50"/>
      <c r="G80" s="50"/>
      <c r="H80" s="50"/>
      <c r="I80" s="50"/>
      <c r="J80" s="50"/>
      <c r="K80" s="50"/>
    </row>
    <row r="81" spans="2:11">
      <c r="B81" s="50"/>
      <c r="C81" s="50"/>
      <c r="D81" s="50"/>
      <c r="E81" s="50"/>
      <c r="F81" s="50"/>
      <c r="G81" s="50"/>
      <c r="H81" s="50"/>
      <c r="I81" s="50"/>
      <c r="J81" s="50"/>
      <c r="K81" s="50"/>
    </row>
    <row r="82" spans="2:11">
      <c r="B82" s="50"/>
      <c r="C82" s="50"/>
      <c r="D82" s="50"/>
      <c r="E82" s="50"/>
      <c r="F82" s="50"/>
      <c r="G82" s="50"/>
      <c r="H82" s="50"/>
      <c r="I82" s="50"/>
      <c r="J82" s="50"/>
      <c r="K82" s="50"/>
    </row>
    <row r="83" spans="2:11">
      <c r="B83" s="50"/>
      <c r="C83" s="50"/>
      <c r="D83" s="50"/>
      <c r="E83" s="50"/>
      <c r="F83" s="50"/>
      <c r="G83" s="50"/>
      <c r="H83" s="50"/>
      <c r="I83" s="50"/>
      <c r="J83" s="50"/>
      <c r="K83" s="50"/>
    </row>
    <row r="84" spans="2:11">
      <c r="B84" s="50"/>
      <c r="C84" s="50"/>
      <c r="D84" s="50"/>
      <c r="E84" s="50"/>
      <c r="F84" s="50"/>
      <c r="G84" s="50"/>
      <c r="H84" s="50"/>
      <c r="I84" s="50"/>
      <c r="J84" s="50"/>
      <c r="K84" s="50"/>
    </row>
    <row r="85" spans="2:11">
      <c r="B85" s="50"/>
      <c r="C85" s="50"/>
      <c r="D85" s="50"/>
      <c r="E85" s="50"/>
      <c r="F85" s="50"/>
      <c r="G85" s="50"/>
      <c r="H85" s="50"/>
      <c r="I85" s="50"/>
      <c r="J85" s="50"/>
      <c r="K85" s="50"/>
    </row>
    <row r="86" spans="2:11">
      <c r="B86" s="50"/>
      <c r="C86" s="50"/>
      <c r="D86" s="50"/>
      <c r="E86" s="50"/>
      <c r="F86" s="50"/>
      <c r="G86" s="50"/>
      <c r="H86" s="50"/>
      <c r="I86" s="50"/>
      <c r="J86" s="50"/>
      <c r="K86" s="50"/>
    </row>
    <row r="87" spans="2:11">
      <c r="B87" s="50"/>
      <c r="C87" s="50"/>
      <c r="D87" s="50"/>
      <c r="E87" s="50"/>
      <c r="F87" s="50"/>
      <c r="G87" s="50"/>
      <c r="H87" s="50"/>
      <c r="I87" s="50"/>
      <c r="J87" s="50"/>
      <c r="K87" s="50"/>
    </row>
    <row r="88" spans="2:11">
      <c r="B88" s="50"/>
      <c r="C88" s="50"/>
      <c r="D88" s="50"/>
      <c r="E88" s="50"/>
      <c r="F88" s="50"/>
      <c r="G88" s="50"/>
      <c r="H88" s="50"/>
      <c r="I88" s="50"/>
      <c r="J88" s="50"/>
      <c r="K88" s="50"/>
    </row>
    <row r="89" spans="2:11">
      <c r="B89" s="50"/>
      <c r="C89" s="50"/>
      <c r="D89" s="50"/>
      <c r="E89" s="50"/>
      <c r="F89" s="50"/>
      <c r="G89" s="50"/>
      <c r="H89" s="50"/>
      <c r="I89" s="50"/>
      <c r="J89" s="50"/>
      <c r="K89" s="50"/>
    </row>
    <row r="90" spans="2:11">
      <c r="B90" s="50"/>
      <c r="C90" s="50"/>
      <c r="D90" s="50"/>
      <c r="E90" s="50"/>
      <c r="F90" s="50"/>
      <c r="G90" s="50"/>
      <c r="H90" s="50"/>
      <c r="I90" s="50"/>
      <c r="J90" s="50"/>
      <c r="K90" s="50"/>
    </row>
    <row r="91" spans="2:11">
      <c r="B91" s="50"/>
      <c r="C91" s="50"/>
      <c r="D91" s="50"/>
      <c r="E91" s="50"/>
      <c r="F91" s="50"/>
      <c r="G91" s="50"/>
      <c r="H91" s="50"/>
      <c r="I91" s="50"/>
      <c r="J91" s="50"/>
      <c r="K91" s="50"/>
    </row>
    <row r="92" spans="2:11">
      <c r="B92" s="50"/>
      <c r="C92" s="50"/>
      <c r="D92" s="50"/>
      <c r="E92" s="50"/>
      <c r="F92" s="50"/>
      <c r="G92" s="50"/>
      <c r="H92" s="50"/>
      <c r="I92" s="50"/>
      <c r="J92" s="50"/>
      <c r="K92" s="50"/>
    </row>
    <row r="93" spans="2:11">
      <c r="B93" s="50"/>
      <c r="C93" s="50"/>
      <c r="D93" s="50"/>
      <c r="E93" s="50"/>
      <c r="F93" s="50"/>
      <c r="G93" s="50"/>
      <c r="H93" s="50"/>
      <c r="I93" s="50"/>
      <c r="J93" s="50"/>
      <c r="K93" s="50"/>
    </row>
    <row r="94" spans="2:11">
      <c r="B94" s="50"/>
      <c r="C94" s="50"/>
      <c r="D94" s="50"/>
      <c r="E94" s="50"/>
      <c r="F94" s="50"/>
      <c r="G94" s="50"/>
      <c r="H94" s="50"/>
      <c r="I94" s="50"/>
      <c r="J94" s="50"/>
      <c r="K94" s="50"/>
    </row>
    <row r="95" spans="2:11">
      <c r="B95" s="50"/>
      <c r="C95" s="50"/>
      <c r="D95" s="50"/>
      <c r="E95" s="50"/>
      <c r="F95" s="50"/>
      <c r="G95" s="50"/>
      <c r="H95" s="50"/>
      <c r="I95" s="50"/>
      <c r="J95" s="50"/>
      <c r="K95" s="50"/>
    </row>
    <row r="96" spans="2:11">
      <c r="B96" s="50"/>
      <c r="C96" s="50"/>
      <c r="D96" s="50"/>
      <c r="E96" s="50"/>
      <c r="F96" s="50"/>
      <c r="G96" s="50"/>
      <c r="H96" s="50"/>
      <c r="I96" s="50"/>
      <c r="J96" s="50"/>
      <c r="K96" s="50"/>
    </row>
    <row r="97" spans="2:11">
      <c r="B97" s="50"/>
      <c r="C97" s="50"/>
      <c r="D97" s="50"/>
      <c r="E97" s="50"/>
      <c r="F97" s="50"/>
      <c r="G97" s="50"/>
      <c r="H97" s="50"/>
      <c r="I97" s="50"/>
      <c r="J97" s="50"/>
      <c r="K97" s="50"/>
    </row>
    <row r="98" spans="2:11">
      <c r="B98" s="50"/>
      <c r="C98" s="50"/>
      <c r="D98" s="50"/>
      <c r="E98" s="50"/>
      <c r="F98" s="50"/>
      <c r="G98" s="50"/>
      <c r="H98" s="50"/>
      <c r="I98" s="50"/>
      <c r="J98" s="50"/>
      <c r="K98" s="50"/>
    </row>
    <row r="99" spans="2:11">
      <c r="B99" s="50"/>
      <c r="C99" s="50"/>
      <c r="D99" s="50"/>
      <c r="E99" s="50"/>
      <c r="F99" s="50"/>
      <c r="G99" s="50"/>
      <c r="H99" s="50"/>
      <c r="I99" s="50"/>
      <c r="J99" s="50"/>
      <c r="K99" s="50"/>
    </row>
    <row r="100" spans="2:11">
      <c r="B100" s="50"/>
      <c r="C100" s="50"/>
      <c r="D100" s="50"/>
      <c r="E100" s="50"/>
      <c r="F100" s="50"/>
      <c r="G100" s="50"/>
      <c r="H100" s="50"/>
      <c r="I100" s="50"/>
      <c r="J100" s="50"/>
      <c r="K100" s="50"/>
    </row>
    <row r="101" spans="2:11">
      <c r="B101" s="50"/>
      <c r="C101" s="50"/>
      <c r="D101" s="50"/>
      <c r="E101" s="50"/>
      <c r="F101" s="50"/>
      <c r="G101" s="50"/>
      <c r="H101" s="50"/>
      <c r="I101" s="50"/>
      <c r="J101" s="50"/>
      <c r="K101" s="50"/>
    </row>
    <row r="102" spans="2:11">
      <c r="B102" s="50"/>
      <c r="C102" s="50"/>
      <c r="D102" s="50"/>
      <c r="E102" s="50"/>
      <c r="F102" s="50"/>
      <c r="G102" s="50"/>
      <c r="H102" s="50"/>
      <c r="I102" s="50"/>
      <c r="J102" s="50"/>
      <c r="K102" s="50"/>
    </row>
    <row r="103" spans="2:11">
      <c r="B103" s="50"/>
      <c r="C103" s="50"/>
      <c r="D103" s="50"/>
      <c r="E103" s="50"/>
      <c r="F103" s="50"/>
      <c r="G103" s="50"/>
      <c r="H103" s="50"/>
      <c r="I103" s="50"/>
      <c r="J103" s="50"/>
      <c r="K103" s="50"/>
    </row>
    <row r="104" spans="2:11">
      <c r="B104" s="50"/>
      <c r="C104" s="50"/>
      <c r="D104" s="50"/>
      <c r="E104" s="50"/>
      <c r="F104" s="50"/>
      <c r="G104" s="50"/>
      <c r="H104" s="50"/>
      <c r="I104" s="50"/>
      <c r="J104" s="50"/>
      <c r="K104" s="50"/>
    </row>
    <row r="105" spans="2:11">
      <c r="B105" s="50"/>
      <c r="C105" s="50"/>
      <c r="D105" s="50"/>
      <c r="E105" s="50"/>
      <c r="F105" s="50"/>
      <c r="G105" s="50"/>
      <c r="H105" s="50"/>
      <c r="I105" s="50"/>
      <c r="J105" s="50"/>
      <c r="K105" s="50"/>
    </row>
    <row r="106" spans="2:11">
      <c r="B106" s="50"/>
      <c r="C106" s="50"/>
      <c r="D106" s="50"/>
      <c r="E106" s="50"/>
      <c r="F106" s="50"/>
      <c r="G106" s="50"/>
      <c r="H106" s="50"/>
      <c r="I106" s="50"/>
      <c r="J106" s="50"/>
      <c r="K106" s="50"/>
    </row>
    <row r="107" spans="2:11">
      <c r="B107" s="50"/>
      <c r="C107" s="50"/>
      <c r="D107" s="50"/>
      <c r="E107" s="50"/>
      <c r="F107" s="50"/>
      <c r="G107" s="50"/>
      <c r="H107" s="50"/>
      <c r="I107" s="50"/>
      <c r="J107" s="50"/>
      <c r="K107" s="50"/>
    </row>
    <row r="108" spans="2:11">
      <c r="B108" s="50"/>
      <c r="C108" s="50"/>
      <c r="D108" s="50"/>
      <c r="E108" s="50"/>
      <c r="F108" s="50"/>
      <c r="G108" s="50"/>
      <c r="H108" s="50"/>
      <c r="I108" s="50"/>
      <c r="J108" s="50"/>
      <c r="K108" s="50"/>
    </row>
    <row r="109" spans="2:11">
      <c r="B109" s="50"/>
      <c r="C109" s="50"/>
      <c r="D109" s="50"/>
      <c r="E109" s="50"/>
      <c r="F109" s="50"/>
      <c r="G109" s="50"/>
      <c r="H109" s="50"/>
      <c r="I109" s="50"/>
      <c r="J109" s="50"/>
      <c r="K109" s="50"/>
    </row>
    <row r="110" spans="2:11">
      <c r="B110" s="50"/>
      <c r="C110" s="50"/>
      <c r="D110" s="50"/>
      <c r="E110" s="50"/>
      <c r="F110" s="50"/>
      <c r="G110" s="50"/>
      <c r="H110" s="50"/>
      <c r="I110" s="50"/>
      <c r="J110" s="50"/>
      <c r="K110" s="50"/>
    </row>
    <row r="111" spans="2:11">
      <c r="B111" s="50"/>
      <c r="C111" s="50"/>
      <c r="D111" s="50"/>
      <c r="E111" s="50"/>
      <c r="F111" s="50"/>
      <c r="G111" s="50"/>
      <c r="H111" s="50"/>
      <c r="I111" s="50"/>
      <c r="J111" s="50"/>
      <c r="K111" s="50"/>
    </row>
    <row r="112" spans="2:11">
      <c r="B112" s="50"/>
      <c r="C112" s="50"/>
      <c r="D112" s="50"/>
      <c r="E112" s="50"/>
      <c r="F112" s="50"/>
      <c r="G112" s="50"/>
      <c r="H112" s="50"/>
      <c r="I112" s="50"/>
      <c r="J112" s="50"/>
      <c r="K112" s="50"/>
    </row>
    <row r="113" spans="2:11">
      <c r="B113" s="50"/>
      <c r="C113" s="50"/>
      <c r="D113" s="50"/>
      <c r="E113" s="50"/>
      <c r="F113" s="50"/>
      <c r="G113" s="50"/>
      <c r="H113" s="50"/>
      <c r="I113" s="50"/>
      <c r="J113" s="50"/>
      <c r="K113" s="50"/>
    </row>
    <row r="114" spans="2:11">
      <c r="B114" s="50"/>
      <c r="C114" s="50"/>
      <c r="D114" s="50"/>
      <c r="E114" s="50"/>
      <c r="F114" s="50"/>
      <c r="G114" s="50"/>
      <c r="H114" s="50"/>
      <c r="I114" s="50"/>
      <c r="J114" s="50"/>
      <c r="K114" s="50"/>
    </row>
    <row r="115" spans="2:11">
      <c r="B115" s="50"/>
      <c r="C115" s="50"/>
      <c r="D115" s="50"/>
      <c r="E115" s="50"/>
      <c r="F115" s="50"/>
      <c r="G115" s="50"/>
      <c r="H115" s="50"/>
      <c r="I115" s="50"/>
      <c r="J115" s="50"/>
      <c r="K115" s="50"/>
    </row>
    <row r="116" spans="2:11">
      <c r="B116" s="50"/>
      <c r="C116" s="50"/>
      <c r="D116" s="50"/>
      <c r="E116" s="50"/>
      <c r="F116" s="50"/>
      <c r="G116" s="50"/>
      <c r="H116" s="50"/>
      <c r="I116" s="50"/>
      <c r="J116" s="50"/>
      <c r="K116" s="50"/>
    </row>
    <row r="117" spans="2:11">
      <c r="B117" s="50"/>
      <c r="C117" s="50"/>
      <c r="D117" s="50"/>
      <c r="E117" s="50"/>
      <c r="F117" s="50"/>
      <c r="G117" s="50"/>
      <c r="H117" s="50"/>
      <c r="I117" s="50"/>
      <c r="J117" s="50"/>
      <c r="K117" s="50"/>
    </row>
    <row r="118" spans="2:11">
      <c r="B118" s="50"/>
      <c r="C118" s="50"/>
      <c r="D118" s="50"/>
      <c r="E118" s="50"/>
      <c r="F118" s="50"/>
      <c r="G118" s="50"/>
      <c r="H118" s="50"/>
      <c r="I118" s="50"/>
      <c r="J118" s="50"/>
      <c r="K118" s="50"/>
    </row>
    <row r="119" spans="2:11">
      <c r="B119" s="50"/>
      <c r="C119" s="50"/>
      <c r="D119" s="50"/>
      <c r="E119" s="50"/>
      <c r="F119" s="50"/>
      <c r="G119" s="50"/>
      <c r="H119" s="50"/>
      <c r="I119" s="50"/>
      <c r="J119" s="50"/>
      <c r="K119" s="50"/>
    </row>
    <row r="120" spans="2:11">
      <c r="B120" s="50"/>
      <c r="C120" s="50"/>
      <c r="D120" s="50"/>
      <c r="E120" s="50"/>
      <c r="F120" s="50"/>
      <c r="G120" s="50"/>
      <c r="H120" s="50"/>
      <c r="I120" s="50"/>
      <c r="J120" s="50"/>
      <c r="K120" s="50"/>
    </row>
    <row r="121" spans="2:11">
      <c r="B121" s="50"/>
      <c r="C121" s="50"/>
      <c r="D121" s="50"/>
      <c r="E121" s="50"/>
      <c r="F121" s="50"/>
      <c r="G121" s="50"/>
      <c r="H121" s="50"/>
      <c r="I121" s="50"/>
      <c r="J121" s="50"/>
      <c r="K121" s="50"/>
    </row>
    <row r="122" spans="2:11">
      <c r="B122" s="50"/>
      <c r="C122" s="50"/>
      <c r="D122" s="50"/>
      <c r="E122" s="50"/>
      <c r="F122" s="50"/>
      <c r="G122" s="50"/>
      <c r="H122" s="50"/>
      <c r="I122" s="50"/>
      <c r="J122" s="50"/>
      <c r="K122" s="50"/>
    </row>
    <row r="123" spans="2:11">
      <c r="B123" s="50"/>
      <c r="C123" s="50"/>
      <c r="D123" s="50"/>
      <c r="E123" s="50"/>
      <c r="F123" s="50"/>
      <c r="G123" s="50"/>
      <c r="H123" s="50"/>
      <c r="I123" s="50"/>
      <c r="J123" s="50"/>
      <c r="K123" s="50"/>
    </row>
    <row r="124" spans="2:11">
      <c r="B124" s="50"/>
      <c r="C124" s="50"/>
      <c r="D124" s="50"/>
      <c r="E124" s="50"/>
      <c r="F124" s="50"/>
      <c r="G124" s="50"/>
      <c r="H124" s="50"/>
      <c r="I124" s="50"/>
      <c r="J124" s="50"/>
      <c r="K124" s="50"/>
    </row>
    <row r="125" spans="2:11">
      <c r="B125" s="50"/>
      <c r="C125" s="50"/>
      <c r="D125" s="50"/>
      <c r="E125" s="50"/>
      <c r="F125" s="50"/>
      <c r="G125" s="50"/>
      <c r="H125" s="50"/>
      <c r="I125" s="50"/>
      <c r="J125" s="50"/>
      <c r="K125" s="50"/>
    </row>
  </sheetData>
  <mergeCells count="3">
    <mergeCell ref="B13:K13"/>
    <mergeCell ref="B43:K43"/>
    <mergeCell ref="B10:K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 xml:space="preserve">&amp;C&amp;"Helvetica,Standard" Eidg. Steuerverwaltung  -  Administration fédérale des contributions  -  Amministrazione federale delle contribuzioni&amp;R13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Z121"/>
  <sheetViews>
    <sheetView zoomScale="60" zoomScaleNormal="60" workbookViewId="0"/>
  </sheetViews>
  <sheetFormatPr baseColWidth="10" defaultColWidth="12.6640625" defaultRowHeight="13.2"/>
  <cols>
    <col min="1" max="1" width="30.5546875" style="40" customWidth="1"/>
    <col min="2" max="6" width="11.5546875" style="40" bestFit="1" customWidth="1"/>
    <col min="7" max="12" width="13.5546875" style="40" bestFit="1" customWidth="1"/>
    <col min="13" max="13" width="13.5546875" style="40" customWidth="1"/>
    <col min="14" max="22" width="12.6640625" style="40" customWidth="1"/>
    <col min="23" max="23" width="14.5546875" style="40" customWidth="1"/>
    <col min="24" max="24" width="15" style="39" customWidth="1"/>
    <col min="25" max="25" width="15.33203125" style="40" bestFit="1" customWidth="1"/>
    <col min="26" max="26" width="34.44140625" style="40" bestFit="1" customWidth="1"/>
    <col min="27" max="16384" width="12.6640625" style="40"/>
  </cols>
  <sheetData>
    <row r="1" spans="1:26" s="52" customFormat="1" ht="18.899999999999999" customHeight="1">
      <c r="A1" s="38" t="s">
        <v>85</v>
      </c>
      <c r="B1" s="38"/>
      <c r="C1" s="38"/>
      <c r="D1" s="38"/>
      <c r="E1" s="38"/>
      <c r="F1" s="38"/>
      <c r="G1" s="38"/>
      <c r="H1" s="38"/>
      <c r="I1" s="38"/>
      <c r="J1" s="38"/>
      <c r="K1" s="38"/>
      <c r="L1" s="38"/>
      <c r="M1" s="38"/>
      <c r="N1" s="38" t="str">
        <f>A1</f>
        <v>Married sole earner without children</v>
      </c>
      <c r="X1" s="38"/>
    </row>
    <row r="2" spans="1:26" s="52" customFormat="1" ht="18.899999999999999" customHeight="1">
      <c r="A2" s="38"/>
      <c r="B2" s="38"/>
      <c r="C2" s="38"/>
      <c r="D2" s="38"/>
      <c r="E2" s="38"/>
      <c r="F2" s="38"/>
      <c r="G2" s="38"/>
      <c r="H2" s="38"/>
      <c r="I2" s="38"/>
      <c r="J2" s="38"/>
      <c r="K2" s="38"/>
      <c r="L2" s="38"/>
      <c r="M2" s="38"/>
      <c r="N2" s="38"/>
      <c r="X2" s="38"/>
    </row>
    <row r="3" spans="1:26" s="52" customFormat="1" ht="18.899999999999999" customHeight="1">
      <c r="A3" s="41" t="str">
        <f>'Pages 10-11'!$A$3</f>
        <v>Cantonal, municipal and church tax burden on gross earned income</v>
      </c>
      <c r="C3" s="38"/>
      <c r="D3" s="38"/>
      <c r="E3" s="38"/>
      <c r="F3" s="38"/>
      <c r="G3" s="38"/>
      <c r="H3" s="38"/>
      <c r="I3" s="38"/>
      <c r="J3" s="38"/>
      <c r="K3" s="38"/>
      <c r="L3" s="38"/>
      <c r="M3" s="38"/>
      <c r="N3" s="41" t="str">
        <f>A3</f>
        <v>Cantonal, municipal and church tax burden on gross earned income</v>
      </c>
      <c r="X3" s="38"/>
    </row>
    <row r="4" spans="1:26" ht="18.899999999999999" customHeight="1">
      <c r="A4" s="41"/>
      <c r="B4" s="39"/>
      <c r="C4" s="39"/>
      <c r="D4" s="39"/>
      <c r="E4" s="39"/>
      <c r="F4" s="39"/>
      <c r="G4" s="39"/>
      <c r="H4" s="39"/>
      <c r="I4" s="39"/>
      <c r="J4" s="39"/>
      <c r="K4" s="39"/>
      <c r="L4" s="39"/>
      <c r="M4" s="39"/>
    </row>
    <row r="5" spans="1:26" ht="18.899999999999999" customHeight="1" thickBot="1">
      <c r="A5" s="42">
        <v>4</v>
      </c>
      <c r="B5" s="39"/>
      <c r="C5" s="39"/>
      <c r="D5" s="39"/>
      <c r="E5" s="39"/>
      <c r="F5" s="39"/>
      <c r="G5" s="39"/>
      <c r="H5" s="39"/>
      <c r="I5" s="39"/>
      <c r="J5" s="39"/>
      <c r="K5" s="39"/>
      <c r="L5" s="39"/>
      <c r="M5" s="39"/>
      <c r="X5" s="53"/>
      <c r="Z5" s="53">
        <f>A5</f>
        <v>4</v>
      </c>
    </row>
    <row r="6" spans="1:26" ht="18.899999999999999" customHeight="1" thickBot="1">
      <c r="A6" s="41" t="str">
        <f>'Pages 10-11'!$A$6</f>
        <v>Cantonal capitals</v>
      </c>
      <c r="B6" s="840" t="str">
        <f>'Pages 10-11'!$B$6:$L$6</f>
        <v xml:space="preserve">Gross earned income in Swiss francs </v>
      </c>
      <c r="C6" s="841"/>
      <c r="D6" s="841"/>
      <c r="E6" s="841"/>
      <c r="F6" s="841"/>
      <c r="G6" s="841"/>
      <c r="H6" s="841"/>
      <c r="I6" s="841"/>
      <c r="J6" s="841"/>
      <c r="K6" s="841"/>
      <c r="L6" s="841"/>
      <c r="M6" s="390"/>
      <c r="N6" s="840" t="str">
        <f>B6</f>
        <v xml:space="preserve">Gross earned income in Swiss francs </v>
      </c>
      <c r="O6" s="841"/>
      <c r="P6" s="841"/>
      <c r="Q6" s="841"/>
      <c r="R6" s="841"/>
      <c r="S6" s="841"/>
      <c r="T6" s="841"/>
      <c r="U6" s="841"/>
      <c r="V6" s="841"/>
      <c r="W6" s="841"/>
      <c r="X6" s="841"/>
      <c r="Y6" s="842"/>
      <c r="Z6" s="57" t="str">
        <f t="shared" ref="Z6:Z67" si="0">A6</f>
        <v>Cantonal capitals</v>
      </c>
    </row>
    <row r="7" spans="1:26" ht="18.899999999999999" customHeight="1">
      <c r="A7" s="41" t="str">
        <f>'Pages 10-11'!$A$7</f>
        <v>Confederation</v>
      </c>
      <c r="B7" s="60">
        <v>12500</v>
      </c>
      <c r="C7" s="60">
        <v>15000</v>
      </c>
      <c r="D7" s="60">
        <v>17500</v>
      </c>
      <c r="E7" s="60">
        <v>20000</v>
      </c>
      <c r="F7" s="60">
        <v>25000</v>
      </c>
      <c r="G7" s="60">
        <v>30000</v>
      </c>
      <c r="H7" s="60">
        <v>35000</v>
      </c>
      <c r="I7" s="60">
        <v>40000</v>
      </c>
      <c r="J7" s="60">
        <v>45000</v>
      </c>
      <c r="K7" s="60">
        <v>50000</v>
      </c>
      <c r="L7" s="60">
        <v>60000</v>
      </c>
      <c r="M7" s="60">
        <v>70000</v>
      </c>
      <c r="N7" s="60">
        <v>80000</v>
      </c>
      <c r="O7" s="60">
        <v>90000</v>
      </c>
      <c r="P7" s="60">
        <v>100000</v>
      </c>
      <c r="Q7" s="60">
        <v>125000</v>
      </c>
      <c r="R7" s="60">
        <v>150000</v>
      </c>
      <c r="S7" s="60">
        <v>175000</v>
      </c>
      <c r="T7" s="60">
        <v>200000</v>
      </c>
      <c r="U7" s="60">
        <v>250000</v>
      </c>
      <c r="V7" s="60">
        <v>300000</v>
      </c>
      <c r="W7" s="60">
        <v>400000</v>
      </c>
      <c r="X7" s="60">
        <v>500000</v>
      </c>
      <c r="Y7" s="60">
        <v>1000000</v>
      </c>
      <c r="Z7" s="57" t="str">
        <f t="shared" si="0"/>
        <v>Confederation</v>
      </c>
    </row>
    <row r="8" spans="1:26" ht="18.899999999999999" customHeight="1">
      <c r="A8" s="41"/>
      <c r="B8" s="53"/>
      <c r="C8" s="53"/>
      <c r="D8" s="53"/>
      <c r="E8" s="53"/>
      <c r="F8" s="53"/>
      <c r="G8" s="53"/>
      <c r="H8" s="53"/>
      <c r="I8" s="53"/>
      <c r="J8" s="53"/>
      <c r="K8" s="53"/>
      <c r="L8" s="53"/>
      <c r="M8" s="53"/>
      <c r="Z8" s="53"/>
    </row>
    <row r="9" spans="1:26" ht="18.899999999999999" customHeight="1">
      <c r="A9" s="41"/>
      <c r="B9" s="837" t="str">
        <f>'Pages 10-11'!$B$9:$M$9</f>
        <v xml:space="preserve">Tax burden in Swiss francs </v>
      </c>
      <c r="C9" s="838"/>
      <c r="D9" s="838"/>
      <c r="E9" s="838"/>
      <c r="F9" s="838"/>
      <c r="G9" s="838"/>
      <c r="H9" s="838"/>
      <c r="I9" s="838"/>
      <c r="J9" s="838"/>
      <c r="K9" s="838"/>
      <c r="L9" s="838"/>
      <c r="M9" s="839"/>
      <c r="N9" s="837" t="str">
        <f>B9</f>
        <v xml:space="preserve">Tax burden in Swiss francs </v>
      </c>
      <c r="O9" s="838"/>
      <c r="P9" s="838"/>
      <c r="Q9" s="838"/>
      <c r="R9" s="838"/>
      <c r="S9" s="838"/>
      <c r="T9" s="838"/>
      <c r="U9" s="838"/>
      <c r="V9" s="838"/>
      <c r="W9" s="838"/>
      <c r="X9" s="838"/>
      <c r="Y9" s="839"/>
      <c r="Z9" s="53"/>
    </row>
    <row r="10" spans="1:26" ht="18.899999999999999" customHeight="1">
      <c r="A10" s="24" t="str">
        <f>'Page 9'!$A$16</f>
        <v>Zurich</v>
      </c>
      <c r="B10" s="14">
        <v>48</v>
      </c>
      <c r="C10" s="14">
        <v>48</v>
      </c>
      <c r="D10" s="14">
        <v>48</v>
      </c>
      <c r="E10" s="14">
        <v>116.7</v>
      </c>
      <c r="F10" s="14">
        <v>322.8</v>
      </c>
      <c r="G10" s="14">
        <v>620.5</v>
      </c>
      <c r="H10" s="14">
        <v>840.35</v>
      </c>
      <c r="I10" s="14">
        <v>1238.8000000000002</v>
      </c>
      <c r="J10" s="14">
        <v>1559.4</v>
      </c>
      <c r="K10" s="14">
        <v>2035.7</v>
      </c>
      <c r="L10" s="14">
        <v>2883</v>
      </c>
      <c r="M10" s="14">
        <v>3970.75</v>
      </c>
      <c r="N10" s="14">
        <v>5218.8</v>
      </c>
      <c r="O10" s="14">
        <v>6597.4</v>
      </c>
      <c r="P10" s="14">
        <v>7976</v>
      </c>
      <c r="Q10" s="14">
        <v>11674.350000000002</v>
      </c>
      <c r="R10" s="14">
        <v>15656.65</v>
      </c>
      <c r="S10" s="14">
        <v>20273.3</v>
      </c>
      <c r="T10" s="14">
        <v>24869.300000000003</v>
      </c>
      <c r="U10" s="14">
        <v>35089.599999999999</v>
      </c>
      <c r="V10" s="14">
        <v>46065.55</v>
      </c>
      <c r="W10" s="14">
        <v>70018.950000000012</v>
      </c>
      <c r="X10" s="14">
        <v>96450.150000000009</v>
      </c>
      <c r="Y10" s="14">
        <v>229462.50000000003</v>
      </c>
      <c r="Z10" s="53" t="str">
        <f t="shared" si="0"/>
        <v>Zurich</v>
      </c>
    </row>
    <row r="11" spans="1:26" ht="18.899999999999999" customHeight="1">
      <c r="A11" s="24" t="str">
        <f>'Page 9'!$A$17</f>
        <v>Berne</v>
      </c>
      <c r="B11" s="343">
        <v>0</v>
      </c>
      <c r="C11" s="343">
        <v>0</v>
      </c>
      <c r="D11" s="343">
        <v>0</v>
      </c>
      <c r="E11" s="343">
        <v>0</v>
      </c>
      <c r="F11" s="343">
        <v>215</v>
      </c>
      <c r="G11" s="343">
        <v>638.20000000000005</v>
      </c>
      <c r="H11" s="343">
        <v>1238.0999999999999</v>
      </c>
      <c r="I11" s="343">
        <v>1878.45</v>
      </c>
      <c r="J11" s="343">
        <v>2751.5499999999997</v>
      </c>
      <c r="K11" s="343">
        <v>3624.6</v>
      </c>
      <c r="L11" s="343">
        <v>5354.25</v>
      </c>
      <c r="M11" s="343">
        <v>6972.2000000000007</v>
      </c>
      <c r="N11" s="14">
        <v>8553.7999999999993</v>
      </c>
      <c r="O11" s="14">
        <v>10248.800000000001</v>
      </c>
      <c r="P11" s="14">
        <v>12017.95</v>
      </c>
      <c r="Q11" s="14">
        <v>16724.400000000001</v>
      </c>
      <c r="R11" s="14">
        <v>21834.9</v>
      </c>
      <c r="S11" s="14">
        <v>27469.450000000004</v>
      </c>
      <c r="T11" s="14">
        <v>33550.450000000004</v>
      </c>
      <c r="U11" s="14">
        <v>45954.149999999994</v>
      </c>
      <c r="V11" s="14">
        <v>58544.65</v>
      </c>
      <c r="W11" s="14">
        <v>84794.750000000015</v>
      </c>
      <c r="X11" s="14">
        <v>112136.24999999999</v>
      </c>
      <c r="Y11" s="14">
        <v>250896.60000000003</v>
      </c>
      <c r="Z11" s="53" t="str">
        <f t="shared" si="0"/>
        <v>Berne</v>
      </c>
    </row>
    <row r="12" spans="1:26" ht="18.899999999999999" customHeight="1">
      <c r="A12" s="24" t="str">
        <f>'Page 9'!$A$18</f>
        <v>Lucerne</v>
      </c>
      <c r="B12" s="14">
        <v>50</v>
      </c>
      <c r="C12" s="14">
        <v>50</v>
      </c>
      <c r="D12" s="14">
        <v>50</v>
      </c>
      <c r="E12" s="14">
        <v>50</v>
      </c>
      <c r="F12" s="14">
        <v>74.099999999999994</v>
      </c>
      <c r="G12" s="14">
        <v>260.89999999999998</v>
      </c>
      <c r="H12" s="14">
        <v>786.30000000000007</v>
      </c>
      <c r="I12" s="14">
        <v>1452.3000000000002</v>
      </c>
      <c r="J12" s="14">
        <v>2035.1000000000004</v>
      </c>
      <c r="K12" s="14">
        <v>2634.5000000000005</v>
      </c>
      <c r="L12" s="14">
        <v>3849.9</v>
      </c>
      <c r="M12" s="14">
        <v>5231.8999999999996</v>
      </c>
      <c r="N12" s="14">
        <v>6597.2000000000007</v>
      </c>
      <c r="O12" s="14">
        <v>7962.5</v>
      </c>
      <c r="P12" s="14">
        <v>9394.4</v>
      </c>
      <c r="Q12" s="14">
        <v>13155.400000000001</v>
      </c>
      <c r="R12" s="14">
        <v>17151.400000000001</v>
      </c>
      <c r="S12" s="14">
        <v>21593.300000000003</v>
      </c>
      <c r="T12" s="14">
        <v>26335.5</v>
      </c>
      <c r="U12" s="14">
        <v>35928.199999999997</v>
      </c>
      <c r="V12" s="14">
        <v>45499.3</v>
      </c>
      <c r="W12" s="14">
        <v>64684.600000000006</v>
      </c>
      <c r="X12" s="14">
        <v>83848.3</v>
      </c>
      <c r="Y12" s="14">
        <v>179731.6</v>
      </c>
      <c r="Z12" s="53" t="str">
        <f t="shared" si="0"/>
        <v>Lucerne</v>
      </c>
    </row>
    <row r="13" spans="1:26" ht="18.899999999999999" customHeight="1">
      <c r="A13" s="24" t="str">
        <f>'Page 9'!$A$19</f>
        <v>Altdorf</v>
      </c>
      <c r="B13" s="14">
        <v>100</v>
      </c>
      <c r="C13" s="14">
        <v>100</v>
      </c>
      <c r="D13" s="14">
        <v>100</v>
      </c>
      <c r="E13" s="14">
        <v>100</v>
      </c>
      <c r="F13" s="14">
        <v>100</v>
      </c>
      <c r="G13" s="14">
        <v>100</v>
      </c>
      <c r="H13" s="14">
        <v>611.66599999999994</v>
      </c>
      <c r="I13" s="14">
        <v>1288.8709999999999</v>
      </c>
      <c r="J13" s="14">
        <v>1951.0269999999998</v>
      </c>
      <c r="K13" s="14">
        <v>2613.183</v>
      </c>
      <c r="L13" s="14">
        <v>3952.5439999999999</v>
      </c>
      <c r="M13" s="14">
        <v>5261.8070000000007</v>
      </c>
      <c r="N13" s="14">
        <v>6450.6779999999999</v>
      </c>
      <c r="O13" s="14">
        <v>7624.5</v>
      </c>
      <c r="P13" s="14">
        <v>8798.3220000000001</v>
      </c>
      <c r="Q13" s="14">
        <v>11943.563</v>
      </c>
      <c r="R13" s="14">
        <v>15194.147000000001</v>
      </c>
      <c r="S13" s="14">
        <v>18565.123000000003</v>
      </c>
      <c r="T13" s="14">
        <v>21921.05</v>
      </c>
      <c r="U13" s="14">
        <v>28647.953000000005</v>
      </c>
      <c r="V13" s="14">
        <v>35359.807000000001</v>
      </c>
      <c r="W13" s="14">
        <v>48813.613000000005</v>
      </c>
      <c r="X13" s="14">
        <v>62252.37</v>
      </c>
      <c r="Y13" s="14">
        <v>129491.30200000001</v>
      </c>
      <c r="Z13" s="53" t="str">
        <f t="shared" si="0"/>
        <v>Altdorf</v>
      </c>
    </row>
    <row r="14" spans="1:26" ht="18.899999999999999" customHeight="1">
      <c r="A14" s="24" t="str">
        <f>'Page 9'!$A$20</f>
        <v>Schwyz</v>
      </c>
      <c r="B14" s="14">
        <v>23.9</v>
      </c>
      <c r="C14" s="14">
        <v>55.699999999999996</v>
      </c>
      <c r="D14" s="14">
        <v>107.45</v>
      </c>
      <c r="E14" s="14">
        <v>175.10000000000002</v>
      </c>
      <c r="F14" s="14">
        <v>358.2</v>
      </c>
      <c r="G14" s="14">
        <v>616.9</v>
      </c>
      <c r="H14" s="14">
        <v>907.45</v>
      </c>
      <c r="I14" s="14">
        <v>1261.6500000000001</v>
      </c>
      <c r="J14" s="14">
        <v>1699.45</v>
      </c>
      <c r="K14" s="14">
        <v>2177.0500000000002</v>
      </c>
      <c r="L14" s="14">
        <v>3144.2</v>
      </c>
      <c r="M14" s="14">
        <v>4063.6</v>
      </c>
      <c r="N14" s="14">
        <v>4776</v>
      </c>
      <c r="O14" s="14">
        <v>5850.6</v>
      </c>
      <c r="P14" s="14">
        <v>6929.2</v>
      </c>
      <c r="Q14" s="14">
        <v>9934.1</v>
      </c>
      <c r="R14" s="14">
        <v>13257.400000000001</v>
      </c>
      <c r="S14" s="14">
        <v>16735.900000000001</v>
      </c>
      <c r="T14" s="14">
        <v>20198.5</v>
      </c>
      <c r="U14" s="14">
        <v>27135.649999999998</v>
      </c>
      <c r="V14" s="14">
        <v>34056.85</v>
      </c>
      <c r="W14" s="14">
        <v>47935.100000000006</v>
      </c>
      <c r="X14" s="14">
        <v>61797.450000000004</v>
      </c>
      <c r="Y14" s="14">
        <v>143906.94999999998</v>
      </c>
      <c r="Z14" s="53" t="str">
        <f t="shared" si="0"/>
        <v>Schwyz</v>
      </c>
    </row>
    <row r="15" spans="1:26" ht="18.899999999999999" customHeight="1">
      <c r="A15" s="24" t="str">
        <f>'Page 9'!$A$21</f>
        <v>Sarnen</v>
      </c>
      <c r="B15" s="14">
        <v>0</v>
      </c>
      <c r="C15" s="14">
        <v>0</v>
      </c>
      <c r="D15" s="14">
        <v>0</v>
      </c>
      <c r="E15" s="14">
        <v>0</v>
      </c>
      <c r="F15" s="14">
        <v>13.95</v>
      </c>
      <c r="G15" s="14">
        <v>558</v>
      </c>
      <c r="H15" s="14">
        <v>1060.1999999999998</v>
      </c>
      <c r="I15" s="14">
        <v>1562.3999999999999</v>
      </c>
      <c r="J15" s="14">
        <v>2064.5499999999997</v>
      </c>
      <c r="K15" s="14">
        <v>2608.65</v>
      </c>
      <c r="L15" s="14">
        <v>3682.7999999999997</v>
      </c>
      <c r="M15" s="14">
        <v>4547.7000000000007</v>
      </c>
      <c r="N15" s="14">
        <v>5914.7999999999993</v>
      </c>
      <c r="O15" s="14">
        <v>7281.9499999999989</v>
      </c>
      <c r="P15" s="14">
        <v>8551.35</v>
      </c>
      <c r="Q15" s="14">
        <v>11648.250000000002</v>
      </c>
      <c r="R15" s="14">
        <v>14759.1</v>
      </c>
      <c r="S15" s="14">
        <v>17883.900000000001</v>
      </c>
      <c r="T15" s="14">
        <v>20994.75</v>
      </c>
      <c r="U15" s="14">
        <v>27230.449999999997</v>
      </c>
      <c r="V15" s="14">
        <v>33452.049999999996</v>
      </c>
      <c r="W15" s="14">
        <v>45923.4</v>
      </c>
      <c r="X15" s="14">
        <v>58380.75</v>
      </c>
      <c r="Y15" s="14">
        <v>120709.29999999999</v>
      </c>
      <c r="Z15" s="53" t="str">
        <f t="shared" si="0"/>
        <v>Sarnen</v>
      </c>
    </row>
    <row r="16" spans="1:26" ht="18.899999999999999" customHeight="1">
      <c r="A16" s="24" t="str">
        <f>'Page 9'!$A$22</f>
        <v>Stans</v>
      </c>
      <c r="B16" s="14">
        <v>50</v>
      </c>
      <c r="C16" s="14">
        <v>50</v>
      </c>
      <c r="D16" s="14">
        <v>50</v>
      </c>
      <c r="E16" s="14">
        <v>50</v>
      </c>
      <c r="F16" s="14">
        <v>70.349999999999994</v>
      </c>
      <c r="G16" s="14">
        <v>212.45000000000002</v>
      </c>
      <c r="H16" s="14">
        <v>491.8</v>
      </c>
      <c r="I16" s="14">
        <v>867.44999999999993</v>
      </c>
      <c r="J16" s="14">
        <v>1339.4500000000003</v>
      </c>
      <c r="K16" s="14">
        <v>1857.0499999999997</v>
      </c>
      <c r="L16" s="14">
        <v>2927.1499999999996</v>
      </c>
      <c r="M16" s="14">
        <v>4083.3</v>
      </c>
      <c r="N16" s="14">
        <v>5284.3</v>
      </c>
      <c r="O16" s="14">
        <v>6604.65</v>
      </c>
      <c r="P16" s="14">
        <v>7933.55</v>
      </c>
      <c r="Q16" s="14">
        <v>11355.5</v>
      </c>
      <c r="R16" s="14">
        <v>14834.4</v>
      </c>
      <c r="S16" s="14">
        <v>18461.45</v>
      </c>
      <c r="T16" s="14">
        <v>22244.400000000001</v>
      </c>
      <c r="U16" s="14">
        <v>29862.25</v>
      </c>
      <c r="V16" s="14">
        <v>37671.200000000004</v>
      </c>
      <c r="W16" s="14">
        <v>52023.55</v>
      </c>
      <c r="X16" s="14">
        <v>65439.45</v>
      </c>
      <c r="Y16" s="14">
        <v>132518.94999999998</v>
      </c>
      <c r="Z16" s="53" t="str">
        <f t="shared" si="0"/>
        <v>Stans</v>
      </c>
    </row>
    <row r="17" spans="1:26" ht="18.899999999999999" customHeight="1">
      <c r="A17" s="24" t="str">
        <f>'Page 9'!$A$23</f>
        <v>Glarus</v>
      </c>
      <c r="B17" s="343">
        <v>0</v>
      </c>
      <c r="C17" s="343">
        <v>0</v>
      </c>
      <c r="D17" s="343">
        <v>0</v>
      </c>
      <c r="E17" s="343">
        <v>0</v>
      </c>
      <c r="F17" s="343">
        <v>417.79999999999995</v>
      </c>
      <c r="G17" s="343">
        <v>876.4</v>
      </c>
      <c r="H17" s="343">
        <v>1324.7499999999998</v>
      </c>
      <c r="I17" s="343">
        <v>1840.6499999999999</v>
      </c>
      <c r="J17" s="343">
        <v>2457.1499999999996</v>
      </c>
      <c r="K17" s="343">
        <v>3003.65</v>
      </c>
      <c r="L17" s="343">
        <v>3955.15</v>
      </c>
      <c r="M17" s="343">
        <v>5213.7</v>
      </c>
      <c r="N17" s="343">
        <v>6571.5499999999993</v>
      </c>
      <c r="O17" s="343">
        <v>7945.9999999999991</v>
      </c>
      <c r="P17" s="343">
        <v>9400.6999999999989</v>
      </c>
      <c r="Q17" s="343">
        <v>13527.849999999999</v>
      </c>
      <c r="R17" s="343">
        <v>17655</v>
      </c>
      <c r="S17" s="343">
        <v>21934.949999999997</v>
      </c>
      <c r="T17" s="343">
        <v>26311.8</v>
      </c>
      <c r="U17" s="343">
        <v>35422.049999999996</v>
      </c>
      <c r="V17" s="343">
        <v>44863.500000000007</v>
      </c>
      <c r="W17" s="343">
        <v>64792.25</v>
      </c>
      <c r="X17" s="343">
        <v>85407.55</v>
      </c>
      <c r="Y17" s="343">
        <v>191406.19999999998</v>
      </c>
      <c r="Z17" s="53" t="str">
        <f t="shared" si="0"/>
        <v>Glarus</v>
      </c>
    </row>
    <row r="18" spans="1:26" ht="18.899999999999999" customHeight="1">
      <c r="A18" s="24" t="str">
        <f>'Page 9'!$A$24</f>
        <v>Zug</v>
      </c>
      <c r="B18" s="343">
        <v>0</v>
      </c>
      <c r="C18" s="343">
        <v>0</v>
      </c>
      <c r="D18" s="343">
        <v>0</v>
      </c>
      <c r="E18" s="343">
        <v>0</v>
      </c>
      <c r="F18" s="343">
        <v>14.15</v>
      </c>
      <c r="G18" s="343">
        <v>78.95</v>
      </c>
      <c r="H18" s="343">
        <v>207.15</v>
      </c>
      <c r="I18" s="343">
        <v>390.40000000000003</v>
      </c>
      <c r="J18" s="343">
        <v>588.19999999999993</v>
      </c>
      <c r="K18" s="343">
        <v>801.24999999999989</v>
      </c>
      <c r="L18" s="343">
        <v>1246.3999999999999</v>
      </c>
      <c r="M18" s="343">
        <v>1663.6000000000001</v>
      </c>
      <c r="N18" s="14">
        <v>2110.6</v>
      </c>
      <c r="O18" s="14">
        <v>2532.25</v>
      </c>
      <c r="P18" s="14">
        <v>3008.35</v>
      </c>
      <c r="Q18" s="14">
        <v>4640.5999999999995</v>
      </c>
      <c r="R18" s="14">
        <v>6410.75</v>
      </c>
      <c r="S18" s="14">
        <v>8745.5500000000011</v>
      </c>
      <c r="T18" s="14">
        <v>11784.449999999999</v>
      </c>
      <c r="U18" s="14">
        <v>20195.5</v>
      </c>
      <c r="V18" s="14">
        <v>27633.500000000004</v>
      </c>
      <c r="W18" s="14">
        <v>39553.5</v>
      </c>
      <c r="X18" s="14">
        <v>50198.100000000006</v>
      </c>
      <c r="Y18" s="14">
        <v>103456.7</v>
      </c>
      <c r="Z18" s="53" t="str">
        <f t="shared" si="0"/>
        <v>Zug</v>
      </c>
    </row>
    <row r="19" spans="1:26" ht="18.899999999999999" customHeight="1">
      <c r="A19" s="24" t="str">
        <f>'Page 9'!$A$25</f>
        <v>Fribourg</v>
      </c>
      <c r="B19" s="343">
        <v>50</v>
      </c>
      <c r="C19" s="343">
        <v>50</v>
      </c>
      <c r="D19" s="343">
        <v>101.85000000000001</v>
      </c>
      <c r="E19" s="343">
        <v>143.30000000000001</v>
      </c>
      <c r="F19" s="343">
        <v>279.5</v>
      </c>
      <c r="G19" s="343">
        <v>487.55</v>
      </c>
      <c r="H19" s="343">
        <v>859.65</v>
      </c>
      <c r="I19" s="343">
        <v>1411.2</v>
      </c>
      <c r="J19" s="343">
        <v>1761.0499999999997</v>
      </c>
      <c r="K19" s="343">
        <v>2505.5500000000002</v>
      </c>
      <c r="L19" s="343">
        <v>3742.2</v>
      </c>
      <c r="M19" s="343">
        <v>5061.25</v>
      </c>
      <c r="N19" s="14">
        <v>6638.3499999999995</v>
      </c>
      <c r="O19" s="14">
        <v>8272</v>
      </c>
      <c r="P19" s="14">
        <v>9976.5</v>
      </c>
      <c r="Q19" s="14">
        <v>14815.599999999999</v>
      </c>
      <c r="R19" s="14">
        <v>19798.149999999998</v>
      </c>
      <c r="S19" s="14">
        <v>25491.950000000004</v>
      </c>
      <c r="T19" s="14">
        <v>31299.200000000001</v>
      </c>
      <c r="U19" s="14">
        <v>42992.399999999994</v>
      </c>
      <c r="V19" s="14">
        <v>55738.850000000006</v>
      </c>
      <c r="W19" s="14">
        <v>83338.099999999991</v>
      </c>
      <c r="X19" s="14">
        <v>109838.75</v>
      </c>
      <c r="Y19" s="14">
        <v>223573.05</v>
      </c>
      <c r="Z19" s="53" t="str">
        <f t="shared" si="0"/>
        <v>Fribourg</v>
      </c>
    </row>
    <row r="20" spans="1:26" ht="18.899999999999999" customHeight="1">
      <c r="A20" s="24" t="str">
        <f>'Page 9'!$A$26</f>
        <v>Solothurn</v>
      </c>
      <c r="B20" s="14">
        <v>60</v>
      </c>
      <c r="C20" s="14">
        <v>60</v>
      </c>
      <c r="D20" s="14">
        <v>60</v>
      </c>
      <c r="E20" s="14">
        <v>60</v>
      </c>
      <c r="F20" s="14">
        <v>202.54999999999998</v>
      </c>
      <c r="G20" s="14">
        <v>735.09999999999991</v>
      </c>
      <c r="H20" s="14">
        <v>1372.1499999999999</v>
      </c>
      <c r="I20" s="14">
        <v>2040</v>
      </c>
      <c r="J20" s="14">
        <v>2785.6</v>
      </c>
      <c r="K20" s="14">
        <v>3452.15</v>
      </c>
      <c r="L20" s="14">
        <v>4500.95</v>
      </c>
      <c r="M20" s="14">
        <v>6095.6500000000005</v>
      </c>
      <c r="N20" s="14">
        <v>7840.6</v>
      </c>
      <c r="O20" s="14">
        <v>9654.0499999999993</v>
      </c>
      <c r="P20" s="14">
        <v>11616.8</v>
      </c>
      <c r="Q20" s="14">
        <v>16615.05</v>
      </c>
      <c r="R20" s="14">
        <v>21813.899999999998</v>
      </c>
      <c r="S20" s="14">
        <v>27337.7</v>
      </c>
      <c r="T20" s="14">
        <v>32966.75</v>
      </c>
      <c r="U20" s="14">
        <v>44882.75</v>
      </c>
      <c r="V20" s="14">
        <v>57213.249999999993</v>
      </c>
      <c r="W20" s="14">
        <v>81873.7</v>
      </c>
      <c r="X20" s="14">
        <v>106534.39999999999</v>
      </c>
      <c r="Y20" s="14">
        <v>222763.55</v>
      </c>
      <c r="Z20" s="53" t="str">
        <f t="shared" si="0"/>
        <v>Solothurn</v>
      </c>
    </row>
    <row r="21" spans="1:26" ht="18.899999999999999" customHeight="1">
      <c r="A21" s="24" t="str">
        <f>'Page 9'!$A$27</f>
        <v>Basel</v>
      </c>
      <c r="B21" s="343">
        <v>0</v>
      </c>
      <c r="C21" s="343">
        <v>0</v>
      </c>
      <c r="D21" s="343">
        <v>0</v>
      </c>
      <c r="E21" s="343">
        <v>0</v>
      </c>
      <c r="F21" s="343">
        <v>0</v>
      </c>
      <c r="G21" s="343">
        <v>0</v>
      </c>
      <c r="H21" s="343">
        <v>0</v>
      </c>
      <c r="I21" s="343">
        <v>0</v>
      </c>
      <c r="J21" s="343">
        <v>0</v>
      </c>
      <c r="K21" s="343">
        <v>289.25</v>
      </c>
      <c r="L21" s="343">
        <v>2453.1</v>
      </c>
      <c r="M21" s="343">
        <v>4593.55</v>
      </c>
      <c r="N21" s="14">
        <v>6734</v>
      </c>
      <c r="O21" s="14">
        <v>8850.4</v>
      </c>
      <c r="P21" s="14">
        <v>10990.85</v>
      </c>
      <c r="Q21" s="14">
        <v>16329.95</v>
      </c>
      <c r="R21" s="14">
        <v>21693.1</v>
      </c>
      <c r="S21" s="14">
        <v>27080.3</v>
      </c>
      <c r="T21" s="14">
        <v>32443.45</v>
      </c>
      <c r="U21" s="14">
        <v>43193.8</v>
      </c>
      <c r="V21" s="14">
        <v>53920.1</v>
      </c>
      <c r="W21" s="14">
        <v>75428</v>
      </c>
      <c r="X21" s="14">
        <v>97035.1</v>
      </c>
      <c r="Y21" s="14">
        <v>222546.5</v>
      </c>
      <c r="Z21" s="53" t="str">
        <f t="shared" si="0"/>
        <v>Basel</v>
      </c>
    </row>
    <row r="22" spans="1:26" ht="18.899999999999999" customHeight="1">
      <c r="A22" s="24" t="str">
        <f>'Page 9'!$A$28</f>
        <v>Liestal</v>
      </c>
      <c r="B22" s="343">
        <v>0</v>
      </c>
      <c r="C22" s="343">
        <v>0</v>
      </c>
      <c r="D22" s="343">
        <v>0</v>
      </c>
      <c r="E22" s="343">
        <v>0</v>
      </c>
      <c r="F22" s="343">
        <v>240.35000000000002</v>
      </c>
      <c r="G22" s="343">
        <v>300.55</v>
      </c>
      <c r="H22" s="343">
        <v>360.95</v>
      </c>
      <c r="I22" s="343">
        <v>421.15</v>
      </c>
      <c r="J22" s="343">
        <v>752.6</v>
      </c>
      <c r="K22" s="343">
        <v>1217.3999999999999</v>
      </c>
      <c r="L22" s="343">
        <v>2359.5500000000002</v>
      </c>
      <c r="M22" s="343">
        <v>3741.95</v>
      </c>
      <c r="N22" s="14">
        <v>5327.8</v>
      </c>
      <c r="O22" s="14">
        <v>7089.2</v>
      </c>
      <c r="P22" s="14">
        <v>9005.9499999999989</v>
      </c>
      <c r="Q22" s="14">
        <v>14178.6</v>
      </c>
      <c r="R22" s="14">
        <v>19719.7</v>
      </c>
      <c r="S22" s="14">
        <v>25539.25</v>
      </c>
      <c r="T22" s="14">
        <v>31594.600000000002</v>
      </c>
      <c r="U22" s="14">
        <v>44292.4</v>
      </c>
      <c r="V22" s="14">
        <v>57349.999999999993</v>
      </c>
      <c r="W22" s="14">
        <v>83840</v>
      </c>
      <c r="X22" s="14">
        <v>110724.95</v>
      </c>
      <c r="Y22" s="14">
        <v>248988.35</v>
      </c>
      <c r="Z22" s="53" t="str">
        <f t="shared" si="0"/>
        <v>Liestal</v>
      </c>
    </row>
    <row r="23" spans="1:26" ht="18.899999999999999" customHeight="1">
      <c r="A23" s="24" t="str">
        <f>'Page 9'!$A$29</f>
        <v>Schaffhausen</v>
      </c>
      <c r="B23" s="14">
        <v>60</v>
      </c>
      <c r="C23" s="14">
        <v>60</v>
      </c>
      <c r="D23" s="14">
        <v>60</v>
      </c>
      <c r="E23" s="14">
        <v>60</v>
      </c>
      <c r="F23" s="14">
        <v>199.9</v>
      </c>
      <c r="G23" s="14">
        <v>486.7</v>
      </c>
      <c r="H23" s="14">
        <v>940.65</v>
      </c>
      <c r="I23" s="14">
        <v>1512.45</v>
      </c>
      <c r="J23" s="14">
        <v>2061.6</v>
      </c>
      <c r="K23" s="14">
        <v>2629.1499999999996</v>
      </c>
      <c r="L23" s="14">
        <v>3972.3</v>
      </c>
      <c r="M23" s="14">
        <v>5428.1500000000005</v>
      </c>
      <c r="N23" s="14">
        <v>6841.1500000000005</v>
      </c>
      <c r="O23" s="14">
        <v>8363.5500000000011</v>
      </c>
      <c r="P23" s="14">
        <v>9843.2000000000007</v>
      </c>
      <c r="Q23" s="14">
        <v>13853.699999999999</v>
      </c>
      <c r="R23" s="14">
        <v>18412</v>
      </c>
      <c r="S23" s="14">
        <v>23777.65</v>
      </c>
      <c r="T23" s="14">
        <v>29242.85</v>
      </c>
      <c r="U23" s="14">
        <v>40206.199999999997</v>
      </c>
      <c r="V23" s="14">
        <v>51150.45</v>
      </c>
      <c r="W23" s="14">
        <v>74906.600000000006</v>
      </c>
      <c r="X23" s="14">
        <v>96949.5</v>
      </c>
      <c r="Y23" s="14">
        <v>195589.50000000003</v>
      </c>
      <c r="Z23" s="53" t="str">
        <f t="shared" si="0"/>
        <v>Schaffhausen</v>
      </c>
    </row>
    <row r="24" spans="1:26" ht="18.899999999999999" customHeight="1">
      <c r="A24" s="24" t="str">
        <f>'Page 9'!$A$30</f>
        <v>Herisau</v>
      </c>
      <c r="B24" s="343">
        <v>0</v>
      </c>
      <c r="C24" s="343">
        <v>0</v>
      </c>
      <c r="D24" s="343">
        <v>0</v>
      </c>
      <c r="E24" s="343">
        <v>0</v>
      </c>
      <c r="F24" s="343">
        <v>196.1</v>
      </c>
      <c r="G24" s="343">
        <v>633.95000000000005</v>
      </c>
      <c r="H24" s="343">
        <v>1171.8</v>
      </c>
      <c r="I24" s="343">
        <v>1764.6500000000003</v>
      </c>
      <c r="J24" s="343">
        <v>2368.3500000000004</v>
      </c>
      <c r="K24" s="343">
        <v>2766.0000000000005</v>
      </c>
      <c r="L24" s="343">
        <v>3840.8500000000004</v>
      </c>
      <c r="M24" s="343">
        <v>5195.6500000000005</v>
      </c>
      <c r="N24" s="14">
        <v>6713.05</v>
      </c>
      <c r="O24" s="14">
        <v>8408.75</v>
      </c>
      <c r="P24" s="14">
        <v>10133.15</v>
      </c>
      <c r="Q24" s="14">
        <v>14736.650000000001</v>
      </c>
      <c r="R24" s="14">
        <v>19533.150000000001</v>
      </c>
      <c r="S24" s="14">
        <v>24393.850000000006</v>
      </c>
      <c r="T24" s="14">
        <v>29244.65</v>
      </c>
      <c r="U24" s="14">
        <v>39290.950000000004</v>
      </c>
      <c r="V24" s="14">
        <v>49314.8</v>
      </c>
      <c r="W24" s="14">
        <v>69407.450000000012</v>
      </c>
      <c r="X24" s="14">
        <v>88559.25</v>
      </c>
      <c r="Y24" s="14">
        <v>178589.45</v>
      </c>
      <c r="Z24" s="53" t="str">
        <f t="shared" si="0"/>
        <v>Herisau</v>
      </c>
    </row>
    <row r="25" spans="1:26" ht="18.899999999999999" customHeight="1">
      <c r="A25" s="24" t="str">
        <f>'Page 9'!$A$31</f>
        <v>Appenzell</v>
      </c>
      <c r="B25" s="14">
        <v>63.150000000000006</v>
      </c>
      <c r="C25" s="14">
        <v>102.89999999999999</v>
      </c>
      <c r="D25" s="14">
        <v>170.25</v>
      </c>
      <c r="E25" s="14">
        <v>249.85000000000002</v>
      </c>
      <c r="F25" s="14">
        <v>440.95</v>
      </c>
      <c r="G25" s="14">
        <v>676.05000000000007</v>
      </c>
      <c r="H25" s="14">
        <v>984.64999999999986</v>
      </c>
      <c r="I25" s="14">
        <v>1341.05</v>
      </c>
      <c r="J25" s="14">
        <v>1741.4500000000003</v>
      </c>
      <c r="K25" s="14">
        <v>2196.4499999999998</v>
      </c>
      <c r="L25" s="14">
        <v>2968.2000000000003</v>
      </c>
      <c r="M25" s="14">
        <v>3826.7</v>
      </c>
      <c r="N25" s="14">
        <v>4918.9000000000005</v>
      </c>
      <c r="O25" s="14">
        <v>6066.8</v>
      </c>
      <c r="P25" s="14">
        <v>7288.05</v>
      </c>
      <c r="Q25" s="14">
        <v>10701.9</v>
      </c>
      <c r="R25" s="14">
        <v>14179.550000000003</v>
      </c>
      <c r="S25" s="14">
        <v>17656.599999999999</v>
      </c>
      <c r="T25" s="14">
        <v>21301.25</v>
      </c>
      <c r="U25" s="14">
        <v>28664</v>
      </c>
      <c r="V25" s="14">
        <v>36020.25</v>
      </c>
      <c r="W25" s="14">
        <v>50135.600000000006</v>
      </c>
      <c r="X25" s="14">
        <v>63712.400000000009</v>
      </c>
      <c r="Y25" s="14">
        <v>129116.6</v>
      </c>
      <c r="Z25" s="53" t="str">
        <f t="shared" si="0"/>
        <v>Appenzell</v>
      </c>
    </row>
    <row r="26" spans="1:26" ht="18.899999999999999" customHeight="1">
      <c r="A26" s="24" t="str">
        <f>'Page 9'!$A$32</f>
        <v>St. Gall</v>
      </c>
      <c r="B26" s="343">
        <v>0</v>
      </c>
      <c r="C26" s="343">
        <v>0</v>
      </c>
      <c r="D26" s="343">
        <v>0</v>
      </c>
      <c r="E26" s="343">
        <v>0</v>
      </c>
      <c r="F26" s="343">
        <v>0</v>
      </c>
      <c r="G26" s="343">
        <v>114</v>
      </c>
      <c r="H26" s="343">
        <v>549.20000000000005</v>
      </c>
      <c r="I26" s="343">
        <v>1017.85</v>
      </c>
      <c r="J26" s="343">
        <v>1669.2500000000002</v>
      </c>
      <c r="K26" s="343">
        <v>2114.6999999999998</v>
      </c>
      <c r="L26" s="343">
        <v>3648</v>
      </c>
      <c r="M26" s="343">
        <v>5162.2</v>
      </c>
      <c r="N26" s="14">
        <v>6691.8</v>
      </c>
      <c r="O26" s="14">
        <v>8686.7999999999993</v>
      </c>
      <c r="P26" s="14">
        <v>10706.300000000001</v>
      </c>
      <c r="Q26" s="14">
        <v>15770</v>
      </c>
      <c r="R26" s="14">
        <v>21272.400000000001</v>
      </c>
      <c r="S26" s="14">
        <v>27145.649999999998</v>
      </c>
      <c r="T26" s="14">
        <v>32985.9</v>
      </c>
      <c r="U26" s="14">
        <v>44880.700000000004</v>
      </c>
      <c r="V26" s="14">
        <v>56829.000000000007</v>
      </c>
      <c r="W26" s="14">
        <v>80779.3</v>
      </c>
      <c r="X26" s="14">
        <v>104699.7</v>
      </c>
      <c r="Y26" s="14">
        <v>214512.4</v>
      </c>
      <c r="Z26" s="53" t="str">
        <f t="shared" si="0"/>
        <v>St. Gall</v>
      </c>
    </row>
    <row r="27" spans="1:26" ht="18.899999999999999" customHeight="1">
      <c r="A27" s="24" t="str">
        <f>'Page 9'!$A$33</f>
        <v>Chur</v>
      </c>
      <c r="B27" s="343">
        <v>0</v>
      </c>
      <c r="C27" s="343">
        <v>0</v>
      </c>
      <c r="D27" s="343">
        <v>0</v>
      </c>
      <c r="E27" s="343">
        <v>0</v>
      </c>
      <c r="F27" s="343">
        <v>0</v>
      </c>
      <c r="G27" s="343">
        <v>0</v>
      </c>
      <c r="H27" s="343">
        <v>0</v>
      </c>
      <c r="I27" s="343">
        <v>185</v>
      </c>
      <c r="J27" s="343">
        <v>641</v>
      </c>
      <c r="K27" s="343">
        <v>1235</v>
      </c>
      <c r="L27" s="343">
        <v>2483</v>
      </c>
      <c r="M27" s="343">
        <v>3725</v>
      </c>
      <c r="N27" s="14">
        <v>5023</v>
      </c>
      <c r="O27" s="14">
        <v>6412</v>
      </c>
      <c r="P27" s="14">
        <v>7966</v>
      </c>
      <c r="Q27" s="14">
        <v>12273</v>
      </c>
      <c r="R27" s="14">
        <v>16625</v>
      </c>
      <c r="S27" s="14">
        <v>21355</v>
      </c>
      <c r="T27" s="14">
        <v>26126</v>
      </c>
      <c r="U27" s="14">
        <v>35890</v>
      </c>
      <c r="V27" s="14">
        <v>45931</v>
      </c>
      <c r="W27" s="14">
        <v>66057</v>
      </c>
      <c r="X27" s="14">
        <v>86245</v>
      </c>
      <c r="Y27" s="14">
        <v>188713</v>
      </c>
      <c r="Z27" s="53" t="str">
        <f t="shared" si="0"/>
        <v>Chur</v>
      </c>
    </row>
    <row r="28" spans="1:26" ht="18.899999999999999" customHeight="1">
      <c r="A28" s="24" t="str">
        <f>'Page 9'!$A$34</f>
        <v>Aarau</v>
      </c>
      <c r="B28" s="343">
        <v>0</v>
      </c>
      <c r="C28" s="343">
        <v>0</v>
      </c>
      <c r="D28" s="343">
        <v>0</v>
      </c>
      <c r="E28" s="343">
        <v>0</v>
      </c>
      <c r="F28" s="343">
        <v>13.299999999999999</v>
      </c>
      <c r="G28" s="343">
        <v>265.20000000000005</v>
      </c>
      <c r="H28" s="343">
        <v>517.1</v>
      </c>
      <c r="I28" s="343">
        <v>815.44999999999993</v>
      </c>
      <c r="J28" s="343">
        <v>1228.7999999999997</v>
      </c>
      <c r="K28" s="343">
        <v>1706.1499999999999</v>
      </c>
      <c r="L28" s="343">
        <v>2687.4</v>
      </c>
      <c r="M28" s="343">
        <v>3849.8500000000004</v>
      </c>
      <c r="N28" s="14">
        <v>5065.3500000000004</v>
      </c>
      <c r="O28" s="14">
        <v>6395.7000000000007</v>
      </c>
      <c r="P28" s="14">
        <v>7814.6</v>
      </c>
      <c r="Q28" s="14">
        <v>11717.449999999999</v>
      </c>
      <c r="R28" s="14">
        <v>15854.5</v>
      </c>
      <c r="S28" s="14">
        <v>20393.849999999999</v>
      </c>
      <c r="T28" s="14">
        <v>25075.75</v>
      </c>
      <c r="U28" s="14">
        <v>34555.599999999999</v>
      </c>
      <c r="V28" s="14">
        <v>44412.200000000004</v>
      </c>
      <c r="W28" s="14">
        <v>64375.05</v>
      </c>
      <c r="X28" s="14">
        <v>85097.15</v>
      </c>
      <c r="Y28" s="14">
        <v>191260</v>
      </c>
      <c r="Z28" s="53" t="str">
        <f t="shared" si="0"/>
        <v>Aarau</v>
      </c>
    </row>
    <row r="29" spans="1:26" ht="18.899999999999999" customHeight="1">
      <c r="A29" s="24" t="str">
        <f>'Page 9'!$A$35</f>
        <v>Frauenfeld</v>
      </c>
      <c r="B29" s="343">
        <v>0</v>
      </c>
      <c r="C29" s="343">
        <v>0</v>
      </c>
      <c r="D29" s="343">
        <v>0</v>
      </c>
      <c r="E29" s="343">
        <v>0</v>
      </c>
      <c r="F29" s="343">
        <v>0</v>
      </c>
      <c r="G29" s="343">
        <v>0</v>
      </c>
      <c r="H29" s="343">
        <v>200.85000000000002</v>
      </c>
      <c r="I29" s="343">
        <v>524.55000000000007</v>
      </c>
      <c r="J29" s="343">
        <v>951.35</v>
      </c>
      <c r="K29" s="343">
        <v>1516.05</v>
      </c>
      <c r="L29" s="343">
        <v>2901.6000000000004</v>
      </c>
      <c r="M29" s="343">
        <v>4281.9000000000005</v>
      </c>
      <c r="N29" s="14">
        <v>5655.7500000000009</v>
      </c>
      <c r="O29" s="14">
        <v>7057.2499999999991</v>
      </c>
      <c r="P29" s="14">
        <v>8620.65</v>
      </c>
      <c r="Q29" s="14">
        <v>12750.300000000001</v>
      </c>
      <c r="R29" s="14">
        <v>16968.75</v>
      </c>
      <c r="S29" s="14">
        <v>21343.5</v>
      </c>
      <c r="T29" s="14">
        <v>25800.55</v>
      </c>
      <c r="U29" s="14">
        <v>35159.550000000003</v>
      </c>
      <c r="V29" s="14">
        <v>44492.100000000006</v>
      </c>
      <c r="W29" s="14">
        <v>63846.399999999994</v>
      </c>
      <c r="X29" s="14">
        <v>83775.05</v>
      </c>
      <c r="Y29" s="14">
        <v>183502.35000000003</v>
      </c>
      <c r="Z29" s="53" t="str">
        <f t="shared" si="0"/>
        <v>Frauenfeld</v>
      </c>
    </row>
    <row r="30" spans="1:26" ht="18.899999999999999" customHeight="1">
      <c r="A30" s="24" t="str">
        <f>'Page 9'!$A$36</f>
        <v>Bellinzona</v>
      </c>
      <c r="B30" s="14">
        <v>40</v>
      </c>
      <c r="C30" s="14">
        <v>40</v>
      </c>
      <c r="D30" s="14">
        <v>40</v>
      </c>
      <c r="E30" s="14">
        <v>40</v>
      </c>
      <c r="F30" s="14">
        <v>40</v>
      </c>
      <c r="G30" s="14">
        <v>314.3</v>
      </c>
      <c r="H30" s="14">
        <v>674.05</v>
      </c>
      <c r="I30" s="14">
        <v>912.65</v>
      </c>
      <c r="J30" s="14">
        <v>1042.4000000000001</v>
      </c>
      <c r="K30" s="14">
        <v>1306.9000000000001</v>
      </c>
      <c r="L30" s="14">
        <v>1918.9500000000003</v>
      </c>
      <c r="M30" s="14">
        <v>3036.95</v>
      </c>
      <c r="N30" s="14">
        <v>4440.3999999999996</v>
      </c>
      <c r="O30" s="14">
        <v>6205.6</v>
      </c>
      <c r="P30" s="14">
        <v>7952.7</v>
      </c>
      <c r="Q30" s="14">
        <v>13107.650000000001</v>
      </c>
      <c r="R30" s="14">
        <v>18590.25</v>
      </c>
      <c r="S30" s="14">
        <v>23990.549999999996</v>
      </c>
      <c r="T30" s="14">
        <v>29697.95</v>
      </c>
      <c r="U30" s="14">
        <v>41722.35</v>
      </c>
      <c r="V30" s="14">
        <v>54277.7</v>
      </c>
      <c r="W30" s="14">
        <v>79991.200000000012</v>
      </c>
      <c r="X30" s="14">
        <v>105933.8</v>
      </c>
      <c r="Y30" s="14">
        <v>236251.3</v>
      </c>
      <c r="Z30" s="53" t="str">
        <f t="shared" si="0"/>
        <v>Bellinzona</v>
      </c>
    </row>
    <row r="31" spans="1:26" ht="18.899999999999999" customHeight="1">
      <c r="A31" s="24" t="str">
        <f>'Page 9'!$A$37</f>
        <v>Lausanne</v>
      </c>
      <c r="B31" s="343">
        <v>0</v>
      </c>
      <c r="C31" s="343">
        <v>0</v>
      </c>
      <c r="D31" s="343">
        <v>0</v>
      </c>
      <c r="E31" s="343">
        <v>0</v>
      </c>
      <c r="F31" s="343">
        <v>0</v>
      </c>
      <c r="G31" s="343">
        <v>0</v>
      </c>
      <c r="H31" s="343">
        <v>0</v>
      </c>
      <c r="I31" s="343">
        <v>206.65</v>
      </c>
      <c r="J31" s="343">
        <v>845.35</v>
      </c>
      <c r="K31" s="343">
        <v>1701.85</v>
      </c>
      <c r="L31" s="343">
        <v>4004.2</v>
      </c>
      <c r="M31" s="343">
        <v>6682.4</v>
      </c>
      <c r="N31" s="14">
        <v>8891.1999999999989</v>
      </c>
      <c r="O31" s="14">
        <v>10539</v>
      </c>
      <c r="P31" s="14">
        <v>12309.75</v>
      </c>
      <c r="Q31" s="14">
        <v>16839.8</v>
      </c>
      <c r="R31" s="14">
        <v>21837.25</v>
      </c>
      <c r="S31" s="14">
        <v>27665</v>
      </c>
      <c r="T31" s="14">
        <v>33633.35</v>
      </c>
      <c r="U31" s="14">
        <v>46370.55</v>
      </c>
      <c r="V31" s="14">
        <v>59698.25</v>
      </c>
      <c r="W31" s="14">
        <v>87869.2</v>
      </c>
      <c r="X31" s="14">
        <v>117722.55</v>
      </c>
      <c r="Y31" s="14">
        <v>264450</v>
      </c>
      <c r="Z31" s="53" t="str">
        <f t="shared" si="0"/>
        <v>Lausanne</v>
      </c>
    </row>
    <row r="32" spans="1:26" ht="18.899999999999999" customHeight="1">
      <c r="A32" s="24" t="str">
        <f>'Page 9'!$A$38</f>
        <v>Sion</v>
      </c>
      <c r="B32" s="14">
        <v>34</v>
      </c>
      <c r="C32" s="14">
        <v>34</v>
      </c>
      <c r="D32" s="14">
        <v>34</v>
      </c>
      <c r="E32" s="14">
        <v>34</v>
      </c>
      <c r="F32" s="14">
        <v>34</v>
      </c>
      <c r="G32" s="14">
        <v>449.19999999999993</v>
      </c>
      <c r="H32" s="14">
        <v>914.20000000000016</v>
      </c>
      <c r="I32" s="14">
        <v>1378.7000000000003</v>
      </c>
      <c r="J32" s="14">
        <v>1679.1000000000001</v>
      </c>
      <c r="K32" s="14">
        <v>2188.9499999999998</v>
      </c>
      <c r="L32" s="14">
        <v>3264.1000000000004</v>
      </c>
      <c r="M32" s="14">
        <v>4451.6499999999996</v>
      </c>
      <c r="N32" s="14">
        <v>5692.15</v>
      </c>
      <c r="O32" s="14">
        <v>7014.5000000000009</v>
      </c>
      <c r="P32" s="14">
        <v>8426.1500000000015</v>
      </c>
      <c r="Q32" s="14">
        <v>12387.05</v>
      </c>
      <c r="R32" s="14">
        <v>17183.349999999999</v>
      </c>
      <c r="S32" s="14">
        <v>23715.1</v>
      </c>
      <c r="T32" s="14">
        <v>29989.149999999998</v>
      </c>
      <c r="U32" s="14">
        <v>41576.05000000001</v>
      </c>
      <c r="V32" s="14">
        <v>53276.65</v>
      </c>
      <c r="W32" s="14">
        <v>77765.150000000009</v>
      </c>
      <c r="X32" s="14">
        <v>100937.05</v>
      </c>
      <c r="Y32" s="14">
        <v>214111.5</v>
      </c>
      <c r="Z32" s="53" t="str">
        <f t="shared" si="0"/>
        <v>Sion</v>
      </c>
    </row>
    <row r="33" spans="1:26" ht="18.899999999999999" customHeight="1">
      <c r="A33" s="24" t="str">
        <f>'Page 9'!$A$39</f>
        <v>Neuchâtel</v>
      </c>
      <c r="B33" s="343">
        <v>0</v>
      </c>
      <c r="C33" s="343">
        <v>0</v>
      </c>
      <c r="D33" s="343">
        <v>41.85</v>
      </c>
      <c r="E33" s="343">
        <v>118.55</v>
      </c>
      <c r="F33" s="343">
        <v>278.64999999999998</v>
      </c>
      <c r="G33" s="343">
        <v>555.1</v>
      </c>
      <c r="H33" s="343">
        <v>888.84999999999991</v>
      </c>
      <c r="I33" s="343">
        <v>1427.15</v>
      </c>
      <c r="J33" s="343">
        <v>2093.7999999999997</v>
      </c>
      <c r="K33" s="343">
        <v>2927.3</v>
      </c>
      <c r="L33" s="343">
        <v>4298.45</v>
      </c>
      <c r="M33" s="343">
        <v>6276.65</v>
      </c>
      <c r="N33" s="14">
        <v>8745.1</v>
      </c>
      <c r="O33" s="14">
        <v>10846.85</v>
      </c>
      <c r="P33" s="14">
        <v>12965.050000000001</v>
      </c>
      <c r="Q33" s="14">
        <v>18417.100000000002</v>
      </c>
      <c r="R33" s="14">
        <v>24105.95</v>
      </c>
      <c r="S33" s="14">
        <v>30259.5</v>
      </c>
      <c r="T33" s="14">
        <v>36672</v>
      </c>
      <c r="U33" s="14">
        <v>50258.850000000006</v>
      </c>
      <c r="V33" s="14">
        <v>64251.499999999993</v>
      </c>
      <c r="W33" s="14">
        <v>92898.4</v>
      </c>
      <c r="X33" s="14">
        <v>117830.1</v>
      </c>
      <c r="Y33" s="14">
        <v>240923.3</v>
      </c>
      <c r="Z33" s="53" t="str">
        <f t="shared" si="0"/>
        <v>Neuchâtel</v>
      </c>
    </row>
    <row r="34" spans="1:26" ht="18.899999999999999" customHeight="1">
      <c r="A34" s="24" t="str">
        <f>'Page 9'!$A$40</f>
        <v>Geneva</v>
      </c>
      <c r="B34" s="14">
        <v>25</v>
      </c>
      <c r="C34" s="14">
        <v>25</v>
      </c>
      <c r="D34" s="14">
        <v>25</v>
      </c>
      <c r="E34" s="14">
        <v>25</v>
      </c>
      <c r="F34" s="14">
        <v>25</v>
      </c>
      <c r="G34" s="14">
        <v>25</v>
      </c>
      <c r="H34" s="14">
        <v>25</v>
      </c>
      <c r="I34" s="14">
        <v>25</v>
      </c>
      <c r="J34" s="14">
        <v>25</v>
      </c>
      <c r="K34" s="14">
        <v>25</v>
      </c>
      <c r="L34" s="14">
        <v>751.15</v>
      </c>
      <c r="M34" s="14">
        <v>1994.3</v>
      </c>
      <c r="N34" s="14">
        <v>3671</v>
      </c>
      <c r="O34" s="14">
        <v>5315</v>
      </c>
      <c r="P34" s="14">
        <v>7296.65</v>
      </c>
      <c r="Q34" s="14">
        <v>12812.699999999999</v>
      </c>
      <c r="R34" s="14">
        <v>18622.899999999998</v>
      </c>
      <c r="S34" s="14">
        <v>24434.75</v>
      </c>
      <c r="T34" s="14">
        <v>30374.5</v>
      </c>
      <c r="U34" s="14">
        <v>42385.599999999999</v>
      </c>
      <c r="V34" s="14">
        <v>54474.15</v>
      </c>
      <c r="W34" s="14">
        <v>79712</v>
      </c>
      <c r="X34" s="14">
        <v>106233.75</v>
      </c>
      <c r="Y34" s="14">
        <v>246730.4</v>
      </c>
      <c r="Z34" s="53" t="str">
        <f t="shared" si="0"/>
        <v>Geneva</v>
      </c>
    </row>
    <row r="35" spans="1:26" ht="18.899999999999999" customHeight="1">
      <c r="A35" s="24" t="str">
        <f>'Page 9'!$A$41</f>
        <v>Delémont</v>
      </c>
      <c r="B35" s="343">
        <v>0</v>
      </c>
      <c r="C35" s="343">
        <v>0</v>
      </c>
      <c r="D35" s="343">
        <v>0</v>
      </c>
      <c r="E35" s="343">
        <v>0</v>
      </c>
      <c r="F35" s="343">
        <v>0</v>
      </c>
      <c r="G35" s="343">
        <v>79.600000000000009</v>
      </c>
      <c r="H35" s="343">
        <v>319.89999999999998</v>
      </c>
      <c r="I35" s="343">
        <v>851.40000000000009</v>
      </c>
      <c r="J35" s="343">
        <v>1408.65</v>
      </c>
      <c r="K35" s="343">
        <v>2185.1</v>
      </c>
      <c r="L35" s="343">
        <v>3720.7</v>
      </c>
      <c r="M35" s="343">
        <v>5412.25</v>
      </c>
      <c r="N35" s="14">
        <v>7364.75</v>
      </c>
      <c r="O35" s="14">
        <v>9317.2000000000007</v>
      </c>
      <c r="P35" s="14">
        <v>11269.699999999999</v>
      </c>
      <c r="Q35" s="14">
        <v>16566.7</v>
      </c>
      <c r="R35" s="14">
        <v>22254.100000000002</v>
      </c>
      <c r="S35" s="14">
        <v>27916.15</v>
      </c>
      <c r="T35" s="14">
        <v>33603.599999999999</v>
      </c>
      <c r="U35" s="14">
        <v>45883.549999999996</v>
      </c>
      <c r="V35" s="14">
        <v>59435.749999999993</v>
      </c>
      <c r="W35" s="14">
        <v>86539.900000000009</v>
      </c>
      <c r="X35" s="14">
        <v>113729.25</v>
      </c>
      <c r="Y35" s="14">
        <v>251393.5</v>
      </c>
      <c r="Z35" s="53"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53"/>
    </row>
    <row r="37" spans="1:26" ht="18.899999999999999" customHeight="1">
      <c r="A37" s="24" t="str">
        <f>'Page 9'!$A$43</f>
        <v>Direct federal tax</v>
      </c>
      <c r="B37" s="343">
        <v>0</v>
      </c>
      <c r="C37" s="343">
        <v>0</v>
      </c>
      <c r="D37" s="343">
        <v>0</v>
      </c>
      <c r="E37" s="343">
        <v>0</v>
      </c>
      <c r="F37" s="343">
        <v>0</v>
      </c>
      <c r="G37" s="343">
        <v>0</v>
      </c>
      <c r="H37" s="343">
        <v>0</v>
      </c>
      <c r="I37" s="343">
        <v>0</v>
      </c>
      <c r="J37" s="343">
        <v>35.4</v>
      </c>
      <c r="K37" s="343">
        <v>79.8</v>
      </c>
      <c r="L37" s="343">
        <v>168.5</v>
      </c>
      <c r="M37" s="343">
        <v>288.5</v>
      </c>
      <c r="N37" s="14">
        <v>507.1</v>
      </c>
      <c r="O37" s="14">
        <v>765.3</v>
      </c>
      <c r="P37" s="14">
        <v>1070.5</v>
      </c>
      <c r="Q37" s="14">
        <v>2043.5</v>
      </c>
      <c r="R37" s="14">
        <v>3408.9</v>
      </c>
      <c r="S37" s="14">
        <v>5477.8</v>
      </c>
      <c r="T37" s="14">
        <v>8381.7000000000007</v>
      </c>
      <c r="U37" s="14">
        <v>14189.5</v>
      </c>
      <c r="V37" s="14">
        <v>19997.2</v>
      </c>
      <c r="W37" s="14">
        <v>31612.7</v>
      </c>
      <c r="X37" s="14">
        <v>43228.2</v>
      </c>
      <c r="Y37" s="14">
        <v>101305.7</v>
      </c>
      <c r="Z37" s="53" t="str">
        <f t="shared" si="0"/>
        <v>Direct federal tax</v>
      </c>
    </row>
    <row r="38" spans="1:26" ht="18.899999999999999" customHeight="1">
      <c r="A38" s="54"/>
      <c r="B38" s="55"/>
      <c r="C38" s="55"/>
      <c r="D38" s="55"/>
      <c r="E38" s="55"/>
      <c r="F38" s="55"/>
      <c r="G38" s="55"/>
      <c r="H38" s="55"/>
      <c r="I38" s="56"/>
      <c r="J38" s="56"/>
      <c r="K38" s="56"/>
      <c r="L38" s="56"/>
      <c r="M38" s="56"/>
      <c r="N38" s="14"/>
      <c r="O38" s="14"/>
      <c r="P38" s="14"/>
      <c r="Q38" s="14"/>
      <c r="R38" s="14"/>
      <c r="S38" s="14"/>
      <c r="T38" s="14"/>
      <c r="U38" s="14"/>
      <c r="V38" s="14"/>
      <c r="W38" s="14"/>
      <c r="X38" s="15"/>
      <c r="Z38" s="53"/>
    </row>
    <row r="39" spans="1:26" ht="18.899999999999999" customHeight="1">
      <c r="A39" s="38"/>
      <c r="B39" s="843" t="str">
        <f>'Pages 10-11'!$B$39:$M$39</f>
        <v>Tax burden in percent of gross earned income</v>
      </c>
      <c r="C39" s="844"/>
      <c r="D39" s="844"/>
      <c r="E39" s="844"/>
      <c r="F39" s="844"/>
      <c r="G39" s="844"/>
      <c r="H39" s="844"/>
      <c r="I39" s="844"/>
      <c r="J39" s="844"/>
      <c r="K39" s="844"/>
      <c r="L39" s="844"/>
      <c r="M39" s="845"/>
      <c r="N39" s="843" t="str">
        <f>B39</f>
        <v>Tax burden in percent of gross earned income</v>
      </c>
      <c r="O39" s="844"/>
      <c r="P39" s="844"/>
      <c r="Q39" s="844"/>
      <c r="R39" s="844"/>
      <c r="S39" s="844"/>
      <c r="T39" s="844"/>
      <c r="U39" s="844"/>
      <c r="V39" s="844"/>
      <c r="W39" s="844"/>
      <c r="X39" s="844"/>
      <c r="Y39" s="845"/>
      <c r="Z39" s="53"/>
    </row>
    <row r="40" spans="1:26" ht="18.899999999999999" customHeight="1">
      <c r="A40" s="24" t="str">
        <f>'Page 9'!$A$16</f>
        <v>Zurich</v>
      </c>
      <c r="B40" s="10">
        <v>0.38400000000000001</v>
      </c>
      <c r="C40" s="10">
        <v>0.32</v>
      </c>
      <c r="D40" s="10">
        <v>0.2742857142857143</v>
      </c>
      <c r="E40" s="10">
        <v>0.58350000000000002</v>
      </c>
      <c r="F40" s="10">
        <v>1.2911999999999999</v>
      </c>
      <c r="G40" s="10">
        <v>2.0683333333333334</v>
      </c>
      <c r="H40" s="10">
        <v>2.4009999999999998</v>
      </c>
      <c r="I40" s="10">
        <v>3.0970000000000004</v>
      </c>
      <c r="J40" s="10">
        <v>3.4653333333333336</v>
      </c>
      <c r="K40" s="10">
        <v>4.0713999999999997</v>
      </c>
      <c r="L40" s="10">
        <v>4.8050000000000006</v>
      </c>
      <c r="M40" s="10">
        <v>5.6724999999999994</v>
      </c>
      <c r="N40" s="10">
        <v>6.5235000000000003</v>
      </c>
      <c r="O40" s="10">
        <v>7.3304444444444439</v>
      </c>
      <c r="P40" s="10">
        <v>7.976</v>
      </c>
      <c r="Q40" s="10">
        <v>9.3394800000000018</v>
      </c>
      <c r="R40" s="10">
        <v>10.437766666666667</v>
      </c>
      <c r="S40" s="10">
        <v>11.584742857142857</v>
      </c>
      <c r="T40" s="10">
        <v>12.434650000000001</v>
      </c>
      <c r="U40" s="10">
        <v>14.03584</v>
      </c>
      <c r="V40" s="10">
        <v>15.355183333333333</v>
      </c>
      <c r="W40" s="10">
        <v>17.504737500000005</v>
      </c>
      <c r="X40" s="10">
        <v>19.290030000000002</v>
      </c>
      <c r="Y40" s="10">
        <v>22.946250000000003</v>
      </c>
      <c r="Z40" s="53" t="str">
        <f t="shared" si="0"/>
        <v>Zurich</v>
      </c>
    </row>
    <row r="41" spans="1:26" ht="18.899999999999999" customHeight="1">
      <c r="A41" s="24" t="str">
        <f>'Page 9'!$A$17</f>
        <v>Berne</v>
      </c>
      <c r="B41" s="344">
        <v>0</v>
      </c>
      <c r="C41" s="344">
        <v>0</v>
      </c>
      <c r="D41" s="344">
        <v>0</v>
      </c>
      <c r="E41" s="344">
        <v>0</v>
      </c>
      <c r="F41" s="344">
        <v>0.86</v>
      </c>
      <c r="G41" s="344">
        <v>2.1273333333333335</v>
      </c>
      <c r="H41" s="344">
        <v>3.5374285714285714</v>
      </c>
      <c r="I41" s="344">
        <v>4.6961250000000003</v>
      </c>
      <c r="J41" s="344">
        <v>6.1145555555555546</v>
      </c>
      <c r="K41" s="344">
        <v>7.2492000000000001</v>
      </c>
      <c r="L41" s="344">
        <v>8.9237500000000001</v>
      </c>
      <c r="M41" s="344">
        <v>9.9602857142857157</v>
      </c>
      <c r="N41" s="344">
        <v>10.69225</v>
      </c>
      <c r="O41" s="344">
        <v>11.387555555555556</v>
      </c>
      <c r="P41" s="344">
        <v>12.017950000000001</v>
      </c>
      <c r="Q41" s="344">
        <v>13.379519999999999</v>
      </c>
      <c r="R41" s="344">
        <v>14.5566</v>
      </c>
      <c r="S41" s="344">
        <v>15.696828571428572</v>
      </c>
      <c r="T41" s="344">
        <v>16.775225000000002</v>
      </c>
      <c r="U41" s="344">
        <v>18.381659999999997</v>
      </c>
      <c r="V41" s="344">
        <v>19.514883333333334</v>
      </c>
      <c r="W41" s="344">
        <v>21.198687500000005</v>
      </c>
      <c r="X41" s="344">
        <v>22.427249999999997</v>
      </c>
      <c r="Y41" s="344">
        <v>25.089660000000002</v>
      </c>
      <c r="Z41" s="53" t="str">
        <f t="shared" si="0"/>
        <v>Berne</v>
      </c>
    </row>
    <row r="42" spans="1:26" ht="18.899999999999999" customHeight="1">
      <c r="A42" s="24" t="str">
        <f>'Page 9'!$A$18</f>
        <v>Lucerne</v>
      </c>
      <c r="B42" s="10">
        <v>0.4</v>
      </c>
      <c r="C42" s="10">
        <v>0.33333333333333337</v>
      </c>
      <c r="D42" s="10">
        <v>0.2857142857142857</v>
      </c>
      <c r="E42" s="10">
        <v>0.25</v>
      </c>
      <c r="F42" s="10">
        <v>0.29639999999999994</v>
      </c>
      <c r="G42" s="10">
        <v>0.86966666666666648</v>
      </c>
      <c r="H42" s="10">
        <v>2.2465714285714289</v>
      </c>
      <c r="I42" s="10">
        <v>3.6307500000000008</v>
      </c>
      <c r="J42" s="10">
        <v>4.5224444444444458</v>
      </c>
      <c r="K42" s="10">
        <v>5.269000000000001</v>
      </c>
      <c r="L42" s="10">
        <v>6.4165000000000001</v>
      </c>
      <c r="M42" s="10">
        <v>7.4741428571428568</v>
      </c>
      <c r="N42" s="10">
        <v>8.2465000000000011</v>
      </c>
      <c r="O42" s="10">
        <v>8.8472222222222214</v>
      </c>
      <c r="P42" s="10">
        <v>9.3943999999999992</v>
      </c>
      <c r="Q42" s="10">
        <v>10.524320000000001</v>
      </c>
      <c r="R42" s="10">
        <v>11.434266666666668</v>
      </c>
      <c r="S42" s="10">
        <v>12.339028571428573</v>
      </c>
      <c r="T42" s="10">
        <v>13.16775</v>
      </c>
      <c r="U42" s="10">
        <v>14.37128</v>
      </c>
      <c r="V42" s="10">
        <v>15.166433333333334</v>
      </c>
      <c r="W42" s="10">
        <v>16.171150000000001</v>
      </c>
      <c r="X42" s="10">
        <v>16.769660000000002</v>
      </c>
      <c r="Y42" s="10">
        <v>17.973160000000004</v>
      </c>
      <c r="Z42" s="53" t="str">
        <f t="shared" si="0"/>
        <v>Lucerne</v>
      </c>
    </row>
    <row r="43" spans="1:26" ht="18.899999999999999" customHeight="1">
      <c r="A43" s="24" t="str">
        <f>'Page 9'!$A$19</f>
        <v>Altdorf</v>
      </c>
      <c r="B43" s="10"/>
      <c r="C43" s="10">
        <v>0.66666666666666674</v>
      </c>
      <c r="D43" s="10">
        <v>0.5714285714285714</v>
      </c>
      <c r="E43" s="10">
        <v>0.5</v>
      </c>
      <c r="F43" s="10">
        <v>0.4</v>
      </c>
      <c r="G43" s="10">
        <v>0.33333333333333337</v>
      </c>
      <c r="H43" s="10">
        <v>1.7476171428571428</v>
      </c>
      <c r="I43" s="10">
        <v>3.2221774999999995</v>
      </c>
      <c r="J43" s="10">
        <v>4.3356155555555551</v>
      </c>
      <c r="K43" s="10">
        <v>5.2263659999999996</v>
      </c>
      <c r="L43" s="10">
        <v>6.5875733333333324</v>
      </c>
      <c r="M43" s="10">
        <v>7.5168671428571434</v>
      </c>
      <c r="N43" s="10">
        <v>8.063347499999999</v>
      </c>
      <c r="O43" s="10">
        <v>8.4716666666666658</v>
      </c>
      <c r="P43" s="10">
        <v>8.7983220000000006</v>
      </c>
      <c r="Q43" s="10">
        <v>9.5548504000000012</v>
      </c>
      <c r="R43" s="10">
        <v>10.129431333333335</v>
      </c>
      <c r="S43" s="10">
        <v>10.608641714285715</v>
      </c>
      <c r="T43" s="10">
        <v>10.960525000000001</v>
      </c>
      <c r="U43" s="10">
        <v>11.459181200000002</v>
      </c>
      <c r="V43" s="10">
        <v>11.786602333333333</v>
      </c>
      <c r="W43" s="10">
        <v>12.203403250000001</v>
      </c>
      <c r="X43" s="10">
        <v>12.450474</v>
      </c>
      <c r="Y43" s="10">
        <v>12.949130200000001</v>
      </c>
      <c r="Z43" s="53" t="str">
        <f t="shared" si="0"/>
        <v>Altdorf</v>
      </c>
    </row>
    <row r="44" spans="1:26" ht="18.899999999999999" customHeight="1">
      <c r="A44" s="24" t="str">
        <f>'Page 9'!$A$20</f>
        <v>Schwyz</v>
      </c>
      <c r="B44" s="10">
        <v>0.19119999999999998</v>
      </c>
      <c r="C44" s="10">
        <v>0.37133333333333335</v>
      </c>
      <c r="D44" s="10">
        <v>0.6140000000000001</v>
      </c>
      <c r="E44" s="10">
        <v>0.87550000000000006</v>
      </c>
      <c r="F44" s="10">
        <v>1.4327999999999999</v>
      </c>
      <c r="G44" s="10">
        <v>2.0563333333333333</v>
      </c>
      <c r="H44" s="10">
        <v>2.5927142857142855</v>
      </c>
      <c r="I44" s="10">
        <v>3.1541250000000001</v>
      </c>
      <c r="J44" s="10">
        <v>3.7765555555555559</v>
      </c>
      <c r="K44" s="10">
        <v>4.3541000000000007</v>
      </c>
      <c r="L44" s="10">
        <v>5.2403333333333331</v>
      </c>
      <c r="M44" s="10">
        <v>5.8051428571428572</v>
      </c>
      <c r="N44" s="10">
        <v>5.9700000000000006</v>
      </c>
      <c r="O44" s="10">
        <v>6.5006666666666675</v>
      </c>
      <c r="P44" s="10">
        <v>6.9291999999999989</v>
      </c>
      <c r="Q44" s="10">
        <v>7.9472799999999992</v>
      </c>
      <c r="R44" s="10">
        <v>8.8382666666666676</v>
      </c>
      <c r="S44" s="10">
        <v>9.5633714285714291</v>
      </c>
      <c r="T44" s="10">
        <v>10.09925</v>
      </c>
      <c r="U44" s="10">
        <v>10.854259999999998</v>
      </c>
      <c r="V44" s="10">
        <v>11.352283333333332</v>
      </c>
      <c r="W44" s="10">
        <v>11.983775000000001</v>
      </c>
      <c r="X44" s="10">
        <v>12.359490000000001</v>
      </c>
      <c r="Y44" s="10">
        <v>14.390694999999997</v>
      </c>
      <c r="Z44" s="53" t="str">
        <f t="shared" si="0"/>
        <v>Schwyz</v>
      </c>
    </row>
    <row r="45" spans="1:26" ht="18.899999999999999" customHeight="1">
      <c r="A45" s="24" t="str">
        <f>'Page 9'!$A$21</f>
        <v>Sarnen</v>
      </c>
      <c r="B45" s="10">
        <v>0</v>
      </c>
      <c r="C45" s="10">
        <v>0</v>
      </c>
      <c r="D45" s="10">
        <v>0</v>
      </c>
      <c r="E45" s="10">
        <v>0</v>
      </c>
      <c r="F45" s="10">
        <v>5.5800000000000002E-2</v>
      </c>
      <c r="G45" s="10">
        <v>1.8599999999999999</v>
      </c>
      <c r="H45" s="10">
        <v>3.0291428571428565</v>
      </c>
      <c r="I45" s="10">
        <v>3.9059999999999997</v>
      </c>
      <c r="J45" s="10">
        <v>4.5878888888888882</v>
      </c>
      <c r="K45" s="10">
        <v>5.2173000000000007</v>
      </c>
      <c r="L45" s="10">
        <v>6.1379999999999999</v>
      </c>
      <c r="M45" s="10">
        <v>6.4967142857142859</v>
      </c>
      <c r="N45" s="10">
        <v>7.3934999999999986</v>
      </c>
      <c r="O45" s="10">
        <v>8.0910555555555543</v>
      </c>
      <c r="P45" s="10">
        <v>8.5513500000000011</v>
      </c>
      <c r="Q45" s="10">
        <v>9.3186000000000018</v>
      </c>
      <c r="R45" s="10">
        <v>9.8394000000000013</v>
      </c>
      <c r="S45" s="10">
        <v>10.21937142857143</v>
      </c>
      <c r="T45" s="10">
        <v>10.497375</v>
      </c>
      <c r="U45" s="10">
        <v>10.892179999999998</v>
      </c>
      <c r="V45" s="10">
        <v>11.150683333333332</v>
      </c>
      <c r="W45" s="10">
        <v>11.48085</v>
      </c>
      <c r="X45" s="10">
        <v>11.67615</v>
      </c>
      <c r="Y45" s="10">
        <v>12.070929999999999</v>
      </c>
      <c r="Z45" s="53" t="str">
        <f t="shared" si="0"/>
        <v>Sarnen</v>
      </c>
    </row>
    <row r="46" spans="1:26" ht="18.899999999999999" customHeight="1">
      <c r="A46" s="24" t="str">
        <f>'Page 9'!$A$22</f>
        <v>Stans</v>
      </c>
      <c r="B46" s="10">
        <v>0.4</v>
      </c>
      <c r="C46" s="10">
        <v>0.33333333333333337</v>
      </c>
      <c r="D46" s="10">
        <v>0.2857142857142857</v>
      </c>
      <c r="E46" s="10">
        <v>0.25</v>
      </c>
      <c r="F46" s="10">
        <v>0.28139999999999998</v>
      </c>
      <c r="G46" s="10">
        <v>0.70816666666666672</v>
      </c>
      <c r="H46" s="10">
        <v>1.4051428571428572</v>
      </c>
      <c r="I46" s="10">
        <v>2.1686249999999996</v>
      </c>
      <c r="J46" s="10">
        <v>2.9765555555555561</v>
      </c>
      <c r="K46" s="10">
        <v>3.7140999999999993</v>
      </c>
      <c r="L46" s="10">
        <v>4.8785833333333324</v>
      </c>
      <c r="M46" s="10">
        <v>5.8332857142857142</v>
      </c>
      <c r="N46" s="10">
        <v>6.6053750000000004</v>
      </c>
      <c r="O46" s="10">
        <v>7.3384999999999989</v>
      </c>
      <c r="P46" s="10">
        <v>7.9335500000000003</v>
      </c>
      <c r="Q46" s="10">
        <v>9.0843999999999987</v>
      </c>
      <c r="R46" s="10">
        <v>9.8895999999999997</v>
      </c>
      <c r="S46" s="10">
        <v>10.5494</v>
      </c>
      <c r="T46" s="10">
        <v>11.122199999999999</v>
      </c>
      <c r="U46" s="10">
        <v>11.944900000000001</v>
      </c>
      <c r="V46" s="10">
        <v>12.557066666666669</v>
      </c>
      <c r="W46" s="10">
        <v>13.005887500000002</v>
      </c>
      <c r="X46" s="10">
        <v>13.08789</v>
      </c>
      <c r="Y46" s="10">
        <v>13.251894999999998</v>
      </c>
      <c r="Z46" s="53" t="str">
        <f t="shared" si="0"/>
        <v>Stans</v>
      </c>
    </row>
    <row r="47" spans="1:26" ht="18.899999999999999" customHeight="1">
      <c r="A47" s="24" t="str">
        <f>'Page 9'!$A$23</f>
        <v>Glarus</v>
      </c>
      <c r="B47" s="344">
        <v>0</v>
      </c>
      <c r="C47" s="344">
        <v>0</v>
      </c>
      <c r="D47" s="344">
        <v>0</v>
      </c>
      <c r="E47" s="344">
        <v>0</v>
      </c>
      <c r="F47" s="344">
        <v>1.6711999999999998</v>
      </c>
      <c r="G47" s="344">
        <v>2.9213333333333336</v>
      </c>
      <c r="H47" s="344">
        <v>3.7849999999999993</v>
      </c>
      <c r="I47" s="344">
        <v>4.6016249999999994</v>
      </c>
      <c r="J47" s="344">
        <v>5.4603333333333319</v>
      </c>
      <c r="K47" s="344">
        <v>6.0072999999999999</v>
      </c>
      <c r="L47" s="344">
        <v>6.5919166666666671</v>
      </c>
      <c r="M47" s="344">
        <v>7.448142857142857</v>
      </c>
      <c r="N47" s="344">
        <v>8.2144374999999989</v>
      </c>
      <c r="O47" s="344">
        <v>8.828888888888887</v>
      </c>
      <c r="P47" s="344">
        <v>9.4006999999999987</v>
      </c>
      <c r="Q47" s="344">
        <v>10.822279999999999</v>
      </c>
      <c r="R47" s="344">
        <v>11.77</v>
      </c>
      <c r="S47" s="344">
        <v>12.534257142857141</v>
      </c>
      <c r="T47" s="344">
        <v>13.155900000000001</v>
      </c>
      <c r="U47" s="344">
        <v>14.168819999999998</v>
      </c>
      <c r="V47" s="344">
        <v>14.954500000000001</v>
      </c>
      <c r="W47" s="344">
        <v>16.198062499999999</v>
      </c>
      <c r="X47" s="344">
        <v>17.081510000000002</v>
      </c>
      <c r="Y47" s="344">
        <v>19.140619999999998</v>
      </c>
      <c r="Z47" s="53" t="str">
        <f t="shared" si="0"/>
        <v>Glarus</v>
      </c>
    </row>
    <row r="48" spans="1:26" ht="18.899999999999999" customHeight="1">
      <c r="A48" s="24" t="str">
        <f>'Page 9'!$A$24</f>
        <v>Zug</v>
      </c>
      <c r="B48" s="344">
        <v>0</v>
      </c>
      <c r="C48" s="344">
        <v>0</v>
      </c>
      <c r="D48" s="344">
        <v>0</v>
      </c>
      <c r="E48" s="344">
        <v>0</v>
      </c>
      <c r="F48" s="344">
        <v>5.6599999999999998E-2</v>
      </c>
      <c r="G48" s="344">
        <v>0.26316666666666666</v>
      </c>
      <c r="H48" s="344">
        <v>0.59185714285714286</v>
      </c>
      <c r="I48" s="344">
        <v>0.97600000000000009</v>
      </c>
      <c r="J48" s="344">
        <v>1.3071111111111109</v>
      </c>
      <c r="K48" s="344">
        <v>1.6024999999999998</v>
      </c>
      <c r="L48" s="344">
        <v>2.0773333333333333</v>
      </c>
      <c r="M48" s="344">
        <v>2.3765714285714288</v>
      </c>
      <c r="N48" s="344">
        <v>2.6382499999999998</v>
      </c>
      <c r="O48" s="344">
        <v>2.8136111111111113</v>
      </c>
      <c r="P48" s="344">
        <v>3.0083500000000001</v>
      </c>
      <c r="Q48" s="344">
        <v>3.7124799999999993</v>
      </c>
      <c r="R48" s="344">
        <v>4.273833333333334</v>
      </c>
      <c r="S48" s="344">
        <v>4.9974571428571437</v>
      </c>
      <c r="T48" s="344">
        <v>5.8922249999999998</v>
      </c>
      <c r="U48" s="344">
        <v>8.0782000000000007</v>
      </c>
      <c r="V48" s="344">
        <v>9.2111666666666672</v>
      </c>
      <c r="W48" s="344">
        <v>9.8883749999999999</v>
      </c>
      <c r="X48" s="344">
        <v>10.039620000000001</v>
      </c>
      <c r="Y48" s="344">
        <v>10.34567</v>
      </c>
      <c r="Z48" s="53" t="str">
        <f t="shared" si="0"/>
        <v>Zug</v>
      </c>
    </row>
    <row r="49" spans="1:26" ht="18.899999999999999" customHeight="1">
      <c r="A49" s="24" t="str">
        <f>'Page 9'!$A$25</f>
        <v>Fribourg</v>
      </c>
      <c r="B49" s="344">
        <v>0.4</v>
      </c>
      <c r="C49" s="344">
        <v>0.33333333333333337</v>
      </c>
      <c r="D49" s="344">
        <v>0.58200000000000007</v>
      </c>
      <c r="E49" s="344">
        <v>0.71650000000000003</v>
      </c>
      <c r="F49" s="344">
        <v>1.1180000000000001</v>
      </c>
      <c r="G49" s="344">
        <v>1.6251666666666669</v>
      </c>
      <c r="H49" s="344">
        <v>2.456142857142857</v>
      </c>
      <c r="I49" s="344">
        <v>3.528</v>
      </c>
      <c r="J49" s="344">
        <v>3.9134444444444436</v>
      </c>
      <c r="K49" s="344">
        <v>5.0110999999999999</v>
      </c>
      <c r="L49" s="344">
        <v>6.2369999999999992</v>
      </c>
      <c r="M49" s="344">
        <v>7.2303571428571427</v>
      </c>
      <c r="N49" s="344">
        <v>8.2979374999999997</v>
      </c>
      <c r="O49" s="344">
        <v>9.1911111111111108</v>
      </c>
      <c r="P49" s="344">
        <v>9.9765000000000015</v>
      </c>
      <c r="Q49" s="344">
        <v>11.852479999999998</v>
      </c>
      <c r="R49" s="344">
        <v>13.198766666666664</v>
      </c>
      <c r="S49" s="344">
        <v>14.566828571428575</v>
      </c>
      <c r="T49" s="344">
        <v>15.6496</v>
      </c>
      <c r="U49" s="344">
        <v>17.196959999999997</v>
      </c>
      <c r="V49" s="344">
        <v>18.579616666666666</v>
      </c>
      <c r="W49" s="344">
        <v>20.834524999999999</v>
      </c>
      <c r="X49" s="344">
        <v>21.967749999999999</v>
      </c>
      <c r="Y49" s="344">
        <v>22.357305</v>
      </c>
      <c r="Z49" s="53" t="str">
        <f t="shared" si="0"/>
        <v>Fribourg</v>
      </c>
    </row>
    <row r="50" spans="1:26" ht="18.899999999999999" customHeight="1">
      <c r="A50" s="24" t="str">
        <f>'Page 9'!$A$26</f>
        <v>Solothurn</v>
      </c>
      <c r="B50" s="10">
        <v>0.48</v>
      </c>
      <c r="C50" s="10">
        <v>0.4</v>
      </c>
      <c r="D50" s="10">
        <v>0.34285714285714286</v>
      </c>
      <c r="E50" s="10">
        <v>0.3</v>
      </c>
      <c r="F50" s="10">
        <v>0.81020000000000003</v>
      </c>
      <c r="G50" s="10">
        <v>2.450333333333333</v>
      </c>
      <c r="H50" s="10">
        <v>3.9204285714285714</v>
      </c>
      <c r="I50" s="10">
        <v>5.0999999999999996</v>
      </c>
      <c r="J50" s="10">
        <v>6.1902222222222223</v>
      </c>
      <c r="K50" s="10">
        <v>6.904300000000001</v>
      </c>
      <c r="L50" s="10">
        <v>7.5015833333333335</v>
      </c>
      <c r="M50" s="10">
        <v>8.7080714285714294</v>
      </c>
      <c r="N50" s="10">
        <v>9.8007500000000007</v>
      </c>
      <c r="O50" s="10">
        <v>10.726722222222222</v>
      </c>
      <c r="P50" s="10">
        <v>11.6168</v>
      </c>
      <c r="Q50" s="10">
        <v>13.29204</v>
      </c>
      <c r="R50" s="10">
        <v>14.542599999999997</v>
      </c>
      <c r="S50" s="10">
        <v>15.62154285714286</v>
      </c>
      <c r="T50" s="10">
        <v>16.483374999999999</v>
      </c>
      <c r="U50" s="10">
        <v>17.953099999999999</v>
      </c>
      <c r="V50" s="10">
        <v>19.071083333333331</v>
      </c>
      <c r="W50" s="10">
        <v>20.468425</v>
      </c>
      <c r="X50" s="10">
        <v>21.306879999999996</v>
      </c>
      <c r="Y50" s="10">
        <v>22.276354999999999</v>
      </c>
      <c r="Z50" s="53" t="str">
        <f t="shared" si="0"/>
        <v>Solothurn</v>
      </c>
    </row>
    <row r="51" spans="1:26" ht="18.899999999999999" customHeight="1">
      <c r="A51" s="24" t="str">
        <f>'Page 9'!$A$27</f>
        <v>Basel</v>
      </c>
      <c r="B51" s="344">
        <v>0</v>
      </c>
      <c r="C51" s="344">
        <v>0</v>
      </c>
      <c r="D51" s="344">
        <v>0</v>
      </c>
      <c r="E51" s="344">
        <v>0</v>
      </c>
      <c r="F51" s="344">
        <v>0</v>
      </c>
      <c r="G51" s="344">
        <v>0</v>
      </c>
      <c r="H51" s="344">
        <v>0</v>
      </c>
      <c r="I51" s="344">
        <v>0</v>
      </c>
      <c r="J51" s="344">
        <v>0</v>
      </c>
      <c r="K51" s="344">
        <v>0.57850000000000001</v>
      </c>
      <c r="L51" s="344">
        <v>4.0884999999999998</v>
      </c>
      <c r="M51" s="344">
        <v>6.5622142857142869</v>
      </c>
      <c r="N51" s="344">
        <v>8.4175000000000004</v>
      </c>
      <c r="O51" s="344">
        <v>9.8337777777777777</v>
      </c>
      <c r="P51" s="344">
        <v>10.99085</v>
      </c>
      <c r="Q51" s="344">
        <v>13.06396</v>
      </c>
      <c r="R51" s="344">
        <v>14.462066666666665</v>
      </c>
      <c r="S51" s="344">
        <v>15.474457142857142</v>
      </c>
      <c r="T51" s="344">
        <v>16.221724999999999</v>
      </c>
      <c r="U51" s="344">
        <v>17.277520000000003</v>
      </c>
      <c r="V51" s="344">
        <v>17.973366666666664</v>
      </c>
      <c r="W51" s="344">
        <v>18.856999999999999</v>
      </c>
      <c r="X51" s="344">
        <v>19.407019999999999</v>
      </c>
      <c r="Y51" s="344">
        <v>22.254650000000002</v>
      </c>
      <c r="Z51" s="53" t="str">
        <f t="shared" si="0"/>
        <v>Basel</v>
      </c>
    </row>
    <row r="52" spans="1:26" ht="18.899999999999999" customHeight="1">
      <c r="A52" s="24" t="str">
        <f>'Page 9'!$A$28</f>
        <v>Liestal</v>
      </c>
      <c r="B52" s="344">
        <v>0</v>
      </c>
      <c r="C52" s="344">
        <v>0</v>
      </c>
      <c r="D52" s="344">
        <v>0</v>
      </c>
      <c r="E52" s="344">
        <v>0</v>
      </c>
      <c r="F52" s="344">
        <v>0.96140000000000014</v>
      </c>
      <c r="G52" s="344">
        <v>1.0018333333333334</v>
      </c>
      <c r="H52" s="344">
        <v>1.0312857142857144</v>
      </c>
      <c r="I52" s="344">
        <v>1.052875</v>
      </c>
      <c r="J52" s="344">
        <v>1.6724444444444444</v>
      </c>
      <c r="K52" s="344">
        <v>2.4347999999999996</v>
      </c>
      <c r="L52" s="344">
        <v>3.9325833333333335</v>
      </c>
      <c r="M52" s="344">
        <v>5.3456428571428569</v>
      </c>
      <c r="N52" s="344">
        <v>6.6597500000000007</v>
      </c>
      <c r="O52" s="344">
        <v>7.8768888888888888</v>
      </c>
      <c r="P52" s="344">
        <v>9.0059499999999986</v>
      </c>
      <c r="Q52" s="344">
        <v>11.342879999999999</v>
      </c>
      <c r="R52" s="344">
        <v>13.146466666666667</v>
      </c>
      <c r="S52" s="344">
        <v>14.593857142857141</v>
      </c>
      <c r="T52" s="344">
        <v>15.7973</v>
      </c>
      <c r="U52" s="344">
        <v>17.71696</v>
      </c>
      <c r="V52" s="344">
        <v>19.116666666666664</v>
      </c>
      <c r="W52" s="344">
        <v>20.96</v>
      </c>
      <c r="X52" s="344">
        <v>22.14499</v>
      </c>
      <c r="Y52" s="344">
        <v>24.898834999999998</v>
      </c>
      <c r="Z52" s="53" t="str">
        <f t="shared" si="0"/>
        <v>Liestal</v>
      </c>
    </row>
    <row r="53" spans="1:26" ht="18.899999999999999" customHeight="1">
      <c r="A53" s="24" t="str">
        <f>'Page 9'!$A$29</f>
        <v>Schaffhausen</v>
      </c>
      <c r="B53" s="10">
        <v>0.48</v>
      </c>
      <c r="C53" s="10">
        <v>0.4</v>
      </c>
      <c r="D53" s="10">
        <v>0.34285714285714286</v>
      </c>
      <c r="E53" s="10">
        <v>0.3</v>
      </c>
      <c r="F53" s="10">
        <v>0.79959999999999998</v>
      </c>
      <c r="G53" s="10">
        <v>1.6223333333333332</v>
      </c>
      <c r="H53" s="10">
        <v>2.6875714285714283</v>
      </c>
      <c r="I53" s="10">
        <v>3.7811250000000003</v>
      </c>
      <c r="J53" s="10">
        <v>4.5813333333333333</v>
      </c>
      <c r="K53" s="10">
        <v>5.2582999999999993</v>
      </c>
      <c r="L53" s="10">
        <v>6.6204999999999998</v>
      </c>
      <c r="M53" s="10">
        <v>7.7545000000000002</v>
      </c>
      <c r="N53" s="10">
        <v>8.5514375000000005</v>
      </c>
      <c r="O53" s="10">
        <v>9.2928333333333342</v>
      </c>
      <c r="P53" s="10">
        <v>9.8432000000000013</v>
      </c>
      <c r="Q53" s="10">
        <v>11.082959999999998</v>
      </c>
      <c r="R53" s="10">
        <v>12.274666666666667</v>
      </c>
      <c r="S53" s="10">
        <v>13.587228571428572</v>
      </c>
      <c r="T53" s="10">
        <v>14.621424999999999</v>
      </c>
      <c r="U53" s="10">
        <v>16.08248</v>
      </c>
      <c r="V53" s="10">
        <v>17.050149999999999</v>
      </c>
      <c r="W53" s="10">
        <v>18.726649999999999</v>
      </c>
      <c r="X53" s="10">
        <v>19.389899999999997</v>
      </c>
      <c r="Y53" s="10">
        <v>19.558950000000003</v>
      </c>
      <c r="Z53" s="53" t="str">
        <f t="shared" si="0"/>
        <v>Schaffhausen</v>
      </c>
    </row>
    <row r="54" spans="1:26" ht="18.899999999999999" customHeight="1">
      <c r="A54" s="24" t="str">
        <f>'Page 9'!$A$30</f>
        <v>Herisau</v>
      </c>
      <c r="B54" s="344">
        <v>0</v>
      </c>
      <c r="C54" s="344">
        <v>0</v>
      </c>
      <c r="D54" s="344">
        <v>0</v>
      </c>
      <c r="E54" s="344">
        <v>0</v>
      </c>
      <c r="F54" s="344">
        <v>0.78439999999999999</v>
      </c>
      <c r="G54" s="344">
        <v>2.1131666666666669</v>
      </c>
      <c r="H54" s="344">
        <v>3.3479999999999994</v>
      </c>
      <c r="I54" s="344">
        <v>4.4116250000000008</v>
      </c>
      <c r="J54" s="344">
        <v>5.2630000000000008</v>
      </c>
      <c r="K54" s="344">
        <v>5.5320000000000009</v>
      </c>
      <c r="L54" s="344">
        <v>6.4014166666666679</v>
      </c>
      <c r="M54" s="344">
        <v>7.4223571428571429</v>
      </c>
      <c r="N54" s="344">
        <v>8.3913124999999997</v>
      </c>
      <c r="O54" s="344">
        <v>9.343055555555555</v>
      </c>
      <c r="P54" s="344">
        <v>10.133149999999999</v>
      </c>
      <c r="Q54" s="344">
        <v>11.789320000000002</v>
      </c>
      <c r="R54" s="344">
        <v>13.0221</v>
      </c>
      <c r="S54" s="344">
        <v>13.939342857142861</v>
      </c>
      <c r="T54" s="344">
        <v>14.622325</v>
      </c>
      <c r="U54" s="344">
        <v>15.716380000000003</v>
      </c>
      <c r="V54" s="344">
        <v>16.438266666666667</v>
      </c>
      <c r="W54" s="344">
        <v>17.351862500000003</v>
      </c>
      <c r="X54" s="344">
        <v>17.711850000000002</v>
      </c>
      <c r="Y54" s="344">
        <v>17.858945000000002</v>
      </c>
      <c r="Z54" s="53" t="str">
        <f t="shared" si="0"/>
        <v>Herisau</v>
      </c>
    </row>
    <row r="55" spans="1:26" ht="18.899999999999999" customHeight="1">
      <c r="A55" s="24" t="str">
        <f>'Page 9'!$A$31</f>
        <v>Appenzell</v>
      </c>
      <c r="B55" s="10">
        <v>0.50519999999999998</v>
      </c>
      <c r="C55" s="10">
        <v>0.68599999999999994</v>
      </c>
      <c r="D55" s="10">
        <v>0.97285714285714286</v>
      </c>
      <c r="E55" s="10">
        <v>1.2492500000000002</v>
      </c>
      <c r="F55" s="10">
        <v>1.7638</v>
      </c>
      <c r="G55" s="10">
        <v>2.2535000000000003</v>
      </c>
      <c r="H55" s="10">
        <v>2.8132857142857142</v>
      </c>
      <c r="I55" s="10">
        <v>3.3526250000000002</v>
      </c>
      <c r="J55" s="10">
        <v>3.8698888888888892</v>
      </c>
      <c r="K55" s="10">
        <v>4.3928999999999991</v>
      </c>
      <c r="L55" s="10">
        <v>4.947000000000001</v>
      </c>
      <c r="M55" s="10">
        <v>5.4667142857142847</v>
      </c>
      <c r="N55" s="10">
        <v>6.1486250000000009</v>
      </c>
      <c r="O55" s="10">
        <v>6.7408888888888896</v>
      </c>
      <c r="P55" s="10">
        <v>7.2880500000000001</v>
      </c>
      <c r="Q55" s="10">
        <v>8.5615199999999998</v>
      </c>
      <c r="R55" s="10">
        <v>9.4530333333333356</v>
      </c>
      <c r="S55" s="10">
        <v>10.089485714285713</v>
      </c>
      <c r="T55" s="10">
        <v>10.650625</v>
      </c>
      <c r="U55" s="10">
        <v>11.4656</v>
      </c>
      <c r="V55" s="10">
        <v>12.00675</v>
      </c>
      <c r="W55" s="10">
        <v>12.533900000000001</v>
      </c>
      <c r="X55" s="10">
        <v>12.74248</v>
      </c>
      <c r="Y55" s="10">
        <v>12.911659999999999</v>
      </c>
      <c r="Z55" s="53" t="str">
        <f t="shared" si="0"/>
        <v>Appenzell</v>
      </c>
    </row>
    <row r="56" spans="1:26" ht="18.899999999999999" customHeight="1">
      <c r="A56" s="24" t="str">
        <f>'Page 9'!$A$32</f>
        <v>St. Gall</v>
      </c>
      <c r="B56" s="344">
        <v>0</v>
      </c>
      <c r="C56" s="344">
        <v>0</v>
      </c>
      <c r="D56" s="344">
        <v>0</v>
      </c>
      <c r="E56" s="344">
        <v>0</v>
      </c>
      <c r="F56" s="344">
        <v>0</v>
      </c>
      <c r="G56" s="344">
        <v>0.38</v>
      </c>
      <c r="H56" s="344">
        <v>1.5691428571428572</v>
      </c>
      <c r="I56" s="344">
        <v>2.5446249999999999</v>
      </c>
      <c r="J56" s="344">
        <v>3.7094444444444452</v>
      </c>
      <c r="K56" s="344">
        <v>4.2294</v>
      </c>
      <c r="L56" s="344">
        <v>6.08</v>
      </c>
      <c r="M56" s="344">
        <v>7.3745714285714286</v>
      </c>
      <c r="N56" s="344">
        <v>8.3647500000000008</v>
      </c>
      <c r="O56" s="344">
        <v>9.6519999999999992</v>
      </c>
      <c r="P56" s="344">
        <v>10.706300000000001</v>
      </c>
      <c r="Q56" s="344">
        <v>12.616</v>
      </c>
      <c r="R56" s="344">
        <v>14.1816</v>
      </c>
      <c r="S56" s="344">
        <v>15.511799999999997</v>
      </c>
      <c r="T56" s="344">
        <v>16.49295</v>
      </c>
      <c r="U56" s="344">
        <v>17.952280000000002</v>
      </c>
      <c r="V56" s="344">
        <v>18.943000000000001</v>
      </c>
      <c r="W56" s="344">
        <v>20.194824999999998</v>
      </c>
      <c r="X56" s="344">
        <v>20.93994</v>
      </c>
      <c r="Y56" s="344">
        <v>21.451239999999999</v>
      </c>
      <c r="Z56" s="53" t="str">
        <f t="shared" si="0"/>
        <v>St. Gall</v>
      </c>
    </row>
    <row r="57" spans="1:26" ht="18.899999999999999" customHeight="1">
      <c r="A57" s="24" t="str">
        <f>'Page 9'!$A$33</f>
        <v>Chur</v>
      </c>
      <c r="B57" s="344">
        <v>0</v>
      </c>
      <c r="C57" s="344">
        <v>0</v>
      </c>
      <c r="D57" s="344">
        <v>0</v>
      </c>
      <c r="E57" s="344">
        <v>0</v>
      </c>
      <c r="F57" s="344">
        <v>0</v>
      </c>
      <c r="G57" s="344">
        <v>0</v>
      </c>
      <c r="H57" s="344">
        <v>0</v>
      </c>
      <c r="I57" s="344">
        <v>0.46249999999999997</v>
      </c>
      <c r="J57" s="344">
        <v>1.4244444444444444</v>
      </c>
      <c r="K57" s="344">
        <v>2.4699999999999998</v>
      </c>
      <c r="L57" s="344">
        <v>4.1383333333333336</v>
      </c>
      <c r="M57" s="344">
        <v>5.3214285714285712</v>
      </c>
      <c r="N57" s="344">
        <v>6.2787499999999996</v>
      </c>
      <c r="O57" s="344">
        <v>7.1244444444444444</v>
      </c>
      <c r="P57" s="344">
        <v>7.9659999999999993</v>
      </c>
      <c r="Q57" s="344">
        <v>9.8183999999999987</v>
      </c>
      <c r="R57" s="344">
        <v>11.083333333333334</v>
      </c>
      <c r="S57" s="344">
        <v>12.202857142857143</v>
      </c>
      <c r="T57" s="344">
        <v>13.062999999999999</v>
      </c>
      <c r="U57" s="344">
        <v>14.356</v>
      </c>
      <c r="V57" s="344">
        <v>15.310333333333334</v>
      </c>
      <c r="W57" s="344">
        <v>16.514250000000001</v>
      </c>
      <c r="X57" s="344">
        <v>17.248999999999999</v>
      </c>
      <c r="Y57" s="344">
        <v>18.871299999999998</v>
      </c>
      <c r="Z57" s="53" t="str">
        <f t="shared" si="0"/>
        <v>Chur</v>
      </c>
    </row>
    <row r="58" spans="1:26" ht="18.899999999999999" customHeight="1">
      <c r="A58" s="24" t="str">
        <f>'Page 9'!$A$34</f>
        <v>Aarau</v>
      </c>
      <c r="B58" s="344">
        <v>0</v>
      </c>
      <c r="C58" s="344">
        <v>0</v>
      </c>
      <c r="D58" s="344">
        <v>0</v>
      </c>
      <c r="E58" s="344">
        <v>0</v>
      </c>
      <c r="F58" s="344">
        <v>5.319999999999999E-2</v>
      </c>
      <c r="G58" s="344">
        <v>0.88400000000000023</v>
      </c>
      <c r="H58" s="344">
        <v>1.4774285714285715</v>
      </c>
      <c r="I58" s="344">
        <v>2.0386249999999997</v>
      </c>
      <c r="J58" s="344">
        <v>2.7306666666666661</v>
      </c>
      <c r="K58" s="344">
        <v>3.4123000000000001</v>
      </c>
      <c r="L58" s="344">
        <v>4.4790000000000001</v>
      </c>
      <c r="M58" s="344">
        <v>5.4997857142857143</v>
      </c>
      <c r="N58" s="344">
        <v>6.331687500000001</v>
      </c>
      <c r="O58" s="344">
        <v>7.1063333333333336</v>
      </c>
      <c r="P58" s="344">
        <v>7.8146000000000004</v>
      </c>
      <c r="Q58" s="344">
        <v>9.3739599999999985</v>
      </c>
      <c r="R58" s="344">
        <v>10.569666666666667</v>
      </c>
      <c r="S58" s="344">
        <v>11.65362857142857</v>
      </c>
      <c r="T58" s="344">
        <v>12.537875000000001</v>
      </c>
      <c r="U58" s="344">
        <v>13.822239999999999</v>
      </c>
      <c r="V58" s="344">
        <v>14.804066666666667</v>
      </c>
      <c r="W58" s="344">
        <v>16.0937625</v>
      </c>
      <c r="X58" s="344">
        <v>17.01943</v>
      </c>
      <c r="Y58" s="344">
        <v>19.126000000000001</v>
      </c>
      <c r="Z58" s="53" t="str">
        <f t="shared" si="0"/>
        <v>Aarau</v>
      </c>
    </row>
    <row r="59" spans="1:26" ht="18.899999999999999" customHeight="1">
      <c r="A59" s="24" t="str">
        <f>'Page 9'!$A$35</f>
        <v>Frauenfeld</v>
      </c>
      <c r="B59" s="344">
        <v>0</v>
      </c>
      <c r="C59" s="344">
        <v>0</v>
      </c>
      <c r="D59" s="344">
        <v>0</v>
      </c>
      <c r="E59" s="344">
        <v>0</v>
      </c>
      <c r="F59" s="344">
        <v>0</v>
      </c>
      <c r="G59" s="344">
        <v>0</v>
      </c>
      <c r="H59" s="344">
        <v>0.57385714285714284</v>
      </c>
      <c r="I59" s="344">
        <v>1.3113750000000002</v>
      </c>
      <c r="J59" s="344">
        <v>2.1141111111111108</v>
      </c>
      <c r="K59" s="344">
        <v>3.0321000000000002</v>
      </c>
      <c r="L59" s="344">
        <v>4.8360000000000003</v>
      </c>
      <c r="M59" s="344">
        <v>6.1170000000000009</v>
      </c>
      <c r="N59" s="344">
        <v>7.0696875000000006</v>
      </c>
      <c r="O59" s="344">
        <v>7.8413888888888881</v>
      </c>
      <c r="P59" s="344">
        <v>8.6206499999999995</v>
      </c>
      <c r="Q59" s="344">
        <v>10.200240000000001</v>
      </c>
      <c r="R59" s="344">
        <v>11.3125</v>
      </c>
      <c r="S59" s="344">
        <v>12.196285714285713</v>
      </c>
      <c r="T59" s="344">
        <v>12.900275000000001</v>
      </c>
      <c r="U59" s="344">
        <v>14.063820000000002</v>
      </c>
      <c r="V59" s="344">
        <v>14.830700000000002</v>
      </c>
      <c r="W59" s="344">
        <v>15.961599999999997</v>
      </c>
      <c r="X59" s="344">
        <v>16.755010000000002</v>
      </c>
      <c r="Y59" s="344">
        <v>18.350235000000005</v>
      </c>
      <c r="Z59" s="53" t="str">
        <f t="shared" si="0"/>
        <v>Frauenfeld</v>
      </c>
    </row>
    <row r="60" spans="1:26" ht="18.899999999999999" customHeight="1">
      <c r="A60" s="24" t="str">
        <f>'Page 9'!$A$36</f>
        <v>Bellinzona</v>
      </c>
      <c r="B60" s="10">
        <v>0.32</v>
      </c>
      <c r="C60" s="10">
        <v>0.26666666666666666</v>
      </c>
      <c r="D60" s="10">
        <v>0.22857142857142859</v>
      </c>
      <c r="E60" s="10">
        <v>0.2</v>
      </c>
      <c r="F60" s="10">
        <v>0.16</v>
      </c>
      <c r="G60" s="10">
        <v>1.0476666666666667</v>
      </c>
      <c r="H60" s="10">
        <v>1.9258571428571427</v>
      </c>
      <c r="I60" s="10">
        <v>2.281625</v>
      </c>
      <c r="J60" s="10">
        <v>2.3164444444444445</v>
      </c>
      <c r="K60" s="10">
        <v>2.6138000000000003</v>
      </c>
      <c r="L60" s="10">
        <v>3.1982500000000003</v>
      </c>
      <c r="M60" s="10">
        <v>4.3384999999999998</v>
      </c>
      <c r="N60" s="10">
        <v>5.5504999999999995</v>
      </c>
      <c r="O60" s="10">
        <v>6.8951111111111114</v>
      </c>
      <c r="P60" s="10">
        <v>7.9527000000000001</v>
      </c>
      <c r="Q60" s="10">
        <v>10.486120000000001</v>
      </c>
      <c r="R60" s="10">
        <v>12.3935</v>
      </c>
      <c r="S60" s="10">
        <v>13.708885714285712</v>
      </c>
      <c r="T60" s="10">
        <v>14.848975000000001</v>
      </c>
      <c r="U60" s="10">
        <v>16.688939999999999</v>
      </c>
      <c r="V60" s="10">
        <v>18.092566666666666</v>
      </c>
      <c r="W60" s="10">
        <v>19.997800000000002</v>
      </c>
      <c r="X60" s="10">
        <v>21.186760000000003</v>
      </c>
      <c r="Y60" s="10">
        <v>23.625129999999999</v>
      </c>
      <c r="Z60" s="53" t="str">
        <f t="shared" si="0"/>
        <v>Bellinzona</v>
      </c>
    </row>
    <row r="61" spans="1:26" ht="18.899999999999999" customHeight="1">
      <c r="A61" s="24" t="str">
        <f>'Page 9'!$A$37</f>
        <v>Lausanne</v>
      </c>
      <c r="B61" s="344">
        <v>0</v>
      </c>
      <c r="C61" s="344">
        <v>0</v>
      </c>
      <c r="D61" s="344">
        <v>0</v>
      </c>
      <c r="E61" s="344">
        <v>0</v>
      </c>
      <c r="F61" s="344">
        <v>0</v>
      </c>
      <c r="G61" s="344">
        <v>0</v>
      </c>
      <c r="H61" s="344">
        <v>0</v>
      </c>
      <c r="I61" s="344">
        <v>0.516625</v>
      </c>
      <c r="J61" s="344">
        <v>1.8785555555555555</v>
      </c>
      <c r="K61" s="344">
        <v>3.4036999999999997</v>
      </c>
      <c r="L61" s="344">
        <v>6.6736666666666666</v>
      </c>
      <c r="M61" s="344">
        <v>9.5462857142857143</v>
      </c>
      <c r="N61" s="344">
        <v>11.113999999999999</v>
      </c>
      <c r="O61" s="344">
        <v>11.709999999999999</v>
      </c>
      <c r="P61" s="344">
        <v>12.309749999999999</v>
      </c>
      <c r="Q61" s="344">
        <v>13.471839999999998</v>
      </c>
      <c r="R61" s="344">
        <v>14.558166666666667</v>
      </c>
      <c r="S61" s="344">
        <v>15.808571428571428</v>
      </c>
      <c r="T61" s="344">
        <v>16.816675</v>
      </c>
      <c r="U61" s="344">
        <v>18.548220000000001</v>
      </c>
      <c r="V61" s="344">
        <v>19.899416666666667</v>
      </c>
      <c r="W61" s="344">
        <v>21.967299999999998</v>
      </c>
      <c r="X61" s="344">
        <v>23.544510000000002</v>
      </c>
      <c r="Y61" s="344">
        <v>26.445</v>
      </c>
      <c r="Z61" s="53" t="str">
        <f t="shared" si="0"/>
        <v>Lausanne</v>
      </c>
    </row>
    <row r="62" spans="1:26" ht="18.899999999999999" customHeight="1">
      <c r="A62" s="24" t="str">
        <f>'Page 9'!$A$38</f>
        <v>Sion</v>
      </c>
      <c r="B62" s="10">
        <v>0.27200000000000002</v>
      </c>
      <c r="C62" s="10">
        <v>0.22666666666666668</v>
      </c>
      <c r="D62" s="10">
        <v>0.19428571428571428</v>
      </c>
      <c r="E62" s="10">
        <v>0.16999999999999998</v>
      </c>
      <c r="F62" s="10">
        <v>0.13600000000000001</v>
      </c>
      <c r="G62" s="10">
        <v>1.4973333333333332</v>
      </c>
      <c r="H62" s="10">
        <v>2.6120000000000005</v>
      </c>
      <c r="I62" s="10">
        <v>3.4467500000000006</v>
      </c>
      <c r="J62" s="10">
        <v>3.7313333333333336</v>
      </c>
      <c r="K62" s="10">
        <v>4.3778999999999995</v>
      </c>
      <c r="L62" s="10">
        <v>5.4401666666666673</v>
      </c>
      <c r="M62" s="10">
        <v>6.3594999999999997</v>
      </c>
      <c r="N62" s="10">
        <v>7.1151874999999993</v>
      </c>
      <c r="O62" s="10">
        <v>7.7938888888888904</v>
      </c>
      <c r="P62" s="10">
        <v>8.4261500000000016</v>
      </c>
      <c r="Q62" s="10">
        <v>9.9096399999999996</v>
      </c>
      <c r="R62" s="10">
        <v>11.455566666666666</v>
      </c>
      <c r="S62" s="10">
        <v>13.551485714285713</v>
      </c>
      <c r="T62" s="10">
        <v>14.994574999999999</v>
      </c>
      <c r="U62" s="10">
        <v>16.630420000000004</v>
      </c>
      <c r="V62" s="10">
        <v>17.758883333333333</v>
      </c>
      <c r="W62" s="10">
        <v>19.441287500000001</v>
      </c>
      <c r="X62" s="10">
        <v>20.18741</v>
      </c>
      <c r="Y62" s="10">
        <v>21.411149999999999</v>
      </c>
      <c r="Z62" s="53" t="str">
        <f t="shared" si="0"/>
        <v>Sion</v>
      </c>
    </row>
    <row r="63" spans="1:26" ht="18.899999999999999" customHeight="1">
      <c r="A63" s="24" t="str">
        <f>'Page 9'!$A$39</f>
        <v>Neuchâtel</v>
      </c>
      <c r="B63" s="344">
        <v>0</v>
      </c>
      <c r="C63" s="344">
        <v>0</v>
      </c>
      <c r="D63" s="344">
        <v>0.23914285714285716</v>
      </c>
      <c r="E63" s="344">
        <v>0.59275</v>
      </c>
      <c r="F63" s="344">
        <v>1.1146</v>
      </c>
      <c r="G63" s="344">
        <v>1.8503333333333334</v>
      </c>
      <c r="H63" s="344">
        <v>2.5395714285714281</v>
      </c>
      <c r="I63" s="344">
        <v>3.5678750000000004</v>
      </c>
      <c r="J63" s="344">
        <v>4.6528888888888886</v>
      </c>
      <c r="K63" s="344">
        <v>5.8546000000000005</v>
      </c>
      <c r="L63" s="344">
        <v>7.1640833333333331</v>
      </c>
      <c r="M63" s="344">
        <v>8.9666428571428565</v>
      </c>
      <c r="N63" s="344">
        <v>10.931375000000001</v>
      </c>
      <c r="O63" s="344">
        <v>12.052055555555556</v>
      </c>
      <c r="P63" s="344">
        <v>12.96505</v>
      </c>
      <c r="Q63" s="344">
        <v>14.733680000000001</v>
      </c>
      <c r="R63" s="344">
        <v>16.070633333333333</v>
      </c>
      <c r="S63" s="344">
        <v>17.291142857142859</v>
      </c>
      <c r="T63" s="344">
        <v>18.335999999999999</v>
      </c>
      <c r="U63" s="344">
        <v>20.103540000000002</v>
      </c>
      <c r="V63" s="344">
        <v>21.417166666666667</v>
      </c>
      <c r="W63" s="344">
        <v>23.224599999999999</v>
      </c>
      <c r="X63" s="344">
        <v>23.566020000000002</v>
      </c>
      <c r="Y63" s="344">
        <v>24.092329999999997</v>
      </c>
      <c r="Z63" s="53" t="str">
        <f t="shared" si="0"/>
        <v>Neuchâtel</v>
      </c>
    </row>
    <row r="64" spans="1:26" ht="18.899999999999999" customHeight="1">
      <c r="A64" s="24" t="str">
        <f>'Page 9'!$A$40</f>
        <v>Geneva</v>
      </c>
      <c r="B64" s="10">
        <v>0.2</v>
      </c>
      <c r="C64" s="10">
        <v>0.16666666666666669</v>
      </c>
      <c r="D64" s="10">
        <v>0.14285714285714285</v>
      </c>
      <c r="E64" s="10">
        <v>0.125</v>
      </c>
      <c r="F64" s="10">
        <v>0.1</v>
      </c>
      <c r="G64" s="10">
        <v>8.3333333333333343E-2</v>
      </c>
      <c r="H64" s="10">
        <v>7.1428571428571425E-2</v>
      </c>
      <c r="I64" s="10">
        <v>6.25E-2</v>
      </c>
      <c r="J64" s="10">
        <v>5.5555555555555552E-2</v>
      </c>
      <c r="K64" s="10">
        <v>0.05</v>
      </c>
      <c r="L64" s="10">
        <v>1.2519166666666666</v>
      </c>
      <c r="M64" s="10">
        <v>2.8489999999999998</v>
      </c>
      <c r="N64" s="10">
        <v>4.5887500000000001</v>
      </c>
      <c r="O64" s="10">
        <v>5.9055555555555559</v>
      </c>
      <c r="P64" s="10">
        <v>7.2966499999999987</v>
      </c>
      <c r="Q64" s="10">
        <v>10.250159999999999</v>
      </c>
      <c r="R64" s="10">
        <v>12.415266666666664</v>
      </c>
      <c r="S64" s="10">
        <v>13.962714285714286</v>
      </c>
      <c r="T64" s="10">
        <v>15.187249999999999</v>
      </c>
      <c r="U64" s="10">
        <v>16.954239999999999</v>
      </c>
      <c r="V64" s="10">
        <v>18.158049999999999</v>
      </c>
      <c r="W64" s="10">
        <v>19.928000000000001</v>
      </c>
      <c r="X64" s="10">
        <v>21.246749999999999</v>
      </c>
      <c r="Y64" s="10">
        <v>24.67304</v>
      </c>
      <c r="Z64" s="53" t="str">
        <f t="shared" si="0"/>
        <v>Geneva</v>
      </c>
    </row>
    <row r="65" spans="1:26" ht="18.899999999999999" customHeight="1">
      <c r="A65" s="24" t="str">
        <f>'Page 9'!$A$41</f>
        <v>Delémont</v>
      </c>
      <c r="B65" s="344">
        <v>0</v>
      </c>
      <c r="C65" s="344">
        <v>0</v>
      </c>
      <c r="D65" s="344">
        <v>0</v>
      </c>
      <c r="E65" s="344">
        <v>0</v>
      </c>
      <c r="F65" s="344">
        <v>0</v>
      </c>
      <c r="G65" s="344">
        <v>0.26533333333333337</v>
      </c>
      <c r="H65" s="344">
        <v>0.91399999999999992</v>
      </c>
      <c r="I65" s="344">
        <v>2.1285000000000003</v>
      </c>
      <c r="J65" s="344">
        <v>3.1303333333333336</v>
      </c>
      <c r="K65" s="344">
        <v>4.3701999999999996</v>
      </c>
      <c r="L65" s="344">
        <v>6.2011666666666665</v>
      </c>
      <c r="M65" s="344">
        <v>7.7317857142857145</v>
      </c>
      <c r="N65" s="344">
        <v>9.2059374999999992</v>
      </c>
      <c r="O65" s="344">
        <v>10.352444444444444</v>
      </c>
      <c r="P65" s="344">
        <v>11.269699999999998</v>
      </c>
      <c r="Q65" s="344">
        <v>13.253360000000001</v>
      </c>
      <c r="R65" s="344">
        <v>14.836066666666667</v>
      </c>
      <c r="S65" s="344">
        <v>15.952085714285715</v>
      </c>
      <c r="T65" s="344">
        <v>16.8018</v>
      </c>
      <c r="U65" s="344">
        <v>18.35342</v>
      </c>
      <c r="V65" s="344">
        <v>19.811916666666665</v>
      </c>
      <c r="W65" s="344">
        <v>21.634975000000004</v>
      </c>
      <c r="X65" s="344">
        <v>22.745850000000001</v>
      </c>
      <c r="Y65" s="344">
        <v>25.13935</v>
      </c>
      <c r="Z65" s="53" t="str">
        <f t="shared" si="0"/>
        <v>Delémont</v>
      </c>
    </row>
    <row r="66" spans="1:26" ht="18.899999999999999" customHeight="1">
      <c r="A66" s="24"/>
      <c r="B66" s="10"/>
      <c r="C66" s="10"/>
      <c r="D66" s="10"/>
      <c r="E66" s="10"/>
      <c r="F66" s="10"/>
      <c r="G66" s="10"/>
      <c r="H66" s="10"/>
      <c r="I66" s="10"/>
      <c r="J66" s="10"/>
      <c r="K66" s="10"/>
      <c r="L66" s="10"/>
      <c r="M66" s="10"/>
      <c r="N66" s="10"/>
      <c r="O66" s="10"/>
      <c r="P66" s="10"/>
      <c r="Q66" s="10"/>
      <c r="R66" s="10"/>
      <c r="S66" s="10"/>
      <c r="T66" s="10"/>
      <c r="U66" s="10"/>
      <c r="V66" s="10"/>
      <c r="W66" s="10"/>
      <c r="X66" s="10"/>
      <c r="Y66" s="10"/>
      <c r="Z66" s="53"/>
    </row>
    <row r="67" spans="1:26" ht="18.899999999999999" customHeight="1">
      <c r="A67" s="24" t="str">
        <f>'Page 9'!$A$43</f>
        <v>Direct federal tax</v>
      </c>
      <c r="B67" s="344">
        <v>0</v>
      </c>
      <c r="C67" s="344">
        <v>0</v>
      </c>
      <c r="D67" s="344">
        <v>0</v>
      </c>
      <c r="E67" s="344">
        <v>0</v>
      </c>
      <c r="F67" s="344">
        <v>0</v>
      </c>
      <c r="G67" s="344">
        <v>0</v>
      </c>
      <c r="H67" s="344">
        <v>0</v>
      </c>
      <c r="I67" s="344">
        <v>0</v>
      </c>
      <c r="J67" s="344">
        <v>7.8666666666666663E-2</v>
      </c>
      <c r="K67" s="344">
        <v>0.15959999999999999</v>
      </c>
      <c r="L67" s="344">
        <v>0.28083333333333332</v>
      </c>
      <c r="M67" s="344">
        <v>0.41214285714285709</v>
      </c>
      <c r="N67" s="344">
        <v>0.63387500000000008</v>
      </c>
      <c r="O67" s="344">
        <v>0.85033333333333327</v>
      </c>
      <c r="P67" s="344">
        <v>1.0705</v>
      </c>
      <c r="Q67" s="344">
        <v>1.6348000000000003</v>
      </c>
      <c r="R67" s="344">
        <v>2.2726000000000002</v>
      </c>
      <c r="S67" s="344">
        <v>3.1301714285714288</v>
      </c>
      <c r="T67" s="344">
        <v>4.1908500000000002</v>
      </c>
      <c r="U67" s="344">
        <v>5.6758000000000006</v>
      </c>
      <c r="V67" s="344">
        <v>6.6657333333333328</v>
      </c>
      <c r="W67" s="344">
        <v>7.9031750000000001</v>
      </c>
      <c r="X67" s="344">
        <v>8.6456399999999984</v>
      </c>
      <c r="Y67" s="344">
        <v>10.130570000000001</v>
      </c>
      <c r="Z67" s="53" t="str">
        <f t="shared" si="0"/>
        <v>Direct federal tax</v>
      </c>
    </row>
    <row r="68" spans="1:26" ht="18.899999999999999" customHeight="1">
      <c r="A68" s="39"/>
      <c r="B68" s="49"/>
      <c r="C68" s="49"/>
      <c r="D68" s="49"/>
      <c r="E68" s="49"/>
      <c r="F68" s="49"/>
      <c r="G68" s="49"/>
      <c r="H68" s="49"/>
      <c r="I68" s="49"/>
      <c r="J68" s="49"/>
      <c r="K68" s="49"/>
      <c r="L68" s="49"/>
      <c r="M68" s="49"/>
    </row>
    <row r="69" spans="1:26" ht="18.899999999999999" customHeight="1">
      <c r="A69" s="57"/>
      <c r="B69" s="58"/>
      <c r="C69" s="58"/>
      <c r="D69" s="58"/>
      <c r="E69" s="59"/>
      <c r="F69" s="59"/>
      <c r="G69" s="59"/>
      <c r="H69" s="59"/>
      <c r="I69" s="59"/>
      <c r="J69" s="59"/>
      <c r="K69" s="59"/>
      <c r="L69" s="57"/>
      <c r="M69" s="57"/>
    </row>
    <row r="70" spans="1:26" ht="18.899999999999999" customHeight="1">
      <c r="B70" s="50"/>
      <c r="C70" s="50"/>
      <c r="D70" s="50"/>
      <c r="E70" s="50"/>
      <c r="F70" s="50"/>
      <c r="G70" s="50"/>
      <c r="H70" s="50"/>
      <c r="I70" s="50"/>
      <c r="J70" s="50"/>
      <c r="K70" s="50"/>
      <c r="L70" s="50"/>
      <c r="M70" s="50"/>
    </row>
    <row r="71" spans="1:26" ht="18.899999999999999" customHeight="1">
      <c r="B71" s="50"/>
      <c r="C71" s="50"/>
      <c r="D71" s="50"/>
      <c r="E71" s="50"/>
      <c r="F71" s="50"/>
      <c r="G71" s="50"/>
      <c r="H71" s="50"/>
      <c r="I71" s="50"/>
      <c r="J71" s="50"/>
      <c r="K71" s="50"/>
      <c r="L71" s="50"/>
      <c r="M71" s="50"/>
    </row>
    <row r="72" spans="1:26" ht="18.899999999999999" customHeight="1">
      <c r="B72" s="50"/>
      <c r="C72" s="50"/>
      <c r="D72" s="50"/>
      <c r="E72" s="50"/>
      <c r="F72" s="50"/>
      <c r="G72" s="50"/>
      <c r="H72" s="50"/>
      <c r="I72" s="50"/>
      <c r="J72" s="50"/>
      <c r="K72" s="50"/>
      <c r="L72" s="50"/>
      <c r="M72" s="50"/>
    </row>
    <row r="73" spans="1:26" ht="18.899999999999999" customHeight="1">
      <c r="B73" s="50"/>
      <c r="C73" s="50"/>
      <c r="D73" s="50"/>
      <c r="E73" s="50"/>
      <c r="F73" s="50"/>
      <c r="G73" s="50"/>
      <c r="H73" s="50"/>
      <c r="I73" s="50"/>
      <c r="J73" s="50"/>
      <c r="K73" s="50"/>
      <c r="L73" s="50"/>
      <c r="M73" s="50"/>
    </row>
    <row r="74" spans="1:26" ht="18.899999999999999" customHeight="1">
      <c r="B74" s="50"/>
      <c r="C74" s="50"/>
      <c r="D74" s="50"/>
      <c r="E74" s="50"/>
      <c r="F74" s="50"/>
      <c r="G74" s="50"/>
      <c r="H74" s="50"/>
      <c r="I74" s="50"/>
      <c r="J74" s="50"/>
      <c r="K74" s="50"/>
      <c r="L74" s="50"/>
      <c r="M74" s="50"/>
    </row>
    <row r="75" spans="1:26" ht="18.899999999999999" customHeight="1">
      <c r="B75" s="50"/>
      <c r="C75" s="50"/>
      <c r="D75" s="50"/>
      <c r="E75" s="50"/>
      <c r="F75" s="50"/>
      <c r="G75" s="50"/>
      <c r="H75" s="50"/>
      <c r="I75" s="50"/>
      <c r="J75" s="50"/>
      <c r="K75" s="50"/>
      <c r="L75" s="50"/>
      <c r="M75" s="50"/>
    </row>
    <row r="76" spans="1:26" ht="18.899999999999999" customHeight="1">
      <c r="B76" s="50"/>
      <c r="C76" s="50"/>
      <c r="D76" s="50"/>
      <c r="E76" s="50"/>
      <c r="F76" s="50"/>
      <c r="G76" s="50"/>
      <c r="H76" s="50"/>
      <c r="I76" s="50"/>
      <c r="J76" s="50"/>
      <c r="K76" s="50"/>
      <c r="L76" s="50"/>
      <c r="M76" s="50"/>
    </row>
    <row r="77" spans="1:26">
      <c r="B77" s="50"/>
      <c r="C77" s="50"/>
      <c r="D77" s="50"/>
      <c r="E77" s="50"/>
      <c r="F77" s="50"/>
      <c r="G77" s="50"/>
      <c r="H77" s="50"/>
      <c r="I77" s="50"/>
      <c r="J77" s="50"/>
      <c r="K77" s="50"/>
      <c r="L77" s="50"/>
      <c r="M77" s="50"/>
    </row>
    <row r="78" spans="1:26">
      <c r="B78" s="50"/>
      <c r="C78" s="50"/>
      <c r="D78" s="50"/>
      <c r="E78" s="50"/>
      <c r="F78" s="50"/>
      <c r="G78" s="50"/>
      <c r="H78" s="50"/>
      <c r="I78" s="50"/>
      <c r="J78" s="50"/>
      <c r="K78" s="50"/>
      <c r="L78" s="50"/>
      <c r="M78" s="50"/>
    </row>
    <row r="79" spans="1:26">
      <c r="B79" s="50"/>
      <c r="C79" s="50"/>
      <c r="D79" s="50"/>
      <c r="E79" s="50"/>
      <c r="F79" s="50"/>
      <c r="G79" s="50"/>
      <c r="H79" s="50"/>
      <c r="I79" s="50"/>
      <c r="J79" s="50"/>
      <c r="K79" s="50"/>
      <c r="L79" s="50"/>
      <c r="M79" s="50"/>
    </row>
    <row r="80" spans="1:26">
      <c r="B80" s="50"/>
      <c r="C80" s="50"/>
      <c r="D80" s="50"/>
      <c r="E80" s="50"/>
      <c r="F80" s="50"/>
      <c r="G80" s="50"/>
      <c r="H80" s="50"/>
      <c r="I80" s="50"/>
      <c r="J80" s="50"/>
      <c r="K80" s="50"/>
      <c r="L80" s="50"/>
      <c r="M80" s="50"/>
    </row>
    <row r="81" spans="2:13">
      <c r="B81" s="50"/>
      <c r="C81" s="50"/>
      <c r="D81" s="50"/>
      <c r="E81" s="50"/>
      <c r="F81" s="50"/>
      <c r="G81" s="50"/>
      <c r="H81" s="50"/>
      <c r="I81" s="50"/>
      <c r="J81" s="50"/>
      <c r="K81" s="50"/>
      <c r="L81" s="50"/>
      <c r="M81" s="50"/>
    </row>
    <row r="82" spans="2:13">
      <c r="B82" s="50"/>
      <c r="C82" s="50"/>
      <c r="D82" s="50"/>
      <c r="E82" s="50"/>
      <c r="F82" s="50"/>
      <c r="G82" s="50"/>
      <c r="H82" s="50"/>
      <c r="I82" s="50"/>
      <c r="J82" s="50"/>
      <c r="K82" s="50"/>
      <c r="L82" s="50"/>
      <c r="M82" s="50"/>
    </row>
    <row r="83" spans="2:13">
      <c r="B83" s="50"/>
      <c r="C83" s="50"/>
      <c r="D83" s="50"/>
      <c r="E83" s="50"/>
      <c r="F83" s="50"/>
      <c r="G83" s="50"/>
      <c r="H83" s="50"/>
      <c r="I83" s="50"/>
      <c r="J83" s="50"/>
      <c r="K83" s="50"/>
      <c r="L83" s="50"/>
      <c r="M83" s="50"/>
    </row>
    <row r="84" spans="2:13">
      <c r="B84" s="50"/>
      <c r="C84" s="50"/>
      <c r="D84" s="50"/>
      <c r="E84" s="50"/>
      <c r="F84" s="50"/>
      <c r="G84" s="50"/>
      <c r="H84" s="50"/>
      <c r="I84" s="50"/>
      <c r="J84" s="50"/>
      <c r="K84" s="50"/>
      <c r="L84" s="50"/>
      <c r="M84" s="50"/>
    </row>
    <row r="85" spans="2:13">
      <c r="B85" s="50"/>
      <c r="C85" s="50"/>
      <c r="D85" s="50"/>
      <c r="E85" s="50"/>
      <c r="F85" s="50"/>
      <c r="G85" s="50"/>
      <c r="H85" s="50"/>
      <c r="I85" s="50"/>
      <c r="J85" s="50"/>
      <c r="K85" s="50"/>
      <c r="L85" s="50"/>
      <c r="M85" s="50"/>
    </row>
    <row r="86" spans="2:13">
      <c r="B86" s="50"/>
      <c r="C86" s="50"/>
      <c r="D86" s="50"/>
      <c r="E86" s="50"/>
      <c r="F86" s="50"/>
      <c r="G86" s="50"/>
      <c r="H86" s="50"/>
      <c r="I86" s="50"/>
      <c r="J86" s="50"/>
      <c r="K86" s="50"/>
      <c r="L86" s="50"/>
      <c r="M86" s="50"/>
    </row>
    <row r="87" spans="2:13">
      <c r="B87" s="50"/>
      <c r="C87" s="50"/>
      <c r="D87" s="50"/>
      <c r="E87" s="50"/>
      <c r="F87" s="50"/>
      <c r="G87" s="50"/>
      <c r="H87" s="50"/>
      <c r="I87" s="50"/>
      <c r="J87" s="50"/>
      <c r="K87" s="50"/>
      <c r="L87" s="50"/>
      <c r="M87" s="50"/>
    </row>
    <row r="88" spans="2:13">
      <c r="B88" s="50"/>
      <c r="C88" s="50"/>
      <c r="D88" s="50"/>
      <c r="E88" s="50"/>
      <c r="F88" s="50"/>
      <c r="G88" s="50"/>
      <c r="H88" s="50"/>
      <c r="I88" s="50"/>
      <c r="J88" s="50"/>
      <c r="K88" s="50"/>
      <c r="L88" s="50"/>
      <c r="M88" s="50"/>
    </row>
    <row r="89" spans="2:13">
      <c r="B89" s="50"/>
      <c r="C89" s="50"/>
      <c r="D89" s="50"/>
      <c r="E89" s="50"/>
      <c r="F89" s="50"/>
      <c r="G89" s="50"/>
      <c r="H89" s="50"/>
      <c r="I89" s="50"/>
      <c r="J89" s="50"/>
      <c r="K89" s="50"/>
      <c r="L89" s="50"/>
      <c r="M89" s="50"/>
    </row>
    <row r="90" spans="2:13">
      <c r="B90" s="50"/>
      <c r="C90" s="50"/>
      <c r="D90" s="50"/>
      <c r="E90" s="50"/>
      <c r="F90" s="50"/>
      <c r="G90" s="50"/>
      <c r="H90" s="50"/>
      <c r="I90" s="50"/>
      <c r="J90" s="50"/>
      <c r="K90" s="50"/>
      <c r="L90" s="50"/>
      <c r="M90" s="50"/>
    </row>
    <row r="91" spans="2:13">
      <c r="B91" s="50"/>
      <c r="C91" s="50"/>
      <c r="D91" s="50"/>
      <c r="E91" s="50"/>
      <c r="F91" s="50"/>
      <c r="G91" s="50"/>
      <c r="H91" s="50"/>
      <c r="I91" s="50"/>
      <c r="J91" s="50"/>
      <c r="K91" s="50"/>
      <c r="L91" s="50"/>
      <c r="M91" s="50"/>
    </row>
    <row r="92" spans="2:13">
      <c r="B92" s="50"/>
      <c r="C92" s="50"/>
      <c r="D92" s="50"/>
      <c r="E92" s="50"/>
      <c r="F92" s="50"/>
      <c r="G92" s="50"/>
      <c r="H92" s="50"/>
      <c r="I92" s="50"/>
      <c r="J92" s="50"/>
      <c r="K92" s="50"/>
      <c r="L92" s="50"/>
      <c r="M92" s="50"/>
    </row>
    <row r="93" spans="2:13">
      <c r="B93" s="50"/>
      <c r="C93" s="50"/>
      <c r="D93" s="50"/>
      <c r="E93" s="50"/>
      <c r="F93" s="50"/>
      <c r="G93" s="50"/>
      <c r="H93" s="50"/>
      <c r="I93" s="50"/>
      <c r="J93" s="50"/>
      <c r="K93" s="50"/>
      <c r="L93" s="50"/>
      <c r="M93" s="50"/>
    </row>
    <row r="94" spans="2:13">
      <c r="B94" s="50"/>
      <c r="C94" s="50"/>
      <c r="D94" s="50"/>
      <c r="E94" s="50"/>
      <c r="F94" s="50"/>
      <c r="G94" s="50"/>
      <c r="H94" s="50"/>
      <c r="I94" s="50"/>
      <c r="J94" s="50"/>
      <c r="K94" s="50"/>
      <c r="L94" s="50"/>
      <c r="M94" s="50"/>
    </row>
    <row r="95" spans="2:13">
      <c r="B95" s="50"/>
      <c r="C95" s="50"/>
      <c r="D95" s="50"/>
      <c r="E95" s="50"/>
      <c r="F95" s="50"/>
      <c r="G95" s="50"/>
      <c r="H95" s="50"/>
      <c r="I95" s="50"/>
      <c r="J95" s="50"/>
      <c r="K95" s="50"/>
      <c r="L95" s="50"/>
      <c r="M95" s="50"/>
    </row>
    <row r="96" spans="2:13">
      <c r="B96" s="50"/>
      <c r="C96" s="50"/>
      <c r="D96" s="50"/>
      <c r="E96" s="50"/>
      <c r="F96" s="50"/>
      <c r="G96" s="50"/>
      <c r="H96" s="50"/>
      <c r="I96" s="50"/>
      <c r="J96" s="50"/>
      <c r="K96" s="50"/>
      <c r="L96" s="50"/>
      <c r="M96" s="50"/>
    </row>
    <row r="97" spans="2:13">
      <c r="B97" s="50"/>
      <c r="C97" s="50"/>
      <c r="D97" s="50"/>
      <c r="E97" s="50"/>
      <c r="F97" s="50"/>
      <c r="G97" s="50"/>
      <c r="H97" s="50"/>
      <c r="I97" s="50"/>
      <c r="J97" s="50"/>
      <c r="K97" s="50"/>
      <c r="L97" s="50"/>
      <c r="M97" s="50"/>
    </row>
    <row r="98" spans="2:13">
      <c r="B98" s="50"/>
      <c r="C98" s="50"/>
      <c r="D98" s="50"/>
      <c r="E98" s="50"/>
      <c r="F98" s="50"/>
      <c r="G98" s="50"/>
      <c r="H98" s="50"/>
      <c r="I98" s="50"/>
      <c r="J98" s="50"/>
      <c r="K98" s="50"/>
      <c r="L98" s="50"/>
      <c r="M98" s="50"/>
    </row>
    <row r="99" spans="2:13">
      <c r="B99" s="50"/>
      <c r="C99" s="50"/>
      <c r="D99" s="50"/>
      <c r="E99" s="50"/>
      <c r="F99" s="50"/>
      <c r="G99" s="50"/>
      <c r="H99" s="50"/>
      <c r="I99" s="50"/>
      <c r="J99" s="50"/>
      <c r="K99" s="50"/>
      <c r="L99" s="50"/>
      <c r="M99" s="50"/>
    </row>
    <row r="100" spans="2:13">
      <c r="B100" s="50"/>
      <c r="C100" s="50"/>
      <c r="D100" s="50"/>
      <c r="E100" s="50"/>
      <c r="F100" s="50"/>
      <c r="G100" s="50"/>
      <c r="H100" s="50"/>
      <c r="I100" s="50"/>
      <c r="J100" s="50"/>
      <c r="K100" s="50"/>
      <c r="L100" s="50"/>
      <c r="M100" s="50"/>
    </row>
    <row r="101" spans="2:13">
      <c r="B101" s="50"/>
      <c r="C101" s="50"/>
      <c r="D101" s="50"/>
      <c r="E101" s="50"/>
      <c r="F101" s="50"/>
      <c r="G101" s="50"/>
      <c r="H101" s="50"/>
      <c r="I101" s="50"/>
      <c r="J101" s="50"/>
      <c r="K101" s="50"/>
      <c r="L101" s="50"/>
      <c r="M101" s="50"/>
    </row>
    <row r="102" spans="2:13">
      <c r="B102" s="50"/>
      <c r="C102" s="50"/>
      <c r="D102" s="50"/>
      <c r="E102" s="50"/>
      <c r="F102" s="50"/>
      <c r="G102" s="50"/>
      <c r="H102" s="50"/>
      <c r="I102" s="50"/>
      <c r="J102" s="50"/>
      <c r="K102" s="50"/>
      <c r="L102" s="50"/>
      <c r="M102" s="50"/>
    </row>
    <row r="103" spans="2:13">
      <c r="B103" s="50"/>
      <c r="C103" s="50"/>
      <c r="D103" s="50"/>
      <c r="E103" s="50"/>
      <c r="F103" s="50"/>
      <c r="G103" s="50"/>
      <c r="H103" s="50"/>
      <c r="I103" s="50"/>
      <c r="J103" s="50"/>
      <c r="K103" s="50"/>
      <c r="L103" s="50"/>
      <c r="M103" s="50"/>
    </row>
    <row r="104" spans="2:13">
      <c r="B104" s="50"/>
      <c r="C104" s="50"/>
      <c r="D104" s="50"/>
      <c r="E104" s="50"/>
      <c r="F104" s="50"/>
      <c r="G104" s="50"/>
      <c r="H104" s="50"/>
      <c r="I104" s="50"/>
      <c r="J104" s="50"/>
      <c r="K104" s="50"/>
      <c r="L104" s="50"/>
      <c r="M104" s="50"/>
    </row>
    <row r="105" spans="2:13">
      <c r="B105" s="50"/>
      <c r="C105" s="50"/>
      <c r="D105" s="50"/>
      <c r="E105" s="50"/>
      <c r="F105" s="50"/>
      <c r="G105" s="50"/>
      <c r="H105" s="50"/>
      <c r="I105" s="50"/>
      <c r="J105" s="50"/>
      <c r="K105" s="50"/>
      <c r="L105" s="50"/>
      <c r="M105" s="50"/>
    </row>
    <row r="106" spans="2:13">
      <c r="B106" s="50"/>
      <c r="C106" s="50"/>
      <c r="D106" s="50"/>
      <c r="E106" s="50"/>
      <c r="F106" s="50"/>
      <c r="G106" s="50"/>
      <c r="H106" s="50"/>
      <c r="I106" s="50"/>
      <c r="J106" s="50"/>
      <c r="K106" s="50"/>
      <c r="L106" s="50"/>
      <c r="M106" s="50"/>
    </row>
    <row r="107" spans="2:13">
      <c r="B107" s="50"/>
      <c r="C107" s="50"/>
      <c r="D107" s="50"/>
      <c r="E107" s="50"/>
      <c r="F107" s="50"/>
      <c r="G107" s="50"/>
      <c r="H107" s="50"/>
      <c r="I107" s="50"/>
      <c r="J107" s="50"/>
      <c r="K107" s="50"/>
      <c r="L107" s="50"/>
      <c r="M107" s="50"/>
    </row>
    <row r="108" spans="2:13">
      <c r="B108" s="50"/>
      <c r="C108" s="50"/>
      <c r="D108" s="50"/>
      <c r="E108" s="50"/>
      <c r="F108" s="50"/>
      <c r="G108" s="50"/>
      <c r="H108" s="50"/>
      <c r="I108" s="50"/>
      <c r="J108" s="50"/>
      <c r="K108" s="50"/>
      <c r="L108" s="50"/>
      <c r="M108" s="50"/>
    </row>
    <row r="109" spans="2:13">
      <c r="B109" s="50"/>
      <c r="C109" s="50"/>
      <c r="D109" s="50"/>
      <c r="E109" s="50"/>
      <c r="F109" s="50"/>
      <c r="G109" s="50"/>
      <c r="H109" s="50"/>
      <c r="I109" s="50"/>
      <c r="J109" s="50"/>
      <c r="K109" s="50"/>
      <c r="L109" s="50"/>
      <c r="M109" s="50"/>
    </row>
    <row r="110" spans="2:13">
      <c r="B110" s="50"/>
      <c r="C110" s="50"/>
      <c r="D110" s="50"/>
      <c r="E110" s="50"/>
      <c r="F110" s="50"/>
      <c r="G110" s="50"/>
      <c r="H110" s="50"/>
      <c r="I110" s="50"/>
      <c r="J110" s="50"/>
      <c r="K110" s="50"/>
      <c r="L110" s="50"/>
      <c r="M110" s="50"/>
    </row>
    <row r="111" spans="2:13">
      <c r="B111" s="50"/>
      <c r="C111" s="50"/>
      <c r="D111" s="50"/>
      <c r="E111" s="50"/>
      <c r="F111" s="50"/>
      <c r="G111" s="50"/>
      <c r="H111" s="50"/>
      <c r="I111" s="50"/>
      <c r="J111" s="50"/>
      <c r="K111" s="50"/>
      <c r="L111" s="50"/>
      <c r="M111" s="50"/>
    </row>
    <row r="112" spans="2:13">
      <c r="B112" s="50"/>
      <c r="C112" s="50"/>
      <c r="D112" s="50"/>
      <c r="E112" s="50"/>
      <c r="F112" s="50"/>
      <c r="G112" s="50"/>
      <c r="H112" s="50"/>
      <c r="I112" s="50"/>
      <c r="J112" s="50"/>
      <c r="K112" s="50"/>
      <c r="L112" s="50"/>
      <c r="M112" s="50"/>
    </row>
    <row r="113" spans="2:13">
      <c r="B113" s="50"/>
      <c r="C113" s="50"/>
      <c r="D113" s="50"/>
      <c r="E113" s="50"/>
      <c r="F113" s="50"/>
      <c r="G113" s="50"/>
      <c r="H113" s="50"/>
      <c r="I113" s="50"/>
      <c r="J113" s="50"/>
      <c r="K113" s="50"/>
      <c r="L113" s="50"/>
      <c r="M113" s="50"/>
    </row>
    <row r="114" spans="2:13">
      <c r="B114" s="50"/>
      <c r="C114" s="50"/>
      <c r="D114" s="50"/>
      <c r="E114" s="50"/>
      <c r="F114" s="50"/>
      <c r="G114" s="50"/>
      <c r="H114" s="50"/>
      <c r="I114" s="50"/>
      <c r="J114" s="50"/>
      <c r="K114" s="50"/>
      <c r="L114" s="50"/>
      <c r="M114" s="50"/>
    </row>
    <row r="115" spans="2:13">
      <c r="B115" s="50"/>
      <c r="C115" s="50"/>
      <c r="D115" s="50"/>
      <c r="E115" s="50"/>
      <c r="F115" s="50"/>
      <c r="G115" s="50"/>
      <c r="H115" s="50"/>
      <c r="I115" s="50"/>
      <c r="J115" s="50"/>
      <c r="K115" s="50"/>
      <c r="L115" s="50"/>
      <c r="M115" s="50"/>
    </row>
    <row r="116" spans="2:13">
      <c r="B116" s="50"/>
      <c r="C116" s="50"/>
      <c r="D116" s="50"/>
      <c r="E116" s="50"/>
      <c r="F116" s="50"/>
      <c r="G116" s="50"/>
      <c r="H116" s="50"/>
      <c r="I116" s="50"/>
      <c r="J116" s="50"/>
      <c r="K116" s="50"/>
      <c r="L116" s="50"/>
      <c r="M116" s="50"/>
    </row>
    <row r="117" spans="2:13">
      <c r="B117" s="50"/>
      <c r="C117" s="50"/>
      <c r="D117" s="50"/>
      <c r="E117" s="50"/>
      <c r="F117" s="50"/>
      <c r="G117" s="50"/>
      <c r="H117" s="50"/>
      <c r="I117" s="50"/>
      <c r="J117" s="50"/>
      <c r="K117" s="50"/>
      <c r="L117" s="50"/>
      <c r="M117" s="50"/>
    </row>
    <row r="118" spans="2:13">
      <c r="B118" s="50"/>
      <c r="C118" s="50"/>
      <c r="D118" s="50"/>
      <c r="E118" s="50"/>
      <c r="F118" s="50"/>
      <c r="G118" s="50"/>
      <c r="H118" s="50"/>
      <c r="I118" s="50"/>
      <c r="J118" s="50"/>
      <c r="K118" s="50"/>
      <c r="L118" s="50"/>
      <c r="M118" s="50"/>
    </row>
    <row r="119" spans="2:13">
      <c r="B119" s="50"/>
      <c r="C119" s="50"/>
      <c r="D119" s="50"/>
      <c r="E119" s="50"/>
      <c r="F119" s="50"/>
      <c r="G119" s="50"/>
      <c r="H119" s="50"/>
      <c r="I119" s="50"/>
      <c r="J119" s="50"/>
      <c r="K119" s="50"/>
      <c r="L119" s="50"/>
      <c r="M119" s="50"/>
    </row>
    <row r="120" spans="2:13">
      <c r="B120" s="50"/>
      <c r="C120" s="50"/>
      <c r="D120" s="50"/>
      <c r="E120" s="50"/>
      <c r="F120" s="50"/>
      <c r="G120" s="50"/>
      <c r="H120" s="50"/>
      <c r="I120" s="50"/>
      <c r="J120" s="50"/>
      <c r="K120" s="50"/>
      <c r="L120" s="50"/>
      <c r="M120" s="50"/>
    </row>
    <row r="121" spans="2:13">
      <c r="B121" s="50"/>
      <c r="C121" s="50"/>
      <c r="D121" s="50"/>
      <c r="E121" s="50"/>
      <c r="F121" s="50"/>
      <c r="G121" s="50"/>
      <c r="H121" s="50"/>
      <c r="I121" s="50"/>
      <c r="J121" s="50"/>
      <c r="K121" s="50"/>
      <c r="L121" s="50"/>
      <c r="M121" s="50"/>
    </row>
  </sheetData>
  <mergeCells count="6">
    <mergeCell ref="B6:L6"/>
    <mergeCell ref="B39:M39"/>
    <mergeCell ref="N6:Y6"/>
    <mergeCell ref="B9:M9"/>
    <mergeCell ref="N9:Y9"/>
    <mergeCell ref="N39:Y39"/>
  </mergeCells>
  <phoneticPr fontId="7" type="noConversion"/>
  <printOptions horizontalCentered="1"/>
  <pageMargins left="0.39370078740157483" right="0.39370078740157483" top="0.59055118110236227" bottom="0.59055118110236227" header="0.39370078740157483" footer="0.39370078740157483"/>
  <pageSetup paperSize="9" scale="50" fitToWidth="2" orientation="portrait" r:id="rId1"/>
  <headerFooter alignWithMargins="0">
    <oddHeader>&amp;C&amp;"Helvetica,Fett"&amp;12 2010</oddHeader>
    <oddFooter>&amp;C&amp;"Helvetica,Standard" Eidg. Steuerverwaltung  -  Administration fédérale des contributions  -  Amministrazione federale delle contribuzioni&amp;R14 - 15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dimension ref="A1:N78"/>
  <sheetViews>
    <sheetView zoomScale="60" zoomScaleNormal="60" workbookViewId="0"/>
  </sheetViews>
  <sheetFormatPr baseColWidth="10" defaultColWidth="10.33203125" defaultRowHeight="17.399999999999999"/>
  <cols>
    <col min="1" max="1" width="32.6640625" style="19" customWidth="1"/>
    <col min="2" max="14" width="10.33203125" style="19" customWidth="1"/>
    <col min="15" max="16" width="10.6640625" style="19" customWidth="1"/>
    <col min="17" max="21" width="12.6640625" style="19" customWidth="1"/>
    <col min="22" max="16384" width="10.33203125" style="19"/>
  </cols>
  <sheetData>
    <row r="1" spans="1:14" ht="20.25" customHeight="1">
      <c r="A1" s="17" t="str">
        <f>'Pages 14-15'!A1</f>
        <v>Married sole earner without children</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9'!$A$6</f>
        <v>Cantonal, municipal and church tax burden on gross earned income</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5</v>
      </c>
      <c r="B10" s="825" t="str">
        <f>'Page 9'!B10:$N$10</f>
        <v>Gross earned income in 1'000 SFr.</v>
      </c>
      <c r="C10" s="826"/>
      <c r="D10" s="826"/>
      <c r="E10" s="826"/>
      <c r="F10" s="826"/>
      <c r="G10" s="826"/>
      <c r="H10" s="826"/>
      <c r="I10" s="826"/>
      <c r="J10" s="826"/>
      <c r="K10" s="826"/>
      <c r="L10" s="826"/>
      <c r="M10" s="826"/>
      <c r="N10" s="827"/>
    </row>
    <row r="11" spans="1:14">
      <c r="A11" s="23" t="str">
        <f>'Page 9'!$A$11</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A12" s="23"/>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 9'!$A$13</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2" t="str">
        <f>'Page 9'!$B$15:$N$15</f>
        <v xml:space="preserve">Marginal tax burden in o/o </v>
      </c>
      <c r="C15" s="823"/>
      <c r="D15" s="823"/>
      <c r="E15" s="823"/>
      <c r="F15" s="823"/>
      <c r="G15" s="823"/>
      <c r="H15" s="823"/>
      <c r="I15" s="823"/>
      <c r="J15" s="823"/>
      <c r="K15" s="823"/>
      <c r="L15" s="823"/>
      <c r="M15" s="823"/>
      <c r="N15" s="824"/>
    </row>
    <row r="16" spans="1:14" ht="18.899999999999999" customHeight="1">
      <c r="A16" s="24" t="str">
        <f>'Page 9'!$A$16</f>
        <v>Zurich</v>
      </c>
      <c r="B16" s="25">
        <v>1.3740000000000001</v>
      </c>
      <c r="C16" s="25">
        <v>5.0380000000000003</v>
      </c>
      <c r="D16" s="25">
        <v>6.1830000000000016</v>
      </c>
      <c r="E16" s="25">
        <v>7.9689999999999985</v>
      </c>
      <c r="F16" s="25">
        <v>8.4730000000000008</v>
      </c>
      <c r="G16" s="25">
        <v>11.679</v>
      </c>
      <c r="H16" s="25">
        <v>13.785999999999998</v>
      </c>
      <c r="I16" s="25">
        <v>15.3613</v>
      </c>
      <c r="J16" s="25">
        <v>18.425300000000007</v>
      </c>
      <c r="K16" s="25">
        <v>21.196249999999999</v>
      </c>
      <c r="L16" s="25">
        <v>23.953400000000009</v>
      </c>
      <c r="M16" s="25">
        <v>26.4312</v>
      </c>
      <c r="N16" s="25">
        <v>26.602470000000007</v>
      </c>
    </row>
    <row r="17" spans="1:14" ht="18.899999999999999" customHeight="1">
      <c r="A17" s="24" t="str">
        <f>'Page 9'!$A$17</f>
        <v>Berne</v>
      </c>
      <c r="B17" s="25">
        <v>0</v>
      </c>
      <c r="C17" s="25">
        <v>6.3820000000000006</v>
      </c>
      <c r="D17" s="25">
        <v>12.4025</v>
      </c>
      <c r="E17" s="25">
        <v>17.461500000000001</v>
      </c>
      <c r="F17" s="25">
        <v>17.296500000000002</v>
      </c>
      <c r="G17" s="25">
        <v>15.997749999999996</v>
      </c>
      <c r="H17" s="25">
        <v>17.320750000000007</v>
      </c>
      <c r="I17" s="25">
        <v>19.633900000000001</v>
      </c>
      <c r="J17" s="25">
        <v>23.431100000000004</v>
      </c>
      <c r="K17" s="25">
        <v>24.994199999999996</v>
      </c>
      <c r="L17" s="25">
        <v>26.250100000000014</v>
      </c>
      <c r="M17" s="25">
        <v>27.341499999999968</v>
      </c>
      <c r="N17" s="25">
        <v>27.752070000000007</v>
      </c>
    </row>
    <row r="18" spans="1:14" ht="18.899999999999999" customHeight="1">
      <c r="A18" s="24" t="str">
        <f>'Page 9'!$A$18</f>
        <v>Lucerne</v>
      </c>
      <c r="B18" s="25">
        <v>0</v>
      </c>
      <c r="C18" s="25">
        <v>2.109</v>
      </c>
      <c r="D18" s="25">
        <v>11.914000000000001</v>
      </c>
      <c r="E18" s="25">
        <v>11.822000000000003</v>
      </c>
      <c r="F18" s="25">
        <v>12.153999999999996</v>
      </c>
      <c r="G18" s="25">
        <v>13.736500000000005</v>
      </c>
      <c r="H18" s="25">
        <v>13.985999999999995</v>
      </c>
      <c r="I18" s="25">
        <v>15.514000000000003</v>
      </c>
      <c r="J18" s="25">
        <v>18.368199999999998</v>
      </c>
      <c r="K18" s="25">
        <v>19.163800000000002</v>
      </c>
      <c r="L18" s="25">
        <v>19.185300000000002</v>
      </c>
      <c r="M18" s="25">
        <v>19.163699999999999</v>
      </c>
      <c r="N18" s="25">
        <v>19.176660000000002</v>
      </c>
    </row>
    <row r="19" spans="1:14" ht="18.899999999999999" customHeight="1">
      <c r="A19" s="24" t="str">
        <f>'Page 9'!$A$19</f>
        <v>Altdorf</v>
      </c>
      <c r="B19" s="25">
        <v>0</v>
      </c>
      <c r="C19" s="25">
        <v>0</v>
      </c>
      <c r="D19" s="25">
        <v>11.888709999999998</v>
      </c>
      <c r="E19" s="25">
        <v>13.243119999999999</v>
      </c>
      <c r="F19" s="25">
        <v>13.393609999999997</v>
      </c>
      <c r="G19" s="25">
        <v>12.49067</v>
      </c>
      <c r="H19" s="25">
        <v>11.73822</v>
      </c>
      <c r="I19" s="25">
        <v>12.791650000000002</v>
      </c>
      <c r="J19" s="25">
        <v>13.453805999999997</v>
      </c>
      <c r="K19" s="25">
        <v>13.438757000000001</v>
      </c>
      <c r="L19" s="25">
        <v>13.453806000000004</v>
      </c>
      <c r="M19" s="25">
        <v>13.438756999999999</v>
      </c>
      <c r="N19" s="25">
        <v>13.4477864</v>
      </c>
    </row>
    <row r="20" spans="1:14" ht="18.899999999999999" customHeight="1">
      <c r="A20" s="24" t="str">
        <f>'Page 9'!$A$20</f>
        <v>Schwyz</v>
      </c>
      <c r="B20" s="25">
        <v>2.3880000000000003</v>
      </c>
      <c r="C20" s="25">
        <v>4.4179999999999993</v>
      </c>
      <c r="D20" s="25">
        <v>6.4475000000000007</v>
      </c>
      <c r="E20" s="25">
        <v>9.1540000000000017</v>
      </c>
      <c r="F20" s="25">
        <v>9.6714999999999964</v>
      </c>
      <c r="G20" s="25">
        <v>8.1590000000000007</v>
      </c>
      <c r="H20" s="25">
        <v>10.766</v>
      </c>
      <c r="I20" s="25">
        <v>12.656400000000003</v>
      </c>
      <c r="J20" s="25">
        <v>13.882199999999997</v>
      </c>
      <c r="K20" s="25">
        <v>13.85835</v>
      </c>
      <c r="L20" s="25">
        <v>13.878250000000008</v>
      </c>
      <c r="M20" s="25">
        <v>13.862349999999998</v>
      </c>
      <c r="N20" s="25">
        <v>16.421899999999994</v>
      </c>
    </row>
    <row r="21" spans="1:14" ht="18.899999999999999" customHeight="1">
      <c r="A21" s="24" t="str">
        <f>'Page 9'!$A$21</f>
        <v>Sarnen</v>
      </c>
      <c r="B21" s="25">
        <v>0</v>
      </c>
      <c r="C21" s="25">
        <v>5.58</v>
      </c>
      <c r="D21" s="25">
        <v>10.043999999999999</v>
      </c>
      <c r="E21" s="25">
        <v>10.462500000000002</v>
      </c>
      <c r="F21" s="25">
        <v>10.741499999999997</v>
      </c>
      <c r="G21" s="25">
        <v>11.159999999999998</v>
      </c>
      <c r="H21" s="25">
        <v>13.182750000000004</v>
      </c>
      <c r="I21" s="25">
        <v>12.4155</v>
      </c>
      <c r="J21" s="25">
        <v>12.471299999999999</v>
      </c>
      <c r="K21" s="25">
        <v>12.457299999999996</v>
      </c>
      <c r="L21" s="25">
        <v>12.471350000000006</v>
      </c>
      <c r="M21" s="25">
        <v>12.457349999999998</v>
      </c>
      <c r="N21" s="25">
        <v>12.465709999999998</v>
      </c>
    </row>
    <row r="22" spans="1:14" ht="18.899999999999999" customHeight="1">
      <c r="A22" s="24" t="str">
        <f>'Page 9'!$A$22</f>
        <v>Stans</v>
      </c>
      <c r="B22" s="25">
        <v>0</v>
      </c>
      <c r="C22" s="25">
        <v>1.6245000000000003</v>
      </c>
      <c r="D22" s="25">
        <v>6.5499999999999989</v>
      </c>
      <c r="E22" s="25">
        <v>9.8959999999999972</v>
      </c>
      <c r="F22" s="25">
        <v>10.700999999999999</v>
      </c>
      <c r="G22" s="25">
        <v>11.785750000000004</v>
      </c>
      <c r="H22" s="25">
        <v>13.246250000000002</v>
      </c>
      <c r="I22" s="25">
        <v>13.8017</v>
      </c>
      <c r="J22" s="25">
        <v>14.820000000000002</v>
      </c>
      <c r="K22" s="25">
        <v>15.426800000000002</v>
      </c>
      <c r="L22" s="25">
        <v>14.352349999999999</v>
      </c>
      <c r="M22" s="25">
        <v>13.415899999999995</v>
      </c>
      <c r="N22" s="25">
        <v>13.415899999999997</v>
      </c>
    </row>
    <row r="23" spans="1:14" ht="18.899999999999999" customHeight="1">
      <c r="A23" s="24" t="str">
        <f>'Page 9'!$A$23</f>
        <v>Glarus</v>
      </c>
      <c r="B23" s="25">
        <v>0</v>
      </c>
      <c r="C23" s="25">
        <v>8.7639999999999993</v>
      </c>
      <c r="D23" s="25">
        <v>9.6424999999999983</v>
      </c>
      <c r="E23" s="25">
        <v>11.630000000000003</v>
      </c>
      <c r="F23" s="25">
        <v>9.5150000000000006</v>
      </c>
      <c r="G23" s="25">
        <v>13.081999999999997</v>
      </c>
      <c r="H23" s="25">
        <v>14.145749999999998</v>
      </c>
      <c r="I23" s="25">
        <v>16.508600000000001</v>
      </c>
      <c r="J23" s="25">
        <v>17.313599999999997</v>
      </c>
      <c r="K23" s="25">
        <v>18.551700000000007</v>
      </c>
      <c r="L23" s="25">
        <v>19.928749999999994</v>
      </c>
      <c r="M23" s="25">
        <v>20.615300000000005</v>
      </c>
      <c r="N23" s="25">
        <v>21.199729999999999</v>
      </c>
    </row>
    <row r="24" spans="1:14" ht="18.899999999999999" customHeight="1">
      <c r="A24" s="24" t="str">
        <f>'Page 9'!$A$24</f>
        <v>Zug</v>
      </c>
      <c r="B24" s="25">
        <v>0</v>
      </c>
      <c r="C24" s="25">
        <v>0.78950000000000009</v>
      </c>
      <c r="D24" s="25">
        <v>3.1145000000000005</v>
      </c>
      <c r="E24" s="25">
        <v>4.1084999999999985</v>
      </c>
      <c r="F24" s="25">
        <v>4.4515000000000002</v>
      </c>
      <c r="G24" s="25">
        <v>4.3210000000000006</v>
      </c>
      <c r="H24" s="25">
        <v>4.4887499999999996</v>
      </c>
      <c r="I24" s="25">
        <v>6.8048000000000002</v>
      </c>
      <c r="J24" s="25">
        <v>10.747399999999997</v>
      </c>
      <c r="K24" s="25">
        <v>15.849050000000004</v>
      </c>
      <c r="L24" s="25">
        <v>11.919999999999996</v>
      </c>
      <c r="M24" s="25">
        <v>10.644600000000006</v>
      </c>
      <c r="N24" s="25">
        <v>10.651719999999997</v>
      </c>
    </row>
    <row r="25" spans="1:14" ht="18.899999999999999" customHeight="1">
      <c r="A25" s="24" t="str">
        <f>'Page 9'!$A$25</f>
        <v>Fribourg</v>
      </c>
      <c r="B25" s="25">
        <v>1.8660000000000003</v>
      </c>
      <c r="C25" s="25">
        <v>3.4424999999999999</v>
      </c>
      <c r="D25" s="25">
        <v>9.2364999999999995</v>
      </c>
      <c r="E25" s="25">
        <v>10.943500000000002</v>
      </c>
      <c r="F25" s="25">
        <v>12.366499999999997</v>
      </c>
      <c r="G25" s="25">
        <v>14.480749999999997</v>
      </c>
      <c r="H25" s="25">
        <v>16.690750000000001</v>
      </c>
      <c r="I25" s="25">
        <v>19.643299999999996</v>
      </c>
      <c r="J25" s="25">
        <v>23.002100000000006</v>
      </c>
      <c r="K25" s="25">
        <v>24.439650000000004</v>
      </c>
      <c r="L25" s="25">
        <v>27.599249999999987</v>
      </c>
      <c r="M25" s="25">
        <v>26.500650000000007</v>
      </c>
      <c r="N25" s="25">
        <v>22.746859999999998</v>
      </c>
    </row>
    <row r="26" spans="1:14" ht="18.899999999999999" customHeight="1">
      <c r="A26" s="24" t="str">
        <f>'Page 9'!$A$26</f>
        <v>Solothurn</v>
      </c>
      <c r="B26" s="25">
        <v>0</v>
      </c>
      <c r="C26" s="25">
        <v>6.7509999999999986</v>
      </c>
      <c r="D26" s="25">
        <v>13.049000000000003</v>
      </c>
      <c r="E26" s="25">
        <v>14.121500000000001</v>
      </c>
      <c r="F26" s="25">
        <v>10.487999999999998</v>
      </c>
      <c r="G26" s="25">
        <v>16.698250000000002</v>
      </c>
      <c r="H26" s="25">
        <v>18.880999999999997</v>
      </c>
      <c r="I26" s="25">
        <v>20.394199999999998</v>
      </c>
      <c r="J26" s="25">
        <v>22.305700000000002</v>
      </c>
      <c r="K26" s="25">
        <v>24.246499999999994</v>
      </c>
      <c r="L26" s="25">
        <v>24.660450000000004</v>
      </c>
      <c r="M26" s="25">
        <v>24.660699999999995</v>
      </c>
      <c r="N26" s="25">
        <v>23.245829999999998</v>
      </c>
    </row>
    <row r="27" spans="1:14" ht="18.899999999999999" customHeight="1">
      <c r="A27" s="24" t="str">
        <f>'Page 9'!$A$27</f>
        <v>Basel</v>
      </c>
      <c r="B27" s="25">
        <v>0</v>
      </c>
      <c r="C27" s="25">
        <v>0</v>
      </c>
      <c r="D27" s="25">
        <v>0</v>
      </c>
      <c r="E27" s="25">
        <v>2.8925000000000001</v>
      </c>
      <c r="F27" s="25">
        <v>21.638500000000001</v>
      </c>
      <c r="G27" s="25">
        <v>21.404499999999999</v>
      </c>
      <c r="H27" s="25">
        <v>21.28425</v>
      </c>
      <c r="I27" s="25">
        <v>21.404499999999995</v>
      </c>
      <c r="J27" s="25">
        <v>21.500700000000002</v>
      </c>
      <c r="K27" s="25">
        <v>21.476649999999996</v>
      </c>
      <c r="L27" s="25">
        <v>21.507900000000003</v>
      </c>
      <c r="M27" s="25">
        <v>21.607100000000006</v>
      </c>
      <c r="N27" s="25">
        <v>25.10228</v>
      </c>
    </row>
    <row r="28" spans="1:14" ht="18.899999999999999" customHeight="1">
      <c r="A28" s="24" t="str">
        <f>'Page 9'!$A$28</f>
        <v>Liestal</v>
      </c>
      <c r="B28" s="25">
        <v>0</v>
      </c>
      <c r="C28" s="25">
        <v>3.0055000000000001</v>
      </c>
      <c r="D28" s="25">
        <v>1.2059999999999995</v>
      </c>
      <c r="E28" s="25">
        <v>7.9624999999999986</v>
      </c>
      <c r="F28" s="25">
        <v>11.421500000000004</v>
      </c>
      <c r="G28" s="25">
        <v>14.84125</v>
      </c>
      <c r="H28" s="25">
        <v>18.390749999999993</v>
      </c>
      <c r="I28" s="25">
        <v>21.427500000000006</v>
      </c>
      <c r="J28" s="25">
        <v>23.749800000000004</v>
      </c>
      <c r="K28" s="25">
        <v>25.755399999999991</v>
      </c>
      <c r="L28" s="25">
        <v>26.490000000000009</v>
      </c>
      <c r="M28" s="25">
        <v>26.884949999999996</v>
      </c>
      <c r="N28" s="25">
        <v>27.652680000000007</v>
      </c>
    </row>
    <row r="29" spans="1:14" ht="18.899999999999999" customHeight="1">
      <c r="A29" s="24" t="str">
        <f>'Page 9'!$A$29</f>
        <v>Schaffhausen</v>
      </c>
      <c r="B29" s="25">
        <v>0</v>
      </c>
      <c r="C29" s="25">
        <v>4.2670000000000003</v>
      </c>
      <c r="D29" s="25">
        <v>10.2575</v>
      </c>
      <c r="E29" s="25">
        <v>11.166999999999996</v>
      </c>
      <c r="F29" s="25">
        <v>13.431500000000005</v>
      </c>
      <c r="G29" s="25">
        <v>14.344250000000002</v>
      </c>
      <c r="H29" s="25">
        <v>15.010249999999999</v>
      </c>
      <c r="I29" s="25">
        <v>17.137599999999999</v>
      </c>
      <c r="J29" s="25">
        <v>21.661699999999996</v>
      </c>
      <c r="K29" s="25">
        <v>21.907599999999999</v>
      </c>
      <c r="L29" s="25">
        <v>23.756150000000009</v>
      </c>
      <c r="M29" s="25">
        <v>22.042899999999992</v>
      </c>
      <c r="N29" s="25">
        <v>19.728000000000005</v>
      </c>
    </row>
    <row r="30" spans="1:14" ht="18.899999999999999" customHeight="1">
      <c r="A30" s="24" t="str">
        <f>'Page 9'!$A$30</f>
        <v>Herisau</v>
      </c>
      <c r="B30" s="25">
        <v>0</v>
      </c>
      <c r="C30" s="25">
        <v>6.339500000000001</v>
      </c>
      <c r="D30" s="25">
        <v>11.307000000000004</v>
      </c>
      <c r="E30" s="25">
        <v>10.013500000000002</v>
      </c>
      <c r="F30" s="25">
        <v>10.7485</v>
      </c>
      <c r="G30" s="25">
        <v>14.360999999999999</v>
      </c>
      <c r="H30" s="25">
        <v>17.100499999999997</v>
      </c>
      <c r="I30" s="25">
        <v>18.800000000000004</v>
      </c>
      <c r="J30" s="25">
        <v>19.423000000000002</v>
      </c>
      <c r="K30" s="25">
        <v>20.070150000000002</v>
      </c>
      <c r="L30" s="25">
        <v>20.09265000000001</v>
      </c>
      <c r="M30" s="25">
        <v>19.151799999999987</v>
      </c>
      <c r="N30" s="25">
        <v>18.006040000000002</v>
      </c>
    </row>
    <row r="31" spans="1:14" ht="18.899999999999999" customHeight="1">
      <c r="A31" s="24" t="str">
        <f>'Page 9'!$A$31</f>
        <v>Appenzell</v>
      </c>
      <c r="B31" s="25">
        <v>2.9390000000000009</v>
      </c>
      <c r="C31" s="25">
        <v>4.2620000000000005</v>
      </c>
      <c r="D31" s="25">
        <v>6.6499999999999986</v>
      </c>
      <c r="E31" s="25">
        <v>8.5539999999999985</v>
      </c>
      <c r="F31" s="25">
        <v>7.7175000000000047</v>
      </c>
      <c r="G31" s="25">
        <v>9.7535000000000007</v>
      </c>
      <c r="H31" s="25">
        <v>11.845749999999997</v>
      </c>
      <c r="I31" s="25">
        <v>13.783000000000007</v>
      </c>
      <c r="J31" s="25">
        <v>14.243399999999994</v>
      </c>
      <c r="K31" s="25">
        <v>14.718999999999999</v>
      </c>
      <c r="L31" s="25">
        <v>14.115350000000007</v>
      </c>
      <c r="M31" s="25">
        <v>13.576800000000002</v>
      </c>
      <c r="N31" s="25">
        <v>13.080839999999998</v>
      </c>
    </row>
    <row r="32" spans="1:14" ht="18.899999999999999" customHeight="1">
      <c r="A32" s="24" t="str">
        <f>'Page 9'!$A$32</f>
        <v>St. Gall</v>
      </c>
      <c r="B32" s="25">
        <v>0</v>
      </c>
      <c r="C32" s="25">
        <v>1.1400000000000001</v>
      </c>
      <c r="D32" s="25">
        <v>9.0385000000000009</v>
      </c>
      <c r="E32" s="25">
        <v>10.968499999999999</v>
      </c>
      <c r="F32" s="25">
        <v>15.333000000000002</v>
      </c>
      <c r="G32" s="25">
        <v>15.219000000000001</v>
      </c>
      <c r="H32" s="25">
        <v>20.072500000000005</v>
      </c>
      <c r="I32" s="25">
        <v>21.132200000000001</v>
      </c>
      <c r="J32" s="25">
        <v>23.427</v>
      </c>
      <c r="K32" s="25">
        <v>23.843100000000007</v>
      </c>
      <c r="L32" s="25">
        <v>23.950299999999995</v>
      </c>
      <c r="M32" s="25">
        <v>23.920399999999994</v>
      </c>
      <c r="N32" s="25">
        <v>21.962540000000001</v>
      </c>
    </row>
    <row r="33" spans="1:14" ht="18.899999999999999" customHeight="1">
      <c r="A33" s="24" t="str">
        <f>'Page 9'!$A$33</f>
        <v>Chur</v>
      </c>
      <c r="B33" s="25">
        <v>0</v>
      </c>
      <c r="C33" s="25">
        <v>0</v>
      </c>
      <c r="D33" s="25">
        <v>1.8499999999999999</v>
      </c>
      <c r="E33" s="25">
        <v>10.5</v>
      </c>
      <c r="F33" s="25">
        <v>12.479999999999999</v>
      </c>
      <c r="G33" s="25">
        <v>12.7</v>
      </c>
      <c r="H33" s="25">
        <v>14.715</v>
      </c>
      <c r="I33" s="25">
        <v>17.318000000000001</v>
      </c>
      <c r="J33" s="25">
        <v>19.001999999999999</v>
      </c>
      <c r="K33" s="25">
        <v>19.805</v>
      </c>
      <c r="L33" s="25">
        <v>20.125999999999998</v>
      </c>
      <c r="M33" s="25">
        <v>20.187999999999999</v>
      </c>
      <c r="N33" s="25">
        <v>20.493600000000001</v>
      </c>
    </row>
    <row r="34" spans="1:14" ht="18.899999999999999" customHeight="1">
      <c r="A34" s="24" t="str">
        <f>'Page 9'!$A$34</f>
        <v>Aarau</v>
      </c>
      <c r="B34" s="25">
        <v>0</v>
      </c>
      <c r="C34" s="25">
        <v>2.6520000000000006</v>
      </c>
      <c r="D34" s="25">
        <v>5.5024999999999995</v>
      </c>
      <c r="E34" s="25">
        <v>8.907</v>
      </c>
      <c r="F34" s="25">
        <v>9.8125000000000018</v>
      </c>
      <c r="G34" s="25">
        <v>11.889750000000001</v>
      </c>
      <c r="H34" s="25">
        <v>13.746249999999998</v>
      </c>
      <c r="I34" s="25">
        <v>16.079799999999999</v>
      </c>
      <c r="J34" s="25">
        <v>18.442499999999999</v>
      </c>
      <c r="K34" s="25">
        <v>19.336450000000006</v>
      </c>
      <c r="L34" s="25">
        <v>19.96285</v>
      </c>
      <c r="M34" s="25">
        <v>20.72209999999999</v>
      </c>
      <c r="N34" s="25">
        <v>21.232569999999999</v>
      </c>
    </row>
    <row r="35" spans="1:14" ht="18.899999999999999" customHeight="1">
      <c r="A35" s="24" t="str">
        <f>'Page 9'!$A$35</f>
        <v>Frauenfeld</v>
      </c>
      <c r="B35" s="25">
        <v>0</v>
      </c>
      <c r="C35" s="25">
        <v>0</v>
      </c>
      <c r="D35" s="25">
        <v>5.2455000000000007</v>
      </c>
      <c r="E35" s="25">
        <v>9.9149999999999991</v>
      </c>
      <c r="F35" s="25">
        <v>13.855500000000005</v>
      </c>
      <c r="G35" s="25">
        <v>13.770750000000003</v>
      </c>
      <c r="H35" s="25">
        <v>14.824499999999993</v>
      </c>
      <c r="I35" s="25">
        <v>16.696200000000001</v>
      </c>
      <c r="J35" s="25">
        <v>17.663599999999999</v>
      </c>
      <c r="K35" s="25">
        <v>18.691550000000007</v>
      </c>
      <c r="L35" s="25">
        <v>19.354299999999988</v>
      </c>
      <c r="M35" s="25">
        <v>19.928650000000008</v>
      </c>
      <c r="N35" s="25">
        <v>19.945460000000008</v>
      </c>
    </row>
    <row r="36" spans="1:14" ht="18.899999999999999" customHeight="1">
      <c r="A36" s="24" t="str">
        <f>'Page 9'!$A$36</f>
        <v>Bellinzona</v>
      </c>
      <c r="B36" s="25">
        <v>0</v>
      </c>
      <c r="C36" s="25">
        <v>2.7429999999999999</v>
      </c>
      <c r="D36" s="25">
        <v>5.9834999999999994</v>
      </c>
      <c r="E36" s="25">
        <v>3.9425000000000008</v>
      </c>
      <c r="F36" s="25">
        <v>6.1205000000000016</v>
      </c>
      <c r="G36" s="25">
        <v>12.607249999999997</v>
      </c>
      <c r="H36" s="25">
        <v>17.561500000000002</v>
      </c>
      <c r="I36" s="25">
        <v>21.275099999999998</v>
      </c>
      <c r="J36" s="25">
        <v>22.215400000000002</v>
      </c>
      <c r="K36" s="25">
        <v>24.579749999999997</v>
      </c>
      <c r="L36" s="25">
        <v>25.713500000000018</v>
      </c>
      <c r="M36" s="25">
        <v>25.942599999999992</v>
      </c>
      <c r="N36" s="25">
        <v>26.063499999999994</v>
      </c>
    </row>
    <row r="37" spans="1:14" ht="18.899999999999999" customHeight="1">
      <c r="A37" s="24" t="str">
        <f>'Page 9'!$A$37</f>
        <v>Lausanne</v>
      </c>
      <c r="B37" s="25">
        <v>0</v>
      </c>
      <c r="C37" s="25">
        <v>0</v>
      </c>
      <c r="D37" s="25">
        <v>2.0665</v>
      </c>
      <c r="E37" s="25">
        <v>14.951999999999998</v>
      </c>
      <c r="F37" s="25">
        <v>23.023499999999999</v>
      </c>
      <c r="G37" s="25">
        <v>24.434999999999995</v>
      </c>
      <c r="H37" s="25">
        <v>17.092750000000006</v>
      </c>
      <c r="I37" s="25">
        <v>19.055</v>
      </c>
      <c r="J37" s="25">
        <v>23.592199999999998</v>
      </c>
      <c r="K37" s="25">
        <v>26.064900000000002</v>
      </c>
      <c r="L37" s="25">
        <v>28.170949999999994</v>
      </c>
      <c r="M37" s="25">
        <v>29.853350000000006</v>
      </c>
      <c r="N37" s="25">
        <v>29.345490000000002</v>
      </c>
    </row>
    <row r="38" spans="1:14" ht="18.899999999999999" customHeight="1">
      <c r="A38" s="24" t="str">
        <f>'Page 9'!$A$38</f>
        <v>Sion</v>
      </c>
      <c r="B38" s="25">
        <v>0</v>
      </c>
      <c r="C38" s="25">
        <v>4.1519999999999992</v>
      </c>
      <c r="D38" s="25">
        <v>9.2950000000000035</v>
      </c>
      <c r="E38" s="25">
        <v>8.1024999999999956</v>
      </c>
      <c r="F38" s="25">
        <v>10.751500000000005</v>
      </c>
      <c r="G38" s="25">
        <v>12.140249999999996</v>
      </c>
      <c r="H38" s="25">
        <v>13.670000000000011</v>
      </c>
      <c r="I38" s="25">
        <v>17.514399999999995</v>
      </c>
      <c r="J38" s="25">
        <v>25.611600000000003</v>
      </c>
      <c r="K38" s="25">
        <v>23.287500000000001</v>
      </c>
      <c r="L38" s="25">
        <v>24.488500000000009</v>
      </c>
      <c r="M38" s="25">
        <v>23.171899999999994</v>
      </c>
      <c r="N38" s="25">
        <v>22.634889999999999</v>
      </c>
    </row>
    <row r="39" spans="1:14" ht="18.899999999999999" customHeight="1">
      <c r="A39" s="24" t="str">
        <f>'Page 9'!$A$39</f>
        <v>Neuchâtel</v>
      </c>
      <c r="B39" s="25">
        <v>2.371</v>
      </c>
      <c r="C39" s="25">
        <v>4.3654999999999999</v>
      </c>
      <c r="D39" s="25">
        <v>8.7205000000000013</v>
      </c>
      <c r="E39" s="25">
        <v>15.0015</v>
      </c>
      <c r="F39" s="25">
        <v>13.711499999999996</v>
      </c>
      <c r="G39" s="25">
        <v>22.233250000000002</v>
      </c>
      <c r="H39" s="25">
        <v>21.099750000000004</v>
      </c>
      <c r="I39" s="25">
        <v>22.2818</v>
      </c>
      <c r="J39" s="25">
        <v>25.132099999999998</v>
      </c>
      <c r="K39" s="25">
        <v>27.579499999999989</v>
      </c>
      <c r="L39" s="25">
        <v>28.646900000000002</v>
      </c>
      <c r="M39" s="25">
        <v>24.931700000000014</v>
      </c>
      <c r="N39" s="25">
        <v>24.618639999999996</v>
      </c>
    </row>
    <row r="40" spans="1:14" ht="18.899999999999999" customHeight="1">
      <c r="A40" s="24" t="str">
        <f>'Page 9'!$A$40</f>
        <v>Geneva</v>
      </c>
      <c r="B40" s="25">
        <v>0</v>
      </c>
      <c r="C40" s="25">
        <v>0</v>
      </c>
      <c r="D40" s="25">
        <v>0</v>
      </c>
      <c r="E40" s="25">
        <v>0</v>
      </c>
      <c r="F40" s="25">
        <v>7.2614999999999998</v>
      </c>
      <c r="G40" s="25">
        <v>14.59925</v>
      </c>
      <c r="H40" s="25">
        <v>18.128249999999998</v>
      </c>
      <c r="I40" s="25">
        <v>22.652499999999996</v>
      </c>
      <c r="J40" s="25">
        <v>23.503200000000003</v>
      </c>
      <c r="K40" s="25">
        <v>24.09965</v>
      </c>
      <c r="L40" s="25">
        <v>25.237850000000002</v>
      </c>
      <c r="M40" s="25">
        <v>26.521750000000001</v>
      </c>
      <c r="N40" s="25">
        <v>28.099330000000002</v>
      </c>
    </row>
    <row r="41" spans="1:14" ht="18.899999999999999" customHeight="1">
      <c r="A41" s="24" t="str">
        <f>'Page 9'!$A$41</f>
        <v>Delémont</v>
      </c>
      <c r="B41" s="25">
        <v>0</v>
      </c>
      <c r="C41" s="25">
        <v>0.79600000000000004</v>
      </c>
      <c r="D41" s="25">
        <v>7.7180000000000009</v>
      </c>
      <c r="E41" s="25">
        <v>13.337</v>
      </c>
      <c r="F41" s="25">
        <v>15.356</v>
      </c>
      <c r="G41" s="25">
        <v>18.22025</v>
      </c>
      <c r="H41" s="25">
        <v>19.524749999999994</v>
      </c>
      <c r="I41" s="25">
        <v>21.968800000000009</v>
      </c>
      <c r="J41" s="25">
        <v>22.698999999999991</v>
      </c>
      <c r="K41" s="25">
        <v>25.832149999999992</v>
      </c>
      <c r="L41" s="25">
        <v>27.104150000000015</v>
      </c>
      <c r="M41" s="25">
        <v>27.18934999999999</v>
      </c>
      <c r="N41" s="25">
        <v>27.532849999999996</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v>
      </c>
      <c r="C43" s="25">
        <v>0</v>
      </c>
      <c r="D43" s="25">
        <v>0</v>
      </c>
      <c r="E43" s="25">
        <v>0.79799999999999993</v>
      </c>
      <c r="F43" s="25">
        <v>0.88700000000000012</v>
      </c>
      <c r="G43" s="25">
        <v>1.6930000000000001</v>
      </c>
      <c r="H43" s="25">
        <v>2.8170000000000002</v>
      </c>
      <c r="I43" s="25">
        <v>4.6768000000000001</v>
      </c>
      <c r="J43" s="25">
        <v>9.9456000000000024</v>
      </c>
      <c r="K43" s="25">
        <v>11.615499999999999</v>
      </c>
      <c r="L43" s="25">
        <v>11.615499999999999</v>
      </c>
      <c r="M43" s="25">
        <v>11.615499999999997</v>
      </c>
      <c r="N43" s="25">
        <v>11.615499999999999</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&amp;L16&amp;C&amp;"Helvetica,Standard" Eidg. Steuerverwaltung  -  Administration fédérale des contributions  -  Amministrazione federale delle contribuzioni</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indexed="43"/>
  </sheetPr>
  <dimension ref="A1:S76"/>
  <sheetViews>
    <sheetView zoomScale="75" workbookViewId="0"/>
  </sheetViews>
  <sheetFormatPr baseColWidth="10" defaultColWidth="10.33203125" defaultRowHeight="7.8"/>
  <cols>
    <col min="1" max="1" width="9.109375" style="595" customWidth="1"/>
    <col min="2" max="2" width="20.109375" style="595" customWidth="1"/>
    <col min="3" max="3" width="4.6640625" style="595" customWidth="1"/>
    <col min="4" max="4" width="13.5546875" style="595" customWidth="1"/>
    <col min="5" max="5" width="7.88671875" style="595" customWidth="1"/>
    <col min="6" max="6" width="10.33203125" style="596" customWidth="1"/>
    <col min="7" max="7" width="5" style="595" customWidth="1"/>
    <col min="8" max="8" width="9.44140625" style="595" customWidth="1"/>
    <col min="9" max="9" width="4.33203125" style="595" customWidth="1"/>
    <col min="10" max="10" width="8.44140625" style="595" customWidth="1"/>
    <col min="11" max="11" width="20.33203125" style="595" customWidth="1"/>
    <col min="12" max="12" width="3.6640625" style="595" customWidth="1"/>
    <col min="13" max="13" width="8.6640625" style="595" customWidth="1"/>
    <col min="14" max="14" width="6.5546875" style="596" customWidth="1"/>
    <col min="15" max="15" width="8.6640625" style="597" customWidth="1"/>
    <col min="16" max="16384" width="10.33203125" style="596"/>
  </cols>
  <sheetData>
    <row r="1" spans="1:19" s="571" customFormat="1" ht="18.75" customHeight="1">
      <c r="A1" s="568" t="s">
        <v>88</v>
      </c>
      <c r="B1" s="568"/>
      <c r="C1" s="568"/>
      <c r="D1" s="568"/>
      <c r="E1" s="568"/>
      <c r="F1" s="569"/>
      <c r="G1" s="568"/>
      <c r="H1" s="570"/>
      <c r="I1" s="568"/>
      <c r="J1" s="568"/>
      <c r="K1" s="568"/>
      <c r="L1" s="568"/>
      <c r="M1" s="568"/>
      <c r="O1" s="573"/>
      <c r="P1" s="573"/>
      <c r="Q1" s="573"/>
      <c r="R1" s="573"/>
      <c r="S1" s="573"/>
    </row>
    <row r="2" spans="1:19" ht="15" customHeight="1">
      <c r="P2" s="572"/>
      <c r="Q2" s="572"/>
    </row>
    <row r="3" spans="1:19" ht="15" customHeight="1">
      <c r="P3" s="572"/>
      <c r="Q3" s="572"/>
    </row>
    <row r="4" spans="1:19" s="575" customFormat="1" ht="15">
      <c r="A4" s="507" t="s">
        <v>255</v>
      </c>
      <c r="B4" s="507"/>
      <c r="C4" s="507"/>
      <c r="D4" s="507"/>
      <c r="E4" s="507"/>
      <c r="F4" s="507"/>
      <c r="G4" s="507"/>
      <c r="H4" s="507"/>
      <c r="I4" s="507"/>
      <c r="J4" s="507"/>
      <c r="K4" s="507"/>
      <c r="L4" s="507"/>
      <c r="M4" s="507"/>
      <c r="N4" s="508"/>
      <c r="O4" s="574"/>
      <c r="P4" s="507"/>
      <c r="Q4" s="507"/>
    </row>
    <row r="5" spans="1:19" s="575" customFormat="1" ht="15.6">
      <c r="A5" s="508"/>
      <c r="B5" s="507"/>
      <c r="C5" s="507"/>
      <c r="D5" s="507"/>
      <c r="E5" s="507"/>
      <c r="F5" s="507"/>
      <c r="G5" s="507"/>
      <c r="H5" s="508"/>
      <c r="I5" s="507"/>
      <c r="J5" s="507"/>
      <c r="K5" s="507"/>
      <c r="L5" s="507"/>
      <c r="M5" s="507"/>
      <c r="N5" s="508"/>
      <c r="O5" s="574"/>
      <c r="P5" s="547"/>
      <c r="Q5" s="545"/>
    </row>
    <row r="6" spans="1:19" s="575" customFormat="1" ht="21.75" customHeight="1">
      <c r="A6" s="776" t="s">
        <v>221</v>
      </c>
      <c r="B6" s="507"/>
      <c r="C6" s="507"/>
      <c r="D6" s="507"/>
      <c r="E6" s="507"/>
      <c r="F6" s="507"/>
      <c r="G6" s="507"/>
      <c r="H6" s="511"/>
      <c r="I6" s="507"/>
      <c r="J6" s="507"/>
      <c r="K6" s="507"/>
      <c r="L6" s="507"/>
      <c r="M6" s="507"/>
      <c r="N6" s="508"/>
      <c r="O6" s="574"/>
      <c r="P6" s="511"/>
      <c r="Q6" s="507"/>
    </row>
    <row r="7" spans="1:19" s="575" customFormat="1" ht="15">
      <c r="A7" s="505"/>
      <c r="B7" s="507"/>
      <c r="C7" s="507"/>
      <c r="D7" s="507"/>
      <c r="E7" s="507"/>
      <c r="F7" s="507"/>
      <c r="G7" s="507"/>
      <c r="H7" s="508"/>
      <c r="I7" s="507"/>
      <c r="J7" s="507"/>
      <c r="K7" s="507"/>
      <c r="L7" s="507"/>
      <c r="M7" s="507"/>
      <c r="N7" s="508"/>
      <c r="O7" s="574"/>
      <c r="P7" s="505"/>
      <c r="Q7" s="507"/>
    </row>
    <row r="8" spans="1:19" s="575" customFormat="1" ht="15">
      <c r="A8" s="507" t="s">
        <v>220</v>
      </c>
      <c r="B8" s="507"/>
      <c r="C8" s="507"/>
      <c r="D8" s="507"/>
      <c r="E8" s="507"/>
      <c r="F8" s="507"/>
      <c r="G8" s="507"/>
      <c r="H8" s="507"/>
      <c r="I8" s="507"/>
      <c r="J8" s="507"/>
      <c r="K8" s="507"/>
      <c r="L8" s="507"/>
      <c r="M8" s="507"/>
      <c r="N8" s="508"/>
      <c r="O8" s="574"/>
      <c r="P8" s="507"/>
      <c r="Q8" s="507"/>
    </row>
    <row r="9" spans="1:19" s="575" customFormat="1" ht="15.6">
      <c r="A9" s="512" t="s">
        <v>273</v>
      </c>
      <c r="B9" s="513"/>
      <c r="C9" s="513"/>
      <c r="D9" s="513"/>
      <c r="E9" s="513"/>
      <c r="F9" s="507"/>
      <c r="G9" s="507"/>
      <c r="H9" s="512"/>
      <c r="I9" s="512"/>
      <c r="J9" s="513"/>
      <c r="K9" s="513"/>
      <c r="L9" s="513"/>
      <c r="M9" s="507"/>
      <c r="N9" s="508"/>
      <c r="O9" s="574"/>
      <c r="P9" s="512"/>
      <c r="Q9" s="513"/>
    </row>
    <row r="10" spans="1:19" s="575" customFormat="1" ht="15.6">
      <c r="A10" s="545" t="s">
        <v>256</v>
      </c>
      <c r="B10" s="507"/>
      <c r="C10" s="507"/>
      <c r="D10" s="507"/>
      <c r="E10" s="507"/>
      <c r="F10" s="507"/>
      <c r="G10" s="507"/>
      <c r="H10" s="507"/>
      <c r="I10" s="507"/>
      <c r="J10" s="507"/>
      <c r="K10" s="507"/>
      <c r="L10" s="507"/>
      <c r="M10" s="507"/>
      <c r="N10" s="508"/>
      <c r="O10" s="574"/>
      <c r="P10" s="507"/>
      <c r="Q10" s="507"/>
    </row>
    <row r="11" spans="1:19" s="575" customFormat="1" ht="15">
      <c r="A11" s="507"/>
      <c r="B11" s="507"/>
      <c r="C11" s="507"/>
      <c r="D11" s="507"/>
      <c r="E11" s="507"/>
      <c r="F11" s="507"/>
      <c r="G11" s="507"/>
      <c r="H11" s="507"/>
      <c r="I11" s="507"/>
      <c r="J11" s="507"/>
      <c r="K11" s="507"/>
      <c r="L11" s="507"/>
      <c r="M11" s="507"/>
      <c r="N11" s="508"/>
      <c r="O11" s="574"/>
      <c r="P11" s="507"/>
      <c r="Q11" s="507"/>
    </row>
    <row r="12" spans="1:19" s="575" customFormat="1" ht="15">
      <c r="A12" s="507"/>
      <c r="B12" s="507"/>
      <c r="C12" s="507"/>
      <c r="D12" s="507"/>
      <c r="E12" s="507"/>
      <c r="F12" s="507"/>
      <c r="G12" s="507"/>
      <c r="H12" s="507"/>
      <c r="I12" s="507"/>
      <c r="J12" s="507"/>
      <c r="K12" s="507"/>
      <c r="L12" s="507"/>
      <c r="M12" s="507"/>
      <c r="N12" s="508"/>
      <c r="O12" s="574"/>
      <c r="P12" s="507"/>
      <c r="Q12" s="507"/>
    </row>
    <row r="13" spans="1:19" s="575" customFormat="1" ht="15">
      <c r="A13" s="512" t="s">
        <v>259</v>
      </c>
      <c r="B13" s="513"/>
      <c r="C13" s="513"/>
      <c r="D13" s="513"/>
      <c r="E13" s="513"/>
      <c r="F13" s="507"/>
      <c r="G13" s="507"/>
      <c r="H13" s="512"/>
      <c r="I13" s="512"/>
      <c r="J13" s="513"/>
      <c r="K13" s="513"/>
      <c r="L13" s="513"/>
      <c r="M13" s="507"/>
      <c r="N13" s="508"/>
      <c r="O13" s="574"/>
      <c r="P13" s="512"/>
      <c r="Q13" s="513"/>
    </row>
    <row r="14" spans="1:19" s="575" customFormat="1" ht="15">
      <c r="A14" s="507" t="s">
        <v>244</v>
      </c>
      <c r="B14" s="507"/>
      <c r="C14" s="507"/>
      <c r="D14" s="507"/>
      <c r="E14" s="507"/>
      <c r="F14" s="507"/>
      <c r="G14" s="507"/>
      <c r="H14" s="507"/>
      <c r="I14" s="507"/>
      <c r="J14" s="507"/>
      <c r="K14" s="507"/>
      <c r="L14" s="507"/>
      <c r="M14" s="507"/>
      <c r="N14" s="508"/>
      <c r="O14" s="574"/>
      <c r="P14" s="507"/>
      <c r="Q14" s="507"/>
    </row>
    <row r="15" spans="1:19" s="575" customFormat="1" ht="15">
      <c r="A15" s="507"/>
      <c r="B15" s="507"/>
      <c r="C15" s="507"/>
      <c r="D15" s="507"/>
      <c r="E15" s="507"/>
      <c r="F15" s="507"/>
      <c r="G15" s="507"/>
      <c r="H15" s="507"/>
      <c r="I15" s="507"/>
      <c r="J15" s="507"/>
      <c r="K15" s="507"/>
      <c r="L15" s="507"/>
      <c r="M15" s="507"/>
      <c r="N15" s="508"/>
      <c r="O15" s="598"/>
      <c r="P15" s="507"/>
      <c r="Q15" s="507"/>
    </row>
    <row r="16" spans="1:19" s="575" customFormat="1" ht="15">
      <c r="A16" s="507" t="s">
        <v>240</v>
      </c>
      <c r="B16" s="507"/>
      <c r="C16" s="507"/>
      <c r="D16" s="507"/>
      <c r="E16" s="507"/>
      <c r="F16" s="507"/>
      <c r="G16" s="507"/>
      <c r="H16" s="507"/>
      <c r="I16" s="507"/>
      <c r="J16" s="507"/>
      <c r="K16" s="507"/>
      <c r="L16" s="507"/>
      <c r="M16" s="507"/>
      <c r="N16" s="508"/>
      <c r="O16" s="574"/>
      <c r="P16" s="507"/>
      <c r="Q16" s="507"/>
    </row>
    <row r="17" spans="1:17" s="575" customFormat="1" ht="15">
      <c r="A17" s="507"/>
      <c r="B17" s="507"/>
      <c r="C17" s="507"/>
      <c r="D17" s="507"/>
      <c r="E17" s="507"/>
      <c r="F17" s="507"/>
      <c r="G17" s="507"/>
      <c r="H17" s="507"/>
      <c r="I17" s="507"/>
      <c r="J17" s="507"/>
      <c r="K17" s="507"/>
      <c r="L17" s="507"/>
      <c r="M17" s="507"/>
      <c r="N17" s="508"/>
      <c r="O17" s="574"/>
      <c r="P17" s="507"/>
      <c r="Q17" s="507"/>
    </row>
    <row r="18" spans="1:17" s="575" customFormat="1" ht="15">
      <c r="A18" s="507" t="s">
        <v>221</v>
      </c>
      <c r="B18" s="507"/>
      <c r="C18" s="507"/>
      <c r="D18" s="507"/>
      <c r="E18" s="507"/>
      <c r="F18" s="515">
        <v>50000</v>
      </c>
      <c r="G18" s="507" t="s">
        <v>63</v>
      </c>
      <c r="H18" s="507"/>
      <c r="I18" s="507"/>
      <c r="J18" s="507"/>
      <c r="K18" s="507"/>
      <c r="L18" s="507"/>
      <c r="M18" s="507"/>
      <c r="N18" s="508"/>
      <c r="O18" s="579"/>
      <c r="P18" s="507"/>
      <c r="Q18" s="507"/>
    </row>
    <row r="19" spans="1:17" s="575" customFormat="1" ht="15">
      <c r="A19" s="507"/>
      <c r="B19" s="507"/>
      <c r="C19" s="507"/>
      <c r="D19" s="507"/>
      <c r="E19" s="507"/>
      <c r="F19" s="515"/>
      <c r="G19" s="507"/>
      <c r="H19" s="507"/>
      <c r="I19" s="507"/>
      <c r="J19" s="507"/>
      <c r="K19" s="507"/>
      <c r="L19" s="507"/>
      <c r="M19" s="507"/>
      <c r="N19" s="508"/>
      <c r="O19" s="574"/>
      <c r="P19" s="507"/>
      <c r="Q19" s="507"/>
    </row>
    <row r="20" spans="1:17" s="575" customFormat="1" ht="15.6">
      <c r="A20" s="545" t="s">
        <v>222</v>
      </c>
      <c r="B20" s="507"/>
      <c r="C20" s="507"/>
      <c r="D20" s="507"/>
      <c r="E20" s="507"/>
      <c r="F20" s="515"/>
      <c r="G20" s="507"/>
      <c r="H20" s="507"/>
      <c r="I20" s="507"/>
      <c r="J20" s="507"/>
      <c r="K20" s="507"/>
      <c r="L20" s="507"/>
      <c r="M20" s="507"/>
      <c r="N20" s="508"/>
      <c r="O20" s="574"/>
      <c r="P20" s="507"/>
      <c r="Q20" s="507"/>
    </row>
    <row r="21" spans="1:17" s="575" customFormat="1" ht="15">
      <c r="A21" s="507"/>
      <c r="B21" s="507"/>
      <c r="C21" s="507"/>
      <c r="D21" s="507"/>
      <c r="E21" s="507"/>
      <c r="F21" s="515"/>
      <c r="G21" s="507"/>
      <c r="H21" s="507"/>
      <c r="I21" s="507"/>
      <c r="J21" s="507"/>
      <c r="K21" s="507"/>
      <c r="L21" s="507"/>
      <c r="M21" s="507"/>
      <c r="N21" s="508"/>
      <c r="O21" s="574"/>
      <c r="P21" s="507"/>
      <c r="Q21" s="507"/>
    </row>
    <row r="22" spans="1:17" s="575" customFormat="1" ht="15">
      <c r="A22" s="516" t="s">
        <v>322</v>
      </c>
      <c r="B22" s="507" t="s">
        <v>245</v>
      </c>
      <c r="C22" s="507"/>
      <c r="D22" s="507"/>
      <c r="E22" s="507"/>
      <c r="F22" s="515">
        <v>2575.0000000000005</v>
      </c>
      <c r="G22" s="507" t="s">
        <v>63</v>
      </c>
      <c r="H22" s="516"/>
      <c r="I22" s="516"/>
      <c r="J22" s="507"/>
      <c r="K22" s="507"/>
      <c r="L22" s="507"/>
      <c r="M22" s="507"/>
      <c r="N22" s="508"/>
      <c r="O22" s="574"/>
      <c r="P22" s="516"/>
      <c r="Q22" s="507"/>
    </row>
    <row r="23" spans="1:17" s="575" customFormat="1" ht="17.850000000000001" customHeight="1">
      <c r="A23" s="516" t="s">
        <v>323</v>
      </c>
      <c r="B23" s="507" t="s">
        <v>232</v>
      </c>
      <c r="C23" s="507"/>
      <c r="D23" s="507"/>
      <c r="E23" s="507"/>
      <c r="F23" s="515">
        <v>550</v>
      </c>
      <c r="G23" s="507" t="s">
        <v>63</v>
      </c>
      <c r="H23" s="516"/>
      <c r="I23" s="516"/>
      <c r="J23" s="507"/>
      <c r="K23" s="507"/>
      <c r="L23" s="507"/>
      <c r="M23" s="507"/>
      <c r="N23" s="508"/>
      <c r="O23" s="574"/>
      <c r="P23" s="516"/>
      <c r="Q23" s="507"/>
    </row>
    <row r="24" spans="1:17" s="575" customFormat="1" ht="17.850000000000001" customHeight="1">
      <c r="A24" s="516" t="s">
        <v>216</v>
      </c>
      <c r="B24" s="507" t="s">
        <v>233</v>
      </c>
      <c r="C24" s="507"/>
      <c r="D24" s="507"/>
      <c r="E24" s="507"/>
      <c r="F24" s="515">
        <v>2500</v>
      </c>
      <c r="G24" s="507" t="s">
        <v>63</v>
      </c>
      <c r="H24" s="516"/>
      <c r="I24" s="516"/>
      <c r="J24" s="507"/>
      <c r="K24" s="507"/>
      <c r="L24" s="507"/>
      <c r="M24" s="507"/>
      <c r="N24" s="508"/>
      <c r="O24" s="574"/>
      <c r="P24" s="516"/>
      <c r="Q24" s="507"/>
    </row>
    <row r="25" spans="1:17" s="575" customFormat="1" ht="15">
      <c r="A25" s="516"/>
      <c r="B25" s="507"/>
      <c r="C25" s="507"/>
      <c r="D25" s="507"/>
      <c r="E25" s="507"/>
      <c r="F25" s="515"/>
      <c r="G25" s="507"/>
      <c r="H25" s="516"/>
      <c r="I25" s="516"/>
      <c r="J25" s="507"/>
      <c r="K25" s="507"/>
      <c r="L25" s="507"/>
      <c r="M25" s="507"/>
      <c r="N25" s="508"/>
      <c r="O25" s="574"/>
      <c r="P25" s="516"/>
      <c r="Q25" s="507"/>
    </row>
    <row r="26" spans="1:17" s="575" customFormat="1" ht="17.850000000000001" customHeight="1">
      <c r="A26" s="516"/>
      <c r="B26" s="507" t="s">
        <v>235</v>
      </c>
      <c r="C26" s="507"/>
      <c r="D26" s="507"/>
      <c r="E26" s="507"/>
      <c r="F26" s="518">
        <v>7800</v>
      </c>
      <c r="G26" s="519" t="s">
        <v>63</v>
      </c>
      <c r="H26" s="516"/>
      <c r="I26" s="516"/>
      <c r="J26" s="507"/>
      <c r="K26" s="507"/>
      <c r="L26" s="507"/>
      <c r="M26" s="507"/>
      <c r="N26" s="508"/>
      <c r="O26" s="574"/>
      <c r="P26" s="516"/>
      <c r="Q26" s="507"/>
    </row>
    <row r="27" spans="1:17" s="575" customFormat="1" ht="15">
      <c r="A27" s="520"/>
      <c r="B27" s="507" t="s">
        <v>234</v>
      </c>
      <c r="C27" s="507"/>
      <c r="D27" s="507"/>
      <c r="E27" s="507"/>
      <c r="F27" s="521"/>
      <c r="G27" s="522"/>
      <c r="H27" s="520"/>
      <c r="I27" s="520"/>
      <c r="J27" s="507"/>
      <c r="K27" s="507"/>
      <c r="L27" s="507"/>
      <c r="M27" s="507"/>
      <c r="N27" s="508"/>
      <c r="O27" s="574"/>
      <c r="P27" s="520"/>
      <c r="Q27" s="507"/>
    </row>
    <row r="28" spans="1:17" s="575" customFormat="1" ht="15">
      <c r="A28" s="520"/>
      <c r="B28" s="507"/>
      <c r="C28" s="507"/>
      <c r="D28" s="507"/>
      <c r="E28" s="507"/>
      <c r="F28" s="521"/>
      <c r="G28" s="522"/>
      <c r="H28" s="520"/>
      <c r="I28" s="520"/>
      <c r="J28" s="507"/>
      <c r="K28" s="507"/>
      <c r="L28" s="507"/>
      <c r="M28" s="507"/>
      <c r="N28" s="508"/>
      <c r="O28" s="574"/>
      <c r="P28" s="520"/>
      <c r="Q28" s="507"/>
    </row>
    <row r="29" spans="1:17" s="575" customFormat="1" ht="15">
      <c r="A29" s="520"/>
      <c r="B29" s="507" t="s">
        <v>269</v>
      </c>
      <c r="C29" s="507"/>
      <c r="D29" s="507"/>
      <c r="E29" s="507"/>
      <c r="F29" s="581">
        <v>6768</v>
      </c>
      <c r="G29" s="524" t="s">
        <v>63</v>
      </c>
      <c r="H29" s="520"/>
      <c r="I29" s="520"/>
      <c r="J29" s="507"/>
      <c r="K29" s="507"/>
      <c r="L29" s="507"/>
      <c r="M29" s="507"/>
      <c r="N29" s="508"/>
      <c r="O29" s="579"/>
      <c r="P29" s="520"/>
      <c r="Q29" s="507"/>
    </row>
    <row r="30" spans="1:17" s="575" customFormat="1" ht="15">
      <c r="A30" s="520"/>
      <c r="B30" s="507"/>
      <c r="C30" s="507"/>
      <c r="D30" s="507"/>
      <c r="E30" s="507"/>
      <c r="F30" s="515">
        <f>F26-F29</f>
        <v>1032</v>
      </c>
      <c r="G30" s="507" t="s">
        <v>63</v>
      </c>
      <c r="H30" s="520"/>
      <c r="I30" s="520"/>
      <c r="J30" s="507"/>
      <c r="K30" s="507"/>
      <c r="L30" s="507"/>
      <c r="M30" s="507"/>
      <c r="N30" s="508"/>
      <c r="O30" s="574"/>
      <c r="P30" s="520"/>
      <c r="Q30" s="507"/>
    </row>
    <row r="31" spans="1:17" s="575" customFormat="1" ht="6" customHeight="1">
      <c r="A31" s="520"/>
      <c r="B31" s="507"/>
      <c r="C31" s="507"/>
      <c r="D31" s="507"/>
      <c r="E31" s="507"/>
      <c r="F31" s="515"/>
      <c r="G31" s="507"/>
      <c r="H31" s="507"/>
      <c r="I31" s="507"/>
      <c r="J31" s="507"/>
      <c r="K31" s="507"/>
      <c r="L31" s="507"/>
      <c r="M31" s="507"/>
      <c r="N31" s="508"/>
      <c r="O31" s="574"/>
      <c r="P31" s="520"/>
      <c r="Q31" s="507"/>
    </row>
    <row r="32" spans="1:17" s="575" customFormat="1" ht="15">
      <c r="A32" s="520"/>
      <c r="B32" s="507" t="s">
        <v>231</v>
      </c>
      <c r="C32" s="507"/>
      <c r="D32" s="507"/>
      <c r="E32" s="507"/>
      <c r="F32" s="582">
        <v>2000</v>
      </c>
      <c r="G32" s="507" t="s">
        <v>63</v>
      </c>
      <c r="H32" s="507"/>
      <c r="I32" s="507"/>
      <c r="J32" s="507"/>
      <c r="K32" s="507"/>
      <c r="L32" s="507"/>
      <c r="M32" s="507"/>
      <c r="N32" s="508"/>
      <c r="O32" s="574"/>
      <c r="P32" s="520"/>
      <c r="Q32" s="507"/>
    </row>
    <row r="33" spans="1:18" s="575" customFormat="1" ht="15">
      <c r="A33" s="513"/>
      <c r="B33" s="507" t="s">
        <v>241</v>
      </c>
      <c r="C33" s="507"/>
      <c r="D33" s="507"/>
      <c r="E33" s="507"/>
      <c r="F33" s="513"/>
      <c r="G33" s="513"/>
      <c r="H33" s="513"/>
      <c r="I33" s="513"/>
      <c r="J33" s="507"/>
      <c r="K33" s="507"/>
      <c r="L33" s="507"/>
      <c r="M33" s="513"/>
      <c r="N33" s="513"/>
      <c r="O33" s="599"/>
      <c r="P33" s="513"/>
      <c r="Q33" s="507"/>
    </row>
    <row r="34" spans="1:18" s="575" customFormat="1" ht="15">
      <c r="A34" s="513"/>
      <c r="B34" s="507" t="s">
        <v>242</v>
      </c>
      <c r="C34" s="507"/>
      <c r="D34" s="507"/>
      <c r="E34" s="507"/>
      <c r="F34" s="513"/>
      <c r="G34" s="513"/>
      <c r="H34" s="513"/>
      <c r="I34" s="513"/>
      <c r="J34" s="507"/>
      <c r="K34" s="507"/>
      <c r="L34" s="507"/>
      <c r="M34" s="513"/>
      <c r="N34" s="513"/>
      <c r="O34" s="599"/>
      <c r="P34" s="513"/>
      <c r="Q34" s="507"/>
    </row>
    <row r="35" spans="1:18" s="575" customFormat="1" ht="8.25" customHeight="1">
      <c r="A35" s="513"/>
      <c r="B35" s="507"/>
      <c r="C35" s="507"/>
      <c r="D35" s="507"/>
      <c r="E35" s="507"/>
      <c r="F35" s="513"/>
      <c r="G35" s="513"/>
      <c r="H35" s="513"/>
      <c r="I35" s="513"/>
      <c r="J35" s="507"/>
      <c r="K35" s="507"/>
      <c r="L35" s="507"/>
      <c r="M35" s="513"/>
      <c r="N35" s="513"/>
      <c r="O35" s="599"/>
      <c r="P35" s="520"/>
      <c r="Q35" s="507"/>
    </row>
    <row r="36" spans="1:18" s="575" customFormat="1" ht="15">
      <c r="A36" s="513"/>
      <c r="B36" s="507" t="s">
        <v>257</v>
      </c>
      <c r="C36" s="507"/>
      <c r="D36" s="507"/>
      <c r="E36" s="507"/>
      <c r="F36" s="600">
        <v>18000</v>
      </c>
      <c r="G36" s="507" t="s">
        <v>63</v>
      </c>
      <c r="H36" s="513"/>
      <c r="I36" s="513"/>
      <c r="J36" s="507"/>
      <c r="K36" s="507"/>
      <c r="L36" s="507"/>
      <c r="M36" s="513"/>
      <c r="N36" s="513"/>
      <c r="O36" s="579"/>
      <c r="P36" s="520"/>
      <c r="Q36" s="507"/>
    </row>
    <row r="37" spans="1:18" s="575" customFormat="1" ht="6.9" customHeight="1">
      <c r="A37" s="520"/>
      <c r="B37" s="507"/>
      <c r="C37" s="507"/>
      <c r="D37" s="507"/>
      <c r="E37" s="507"/>
      <c r="F37" s="535"/>
      <c r="G37" s="531"/>
      <c r="H37" s="507"/>
      <c r="I37" s="507"/>
      <c r="J37" s="507"/>
      <c r="K37" s="507"/>
      <c r="L37" s="507"/>
      <c r="M37" s="507"/>
      <c r="N37" s="508"/>
      <c r="O37" s="574"/>
      <c r="P37" s="520"/>
      <c r="Q37" s="507"/>
    </row>
    <row r="38" spans="1:18" s="575" customFormat="1" ht="9" customHeight="1">
      <c r="A38" s="520"/>
      <c r="B38" s="507"/>
      <c r="C38" s="507"/>
      <c r="D38" s="507"/>
      <c r="E38" s="507"/>
      <c r="F38" s="515"/>
      <c r="G38" s="507"/>
      <c r="H38" s="507"/>
      <c r="I38" s="507"/>
      <c r="J38" s="507"/>
      <c r="K38" s="507"/>
      <c r="L38" s="507"/>
      <c r="M38" s="507"/>
      <c r="N38" s="508"/>
      <c r="O38" s="574"/>
      <c r="P38" s="520"/>
      <c r="Q38" s="507"/>
    </row>
    <row r="39" spans="1:18" s="575" customFormat="1" ht="15">
      <c r="A39" s="520" t="s">
        <v>223</v>
      </c>
      <c r="B39" s="507"/>
      <c r="C39" s="507"/>
      <c r="D39" s="507"/>
      <c r="E39" s="507"/>
      <c r="F39" s="515">
        <v>23300</v>
      </c>
      <c r="G39" s="507" t="s">
        <v>63</v>
      </c>
      <c r="H39" s="507"/>
      <c r="I39" s="507"/>
      <c r="J39" s="507"/>
      <c r="K39" s="507"/>
      <c r="L39" s="507"/>
      <c r="M39" s="507"/>
      <c r="N39" s="508"/>
      <c r="O39" s="574"/>
      <c r="P39" s="520"/>
      <c r="Q39" s="507"/>
    </row>
    <row r="40" spans="1:18" s="575" customFormat="1" ht="6.9" customHeight="1">
      <c r="A40" s="520"/>
      <c r="B40" s="507"/>
      <c r="C40" s="507"/>
      <c r="D40" s="507"/>
      <c r="E40" s="507"/>
      <c r="F40" s="535"/>
      <c r="G40" s="531"/>
      <c r="H40" s="507"/>
      <c r="I40" s="507"/>
      <c r="J40" s="507"/>
      <c r="K40" s="507"/>
      <c r="L40" s="507"/>
      <c r="M40" s="507"/>
      <c r="N40" s="508"/>
      <c r="O40" s="574"/>
      <c r="P40" s="532"/>
      <c r="Q40" s="533"/>
    </row>
    <row r="41" spans="1:18" s="575" customFormat="1" ht="6.75" customHeight="1">
      <c r="A41" s="520"/>
      <c r="B41" s="507"/>
      <c r="C41" s="507"/>
      <c r="D41" s="507"/>
      <c r="E41" s="507"/>
      <c r="F41" s="515"/>
      <c r="G41" s="507"/>
      <c r="H41" s="507"/>
      <c r="I41" s="507"/>
      <c r="J41" s="507"/>
      <c r="K41" s="507"/>
      <c r="L41" s="507"/>
      <c r="M41" s="507"/>
      <c r="N41" s="508"/>
      <c r="O41" s="574"/>
      <c r="P41" s="520"/>
      <c r="Q41" s="507"/>
    </row>
    <row r="42" spans="1:18" s="575" customFormat="1" ht="15.6">
      <c r="A42" s="532" t="s">
        <v>224</v>
      </c>
      <c r="B42" s="533"/>
      <c r="C42" s="533"/>
      <c r="D42" s="533"/>
      <c r="E42" s="533"/>
      <c r="F42" s="601">
        <v>232</v>
      </c>
      <c r="G42" s="533" t="s">
        <v>63</v>
      </c>
      <c r="H42" s="533"/>
      <c r="I42" s="533"/>
      <c r="J42" s="533"/>
      <c r="K42" s="533"/>
      <c r="L42" s="533"/>
      <c r="M42" s="507"/>
      <c r="N42" s="508"/>
      <c r="O42" s="579"/>
      <c r="P42" s="520"/>
      <c r="Q42" s="507"/>
    </row>
    <row r="43" spans="1:18" s="575" customFormat="1" ht="6.9" customHeight="1">
      <c r="A43" s="520"/>
      <c r="B43" s="507"/>
      <c r="C43" s="507"/>
      <c r="D43" s="507"/>
      <c r="E43" s="507"/>
      <c r="F43" s="535"/>
      <c r="G43" s="531"/>
      <c r="H43" s="507"/>
      <c r="I43" s="507"/>
      <c r="J43" s="507"/>
      <c r="K43" s="507"/>
      <c r="L43" s="507"/>
      <c r="M43" s="507"/>
      <c r="N43" s="508"/>
      <c r="O43" s="574"/>
      <c r="P43" s="520"/>
      <c r="Q43" s="507"/>
    </row>
    <row r="44" spans="1:18" s="575" customFormat="1" ht="15">
      <c r="A44" s="520"/>
      <c r="B44" s="507"/>
      <c r="C44" s="507"/>
      <c r="D44" s="507"/>
      <c r="E44" s="507"/>
      <c r="F44" s="515"/>
      <c r="G44" s="507"/>
      <c r="H44" s="507"/>
      <c r="I44" s="507"/>
      <c r="J44" s="507"/>
      <c r="K44" s="507"/>
      <c r="L44" s="507"/>
      <c r="M44" s="507"/>
      <c r="N44" s="508"/>
      <c r="O44" s="574"/>
      <c r="P44" s="520"/>
      <c r="Q44" s="507"/>
    </row>
    <row r="45" spans="1:18" s="575" customFormat="1" ht="15">
      <c r="A45" s="520" t="s">
        <v>246</v>
      </c>
      <c r="B45" s="507"/>
      <c r="C45" s="507"/>
      <c r="D45" s="536">
        <v>1</v>
      </c>
      <c r="E45" s="536"/>
      <c r="F45" s="537">
        <f>F42*1</f>
        <v>232</v>
      </c>
      <c r="G45" s="507" t="s">
        <v>63</v>
      </c>
      <c r="H45" s="507"/>
      <c r="I45" s="507"/>
      <c r="J45" s="507"/>
      <c r="K45" s="508"/>
      <c r="L45" s="508"/>
      <c r="M45" s="536"/>
      <c r="N45" s="508"/>
      <c r="O45" s="574"/>
      <c r="P45" s="520"/>
      <c r="Q45" s="507"/>
    </row>
    <row r="46" spans="1:18" s="575" customFormat="1" ht="17.850000000000001" customHeight="1">
      <c r="A46" s="520" t="s">
        <v>225</v>
      </c>
      <c r="B46" s="507"/>
      <c r="C46" s="507"/>
      <c r="D46" s="536">
        <v>1.19</v>
      </c>
      <c r="E46" s="536"/>
      <c r="F46" s="537">
        <f>INT((F42*D46)/0.05)*0.05</f>
        <v>276.05</v>
      </c>
      <c r="G46" s="507" t="s">
        <v>63</v>
      </c>
      <c r="H46" s="507"/>
      <c r="I46" s="507"/>
      <c r="J46" s="507"/>
      <c r="K46" s="508"/>
      <c r="L46" s="508"/>
      <c r="M46" s="536"/>
      <c r="N46" s="508"/>
      <c r="O46" s="574"/>
      <c r="P46" s="520"/>
      <c r="Q46" s="507"/>
    </row>
    <row r="47" spans="1:18" s="575" customFormat="1" ht="17.850000000000001" customHeight="1">
      <c r="A47" s="520" t="s">
        <v>226</v>
      </c>
      <c r="B47" s="507"/>
      <c r="C47" s="507"/>
      <c r="D47" s="536">
        <v>0.1</v>
      </c>
      <c r="E47" s="536"/>
      <c r="F47" s="537">
        <f>ROUND(F42*D47,1)</f>
        <v>23.2</v>
      </c>
      <c r="G47" s="507" t="s">
        <v>63</v>
      </c>
      <c r="H47" s="507"/>
      <c r="I47" s="507"/>
      <c r="J47" s="507"/>
      <c r="K47" s="508"/>
      <c r="L47" s="508"/>
      <c r="M47" s="536"/>
      <c r="N47" s="508"/>
      <c r="O47" s="574"/>
      <c r="P47" s="520"/>
      <c r="Q47" s="520"/>
      <c r="R47" s="520"/>
    </row>
    <row r="48" spans="1:18" s="575" customFormat="1" ht="17.850000000000001" customHeight="1">
      <c r="A48" s="520" t="s">
        <v>227</v>
      </c>
      <c r="B48" s="507"/>
      <c r="C48" s="507"/>
      <c r="D48" s="507"/>
      <c r="E48" s="507"/>
      <c r="F48" s="539">
        <v>48</v>
      </c>
      <c r="G48" s="507" t="s">
        <v>63</v>
      </c>
      <c r="H48" s="507"/>
      <c r="I48" s="507"/>
      <c r="J48" s="507"/>
      <c r="K48" s="507"/>
      <c r="L48" s="507"/>
      <c r="M48" s="507"/>
      <c r="N48" s="508"/>
      <c r="O48" s="574"/>
      <c r="P48" s="520"/>
      <c r="Q48" s="520"/>
      <c r="R48" s="520"/>
    </row>
    <row r="49" spans="1:18" s="575" customFormat="1" ht="6.9" customHeight="1">
      <c r="A49" s="520"/>
      <c r="B49" s="507"/>
      <c r="C49" s="507"/>
      <c r="D49" s="507"/>
      <c r="E49" s="507"/>
      <c r="F49" s="535"/>
      <c r="G49" s="531"/>
      <c r="H49" s="507"/>
      <c r="I49" s="507"/>
      <c r="J49" s="507"/>
      <c r="K49" s="507"/>
      <c r="L49" s="507"/>
      <c r="M49" s="507"/>
      <c r="N49" s="508"/>
      <c r="O49" s="574"/>
      <c r="P49" s="520"/>
      <c r="Q49" s="520"/>
      <c r="R49" s="520"/>
    </row>
    <row r="50" spans="1:18" s="575" customFormat="1" ht="15">
      <c r="A50" s="520"/>
      <c r="B50" s="507"/>
      <c r="C50" s="507"/>
      <c r="D50" s="507"/>
      <c r="E50" s="507"/>
      <c r="F50" s="515"/>
      <c r="G50" s="507"/>
      <c r="H50" s="507"/>
      <c r="I50" s="507"/>
      <c r="J50" s="507"/>
      <c r="K50" s="507"/>
      <c r="L50" s="507"/>
      <c r="M50" s="507"/>
      <c r="N50" s="508"/>
      <c r="O50" s="574"/>
      <c r="P50" s="520"/>
      <c r="Q50" s="520"/>
      <c r="R50" s="520"/>
    </row>
    <row r="51" spans="1:18" s="575" customFormat="1" ht="15">
      <c r="A51" s="540" t="s">
        <v>294</v>
      </c>
      <c r="B51" s="541"/>
      <c r="C51" s="541"/>
      <c r="D51" s="541"/>
      <c r="E51" s="541"/>
      <c r="F51" s="542">
        <f>SUM(F45:F48)</f>
        <v>579.25</v>
      </c>
      <c r="G51" s="541" t="s">
        <v>63</v>
      </c>
      <c r="H51" s="520"/>
      <c r="I51" s="520"/>
      <c r="J51" s="520"/>
      <c r="K51" s="520"/>
      <c r="L51" s="520"/>
      <c r="M51" s="520"/>
      <c r="N51" s="520"/>
      <c r="O51" s="520"/>
      <c r="P51" s="520"/>
      <c r="Q51" s="520"/>
      <c r="R51" s="520"/>
    </row>
    <row r="52" spans="1:18" s="575" customFormat="1" ht="6.9" customHeight="1">
      <c r="A52" s="520"/>
      <c r="B52" s="507"/>
      <c r="C52" s="507"/>
      <c r="D52" s="507"/>
      <c r="E52" s="507"/>
      <c r="F52" s="535"/>
      <c r="G52" s="531"/>
      <c r="H52" s="507"/>
      <c r="I52" s="507"/>
      <c r="J52" s="507"/>
      <c r="K52" s="507"/>
      <c r="L52" s="507"/>
      <c r="M52" s="507"/>
      <c r="N52" s="508"/>
      <c r="O52" s="574"/>
      <c r="P52" s="520"/>
      <c r="Q52" s="520"/>
      <c r="R52" s="520"/>
    </row>
    <row r="53" spans="1:18" s="575" customFormat="1" ht="6.9" customHeight="1">
      <c r="A53" s="520"/>
      <c r="B53" s="507"/>
      <c r="C53" s="507"/>
      <c r="D53" s="507"/>
      <c r="E53" s="507"/>
      <c r="F53" s="515"/>
      <c r="G53" s="507"/>
      <c r="H53" s="507"/>
      <c r="I53" s="507"/>
      <c r="J53" s="507"/>
      <c r="K53" s="507"/>
      <c r="L53" s="507"/>
      <c r="M53" s="507"/>
      <c r="N53" s="508"/>
      <c r="O53" s="574"/>
      <c r="P53" s="544"/>
      <c r="Q53" s="545"/>
    </row>
    <row r="54" spans="1:18" s="575" customFormat="1" ht="8.25" customHeight="1">
      <c r="A54" s="520"/>
      <c r="B54" s="507"/>
      <c r="C54" s="507"/>
      <c r="D54" s="507"/>
      <c r="E54" s="507"/>
      <c r="F54" s="515"/>
      <c r="G54" s="507"/>
      <c r="H54" s="507"/>
      <c r="I54" s="507"/>
      <c r="J54" s="507"/>
      <c r="K54" s="507"/>
      <c r="L54" s="507"/>
      <c r="M54" s="507"/>
      <c r="N54" s="508"/>
      <c r="O54" s="574"/>
      <c r="P54" s="520"/>
      <c r="Q54" s="507"/>
    </row>
    <row r="55" spans="1:18" s="604" customFormat="1" ht="15.6">
      <c r="A55" s="544" t="s">
        <v>230</v>
      </c>
      <c r="B55" s="545"/>
      <c r="C55" s="545"/>
      <c r="D55" s="545"/>
      <c r="E55" s="545"/>
      <c r="F55" s="546"/>
      <c r="G55" s="545"/>
      <c r="H55" s="545"/>
      <c r="I55" s="545"/>
      <c r="J55" s="547"/>
      <c r="K55" s="545"/>
      <c r="L55" s="545"/>
      <c r="M55" s="545"/>
      <c r="N55" s="547"/>
      <c r="O55" s="603"/>
      <c r="P55" s="520"/>
      <c r="Q55" s="507"/>
    </row>
    <row r="56" spans="1:18" s="575" customFormat="1" ht="24.75" customHeight="1">
      <c r="A56" s="520" t="s">
        <v>228</v>
      </c>
      <c r="B56" s="507"/>
      <c r="C56" s="507"/>
      <c r="D56" s="507"/>
      <c r="E56" s="507"/>
      <c r="F56" s="515"/>
      <c r="G56" s="507"/>
      <c r="H56" s="507"/>
      <c r="I56" s="507"/>
      <c r="J56" s="508"/>
      <c r="K56" s="507"/>
      <c r="L56" s="507"/>
      <c r="M56" s="507"/>
      <c r="N56" s="508"/>
      <c r="O56" s="574"/>
      <c r="P56" s="520"/>
      <c r="Q56" s="507"/>
    </row>
    <row r="57" spans="1:18" s="575" customFormat="1" ht="15">
      <c r="A57" s="520" t="s">
        <v>258</v>
      </c>
      <c r="B57" s="507"/>
      <c r="C57" s="507"/>
      <c r="D57" s="507"/>
      <c r="E57" s="507"/>
      <c r="F57" s="515"/>
      <c r="G57" s="507"/>
      <c r="H57" s="507"/>
      <c r="I57" s="507"/>
      <c r="J57" s="508"/>
      <c r="K57" s="507"/>
      <c r="L57" s="507"/>
      <c r="M57" s="507"/>
      <c r="N57" s="508"/>
      <c r="O57" s="574"/>
      <c r="P57" s="520"/>
      <c r="Q57" s="507"/>
    </row>
    <row r="58" spans="1:18" s="575" customFormat="1" ht="15">
      <c r="A58" s="520" t="s">
        <v>254</v>
      </c>
      <c r="B58" s="507"/>
      <c r="C58" s="507"/>
      <c r="D58" s="507"/>
      <c r="E58" s="507"/>
      <c r="F58" s="515"/>
      <c r="G58" s="507"/>
      <c r="H58" s="507"/>
      <c r="I58" s="507"/>
      <c r="J58" s="508"/>
      <c r="K58" s="507"/>
      <c r="L58" s="507"/>
      <c r="M58" s="507"/>
      <c r="N58" s="508"/>
      <c r="O58" s="574"/>
      <c r="P58" s="520"/>
      <c r="Q58" s="507"/>
    </row>
    <row r="59" spans="1:18" s="575" customFormat="1" ht="15">
      <c r="A59" s="520"/>
      <c r="B59" s="507"/>
      <c r="C59" s="507"/>
      <c r="D59" s="507"/>
      <c r="E59" s="507"/>
      <c r="F59" s="515"/>
      <c r="G59" s="507"/>
      <c r="H59" s="507"/>
      <c r="I59" s="507"/>
      <c r="J59" s="508"/>
      <c r="K59" s="507"/>
      <c r="L59" s="507"/>
      <c r="M59" s="507"/>
      <c r="N59" s="508"/>
      <c r="O59" s="574"/>
      <c r="P59" s="520"/>
      <c r="Q59" s="507"/>
    </row>
    <row r="60" spans="1:18" s="575" customFormat="1" ht="16.2">
      <c r="A60" s="520" t="s">
        <v>314</v>
      </c>
      <c r="B60" s="507"/>
      <c r="C60" s="507"/>
      <c r="D60" s="507"/>
      <c r="E60" s="507"/>
      <c r="F60" s="515"/>
      <c r="G60" s="507"/>
      <c r="H60" s="507"/>
      <c r="I60" s="507"/>
      <c r="J60" s="508"/>
      <c r="K60" s="507"/>
      <c r="L60" s="507"/>
      <c r="M60" s="507"/>
      <c r="N60" s="508"/>
      <c r="O60" s="574"/>
      <c r="P60" s="551"/>
      <c r="Q60" s="510"/>
    </row>
    <row r="61" spans="1:18" s="575" customFormat="1" ht="16.2">
      <c r="A61" s="520" t="s">
        <v>229</v>
      </c>
      <c r="B61" s="507"/>
      <c r="C61" s="507"/>
      <c r="D61" s="507"/>
      <c r="E61" s="507"/>
      <c r="F61" s="515"/>
      <c r="G61" s="507"/>
      <c r="H61" s="507"/>
      <c r="I61" s="507"/>
      <c r="J61" s="508"/>
      <c r="K61" s="507"/>
      <c r="L61" s="507"/>
      <c r="M61" s="507"/>
      <c r="N61" s="508"/>
      <c r="O61" s="574"/>
      <c r="P61" s="551"/>
      <c r="Q61" s="510"/>
    </row>
    <row r="62" spans="1:18" s="575" customFormat="1" ht="16.2">
      <c r="A62" s="551"/>
      <c r="B62" s="507"/>
      <c r="C62" s="507"/>
      <c r="D62" s="507"/>
      <c r="E62" s="507"/>
      <c r="F62" s="515"/>
      <c r="G62" s="507"/>
      <c r="H62" s="507"/>
      <c r="I62" s="507"/>
      <c r="J62" s="508"/>
      <c r="K62" s="507"/>
      <c r="L62" s="507"/>
      <c r="M62" s="507"/>
      <c r="N62" s="508"/>
      <c r="O62" s="574"/>
    </row>
    <row r="63" spans="1:18" s="575" customFormat="1" ht="15">
      <c r="A63" s="507" t="s">
        <v>238</v>
      </c>
      <c r="B63" s="507"/>
      <c r="C63" s="507"/>
      <c r="D63" s="507"/>
      <c r="E63" s="507"/>
      <c r="F63" s="515"/>
      <c r="G63" s="507"/>
      <c r="H63" s="507"/>
      <c r="I63" s="507"/>
      <c r="J63" s="508"/>
      <c r="K63" s="507"/>
      <c r="L63" s="507"/>
      <c r="M63" s="507"/>
      <c r="N63" s="508"/>
      <c r="O63" s="574"/>
    </row>
    <row r="64" spans="1:18" s="575" customFormat="1" ht="15">
      <c r="A64" s="507"/>
      <c r="B64" s="507"/>
      <c r="C64" s="507"/>
      <c r="D64" s="507"/>
      <c r="E64" s="507"/>
      <c r="F64" s="515"/>
      <c r="G64" s="507"/>
      <c r="H64" s="507"/>
      <c r="I64" s="507"/>
      <c r="J64" s="507"/>
      <c r="K64" s="507"/>
      <c r="L64" s="507"/>
      <c r="M64" s="507"/>
      <c r="N64" s="508"/>
      <c r="O64" s="574"/>
    </row>
    <row r="65" spans="1:15" s="575" customFormat="1" ht="15">
      <c r="A65" s="507" t="s">
        <v>218</v>
      </c>
      <c r="B65" s="555">
        <v>38911</v>
      </c>
      <c r="C65" s="605" t="s">
        <v>63</v>
      </c>
      <c r="D65" s="507"/>
      <c r="E65" s="507" t="s">
        <v>3</v>
      </c>
      <c r="F65" s="508"/>
      <c r="G65" s="507"/>
      <c r="H65" s="555">
        <v>38827</v>
      </c>
      <c r="I65" s="605" t="s">
        <v>63</v>
      </c>
      <c r="J65" s="508"/>
      <c r="K65" s="507" t="s">
        <v>5</v>
      </c>
      <c r="L65" s="507"/>
      <c r="M65" s="555">
        <v>34940</v>
      </c>
      <c r="N65" s="605" t="s">
        <v>63</v>
      </c>
      <c r="O65" s="574"/>
    </row>
    <row r="66" spans="1:15" s="575" customFormat="1" ht="15">
      <c r="A66" s="507" t="s">
        <v>67</v>
      </c>
      <c r="B66" s="555">
        <v>42480</v>
      </c>
      <c r="C66" s="605" t="s">
        <v>63</v>
      </c>
      <c r="D66" s="507"/>
      <c r="E66" s="507" t="s">
        <v>6</v>
      </c>
      <c r="F66" s="508"/>
      <c r="G66" s="507"/>
      <c r="H66" s="555">
        <v>37185.450704225354</v>
      </c>
      <c r="I66" s="605" t="s">
        <v>63</v>
      </c>
      <c r="J66" s="508"/>
      <c r="K66" s="507" t="s">
        <v>7</v>
      </c>
      <c r="L66" s="507"/>
      <c r="M66" s="555">
        <v>50280</v>
      </c>
      <c r="N66" s="605" t="s">
        <v>63</v>
      </c>
      <c r="O66" s="574"/>
    </row>
    <row r="67" spans="1:15" s="575" customFormat="1" ht="15">
      <c r="A67" s="507" t="s">
        <v>68</v>
      </c>
      <c r="B67" s="555">
        <v>43610</v>
      </c>
      <c r="C67" s="605" t="s">
        <v>63</v>
      </c>
      <c r="D67" s="507"/>
      <c r="E67" s="507" t="s">
        <v>8</v>
      </c>
      <c r="F67" s="508"/>
      <c r="G67" s="507"/>
      <c r="H67" s="555">
        <v>66144.84507042254</v>
      </c>
      <c r="I67" s="605" t="s">
        <v>63</v>
      </c>
      <c r="J67" s="508"/>
      <c r="K67" s="507" t="s">
        <v>9</v>
      </c>
      <c r="L67" s="507"/>
      <c r="M67" s="555">
        <v>50950</v>
      </c>
      <c r="N67" s="605" t="s">
        <v>63</v>
      </c>
      <c r="O67" s="574"/>
    </row>
    <row r="68" spans="1:15" s="575" customFormat="1" ht="15">
      <c r="A68" s="507" t="s">
        <v>10</v>
      </c>
      <c r="B68" s="555">
        <v>49240.099150141643</v>
      </c>
      <c r="C68" s="605" t="s">
        <v>63</v>
      </c>
      <c r="D68" s="507"/>
      <c r="E68" s="507" t="s">
        <v>11</v>
      </c>
      <c r="F68" s="508"/>
      <c r="G68" s="507"/>
      <c r="H68" s="555">
        <v>64069.971830985916</v>
      </c>
      <c r="I68" s="605" t="s">
        <v>63</v>
      </c>
      <c r="J68" s="508"/>
      <c r="K68" s="507" t="s">
        <v>12</v>
      </c>
      <c r="L68" s="507"/>
      <c r="M68" s="808">
        <v>49780</v>
      </c>
      <c r="N68" s="605" t="s">
        <v>63</v>
      </c>
      <c r="O68" s="574"/>
    </row>
    <row r="69" spans="1:15" s="575" customFormat="1" ht="15">
      <c r="A69" s="507" t="s">
        <v>13</v>
      </c>
      <c r="B69" s="555">
        <v>34510</v>
      </c>
      <c r="C69" s="605" t="s">
        <v>63</v>
      </c>
      <c r="D69" s="507"/>
      <c r="E69" s="507" t="s">
        <v>14</v>
      </c>
      <c r="F69" s="508"/>
      <c r="G69" s="507"/>
      <c r="H69" s="555">
        <v>42349.929056138179</v>
      </c>
      <c r="I69" s="605" t="s">
        <v>63</v>
      </c>
      <c r="J69" s="508"/>
      <c r="K69" s="507" t="s">
        <v>15</v>
      </c>
      <c r="L69" s="507"/>
      <c r="M69" s="555">
        <v>52300</v>
      </c>
      <c r="N69" s="605" t="s">
        <v>63</v>
      </c>
      <c r="O69" s="574"/>
    </row>
    <row r="70" spans="1:15" s="575" customFormat="1" ht="15">
      <c r="A70" s="507" t="s">
        <v>16</v>
      </c>
      <c r="B70" s="555">
        <v>45210</v>
      </c>
      <c r="C70" s="605" t="s">
        <v>63</v>
      </c>
      <c r="D70" s="507"/>
      <c r="E70" s="507" t="s">
        <v>17</v>
      </c>
      <c r="F70" s="508"/>
      <c r="G70" s="507"/>
      <c r="H70" s="586">
        <v>33240</v>
      </c>
      <c r="I70" s="605" t="s">
        <v>63</v>
      </c>
      <c r="J70" s="508"/>
      <c r="K70" s="507" t="s">
        <v>18</v>
      </c>
      <c r="L70" s="507"/>
      <c r="M70" s="555">
        <v>30599</v>
      </c>
      <c r="N70" s="605" t="s">
        <v>63</v>
      </c>
      <c r="O70" s="574"/>
    </row>
    <row r="71" spans="1:15" s="575" customFormat="1" ht="15">
      <c r="A71" s="507" t="s">
        <v>19</v>
      </c>
      <c r="B71" s="555">
        <v>44065</v>
      </c>
      <c r="C71" s="605" t="s">
        <v>63</v>
      </c>
      <c r="D71" s="507"/>
      <c r="E71" s="507" t="s">
        <v>20</v>
      </c>
      <c r="F71" s="508"/>
      <c r="G71" s="507"/>
      <c r="H71" s="555">
        <v>22775</v>
      </c>
      <c r="I71" s="605" t="s">
        <v>63</v>
      </c>
      <c r="J71" s="508"/>
      <c r="K71" s="507" t="s">
        <v>74</v>
      </c>
      <c r="L71" s="507"/>
      <c r="M71" s="555">
        <v>77994</v>
      </c>
      <c r="N71" s="605" t="s">
        <v>63</v>
      </c>
      <c r="O71" s="574"/>
    </row>
    <row r="72" spans="1:15" s="575" customFormat="1" ht="15">
      <c r="A72" s="507" t="s">
        <v>21</v>
      </c>
      <c r="B72" s="555">
        <v>36170</v>
      </c>
      <c r="C72" s="605" t="s">
        <v>63</v>
      </c>
      <c r="D72" s="507"/>
      <c r="E72" s="507" t="s">
        <v>73</v>
      </c>
      <c r="F72" s="508"/>
      <c r="G72" s="507"/>
      <c r="H72" s="555">
        <v>49430.013871245799</v>
      </c>
      <c r="I72" s="605" t="s">
        <v>63</v>
      </c>
      <c r="J72" s="508"/>
      <c r="K72" s="507" t="s">
        <v>22</v>
      </c>
      <c r="L72" s="507"/>
      <c r="M72" s="555">
        <v>41760</v>
      </c>
      <c r="N72" s="605" t="s">
        <v>63</v>
      </c>
      <c r="O72" s="574"/>
    </row>
    <row r="73" spans="1:15" s="575" customFormat="1" ht="15">
      <c r="A73" s="507" t="s">
        <v>23</v>
      </c>
      <c r="B73" s="555">
        <v>63440</v>
      </c>
      <c r="C73" s="605" t="s">
        <v>63</v>
      </c>
      <c r="D73" s="507"/>
      <c r="E73" s="507" t="s">
        <v>24</v>
      </c>
      <c r="F73" s="508"/>
      <c r="G73" s="507"/>
      <c r="H73" s="555">
        <v>54085</v>
      </c>
      <c r="I73" s="605" t="s">
        <v>63</v>
      </c>
      <c r="J73" s="508"/>
      <c r="K73" s="507" t="s">
        <v>75</v>
      </c>
      <c r="L73" s="507"/>
      <c r="M73" s="555">
        <v>97580</v>
      </c>
      <c r="N73" s="605" t="s">
        <v>63</v>
      </c>
      <c r="O73" s="574"/>
    </row>
    <row r="74" spans="1:15" s="607" customFormat="1" ht="15">
      <c r="A74" s="520"/>
      <c r="B74" s="507"/>
      <c r="C74" s="507"/>
      <c r="D74" s="507"/>
      <c r="E74" s="507"/>
      <c r="F74" s="507"/>
      <c r="G74" s="507"/>
      <c r="H74" s="520"/>
      <c r="I74" s="520"/>
      <c r="J74" s="606"/>
      <c r="K74" s="507"/>
      <c r="L74" s="507"/>
      <c r="M74" s="507"/>
      <c r="N74" s="508"/>
      <c r="O74" s="574"/>
    </row>
    <row r="75" spans="1:15" s="610" customFormat="1" ht="14.25" customHeight="1">
      <c r="A75" s="608"/>
      <c r="B75" s="608"/>
      <c r="C75" s="608"/>
      <c r="D75" s="608"/>
      <c r="E75" s="608"/>
      <c r="F75" s="609"/>
      <c r="G75" s="608"/>
      <c r="H75" s="608"/>
      <c r="I75" s="608"/>
      <c r="J75" s="608"/>
      <c r="K75" s="608"/>
      <c r="L75" s="608"/>
      <c r="M75" s="608"/>
      <c r="N75" s="575"/>
      <c r="O75" s="574"/>
    </row>
    <row r="76" spans="1:15" ht="10.199999999999999">
      <c r="N76" s="611"/>
      <c r="O76" s="612"/>
    </row>
  </sheetData>
  <phoneticPr fontId="44" type="noConversion"/>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2010</oddHeader>
    <oddFooter>&amp;C&amp;"Helvetica,Standard" Eidg. Steuerverwaltung  -  Administration fédérale des contributions  -  Amministrazione federale delle contribuzioni&amp;R17</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50</vt:i4>
      </vt:variant>
      <vt:variant>
        <vt:lpstr>Benannte Bereiche</vt:lpstr>
      </vt:variant>
      <vt:variant>
        <vt:i4>48</vt:i4>
      </vt:variant>
    </vt:vector>
  </HeadingPairs>
  <TitlesOfParts>
    <vt:vector size="98" baseType="lpstr">
      <vt:lpstr>Contents</vt:lpstr>
      <vt:lpstr>Page 8</vt:lpstr>
      <vt:lpstr>Page 9</vt:lpstr>
      <vt:lpstr>Pages 10-11</vt:lpstr>
      <vt:lpstr>Page 12</vt:lpstr>
      <vt:lpstr>Page 13</vt:lpstr>
      <vt:lpstr>Pages 14-15</vt:lpstr>
      <vt:lpstr>Page 16</vt:lpstr>
      <vt:lpstr>Page 17</vt:lpstr>
      <vt:lpstr>Page 18</vt:lpstr>
      <vt:lpstr>Page19</vt:lpstr>
      <vt:lpstr>Pages 20-21</vt:lpstr>
      <vt:lpstr>Page 22</vt:lpstr>
      <vt:lpstr>Page 23</vt:lpstr>
      <vt:lpstr>Pages 24-25</vt:lpstr>
      <vt:lpstr>Page 26</vt:lpstr>
      <vt:lpstr>Page 27</vt:lpstr>
      <vt:lpstr>Pages 28-29</vt:lpstr>
      <vt:lpstr>Page 30</vt:lpstr>
      <vt:lpstr>Page 31</vt:lpstr>
      <vt:lpstr>Pages 32-33</vt:lpstr>
      <vt:lpstr>Page 34</vt:lpstr>
      <vt:lpstr>Page 35</vt:lpstr>
      <vt:lpstr>Pages 36-37</vt:lpstr>
      <vt:lpstr>Pages 38-39</vt:lpstr>
      <vt:lpstr>Page 40</vt:lpstr>
      <vt:lpstr>Page 41</vt:lpstr>
      <vt:lpstr>Pages 42-43</vt:lpstr>
      <vt:lpstr>Page 44</vt:lpstr>
      <vt:lpstr>Page 45</vt:lpstr>
      <vt:lpstr>Page 46-47</vt:lpstr>
      <vt:lpstr>Page 48</vt:lpstr>
      <vt:lpstr>Page 50</vt:lpstr>
      <vt:lpstr>Page 51</vt:lpstr>
      <vt:lpstr>Pages 52-53</vt:lpstr>
      <vt:lpstr>Page 54</vt:lpstr>
      <vt:lpstr>Page 55</vt:lpstr>
      <vt:lpstr>Pages 56-57</vt:lpstr>
      <vt:lpstr>Page 61</vt:lpstr>
      <vt:lpstr>Pages 62-63</vt:lpstr>
      <vt:lpstr>Pages 64-65</vt:lpstr>
      <vt:lpstr>Page 66</vt:lpstr>
      <vt:lpstr>Page 67</vt:lpstr>
      <vt:lpstr>Page 68</vt:lpstr>
      <vt:lpstr>Page 72</vt:lpstr>
      <vt:lpstr>Page 73</vt:lpstr>
      <vt:lpstr>Page 74</vt:lpstr>
      <vt:lpstr>Page 75</vt:lpstr>
      <vt:lpstr>Page 76</vt:lpstr>
      <vt:lpstr>Page 77</vt:lpstr>
      <vt:lpstr>'Page 12'!Druckbereich</vt:lpstr>
      <vt:lpstr>'Page 13'!Druckbereich</vt:lpstr>
      <vt:lpstr>'Page 16'!Druckbereich</vt:lpstr>
      <vt:lpstr>'Page 17'!Druckbereich</vt:lpstr>
      <vt:lpstr>'Page 18'!Druckbereich</vt:lpstr>
      <vt:lpstr>'Page 22'!Druckbereich</vt:lpstr>
      <vt:lpstr>'Page 23'!Druckbereich</vt:lpstr>
      <vt:lpstr>'Page 26'!Druckbereich</vt:lpstr>
      <vt:lpstr>'Page 27'!Druckbereich</vt:lpstr>
      <vt:lpstr>'Page 30'!Druckbereich</vt:lpstr>
      <vt:lpstr>'Page 31'!Druckbereich</vt:lpstr>
      <vt:lpstr>'Page 34'!Druckbereich</vt:lpstr>
      <vt:lpstr>'Page 35'!Druckbereich</vt:lpstr>
      <vt:lpstr>'Page 40'!Druckbereich</vt:lpstr>
      <vt:lpstr>'Page 44'!Druckbereich</vt:lpstr>
      <vt:lpstr>'Page 45'!Druckbereich</vt:lpstr>
      <vt:lpstr>'Page 46-47'!Druckbereich</vt:lpstr>
      <vt:lpstr>'Page 48'!Druckbereich</vt:lpstr>
      <vt:lpstr>'Page 50'!Druckbereich</vt:lpstr>
      <vt:lpstr>'Page 51'!Druckbereich</vt:lpstr>
      <vt:lpstr>'Page 54'!Druckbereich</vt:lpstr>
      <vt:lpstr>'Page 55'!Druckbereich</vt:lpstr>
      <vt:lpstr>'Page 61'!Druckbereich</vt:lpstr>
      <vt:lpstr>'Page 66'!Druckbereich</vt:lpstr>
      <vt:lpstr>'Page 67'!Druckbereich</vt:lpstr>
      <vt:lpstr>'Page 68'!Druckbereich</vt:lpstr>
      <vt:lpstr>'Page 72'!Druckbereich</vt:lpstr>
      <vt:lpstr>'Page 73'!Druckbereich</vt:lpstr>
      <vt:lpstr>'Page 74'!Druckbereich</vt:lpstr>
      <vt:lpstr>'Page 75'!Druckbereich</vt:lpstr>
      <vt:lpstr>'Page 76'!Druckbereich</vt:lpstr>
      <vt:lpstr>'Page 77'!Druckbereich</vt:lpstr>
      <vt:lpstr>'Page 8'!Druckbereich</vt:lpstr>
      <vt:lpstr>'Page 9'!Druckbereich</vt:lpstr>
      <vt:lpstr>Page19!Druckbereich</vt:lpstr>
      <vt:lpstr>'Pages 10-11'!Druckbereich</vt:lpstr>
      <vt:lpstr>'Pages 14-15'!Druckbereich</vt:lpstr>
      <vt:lpstr>'Pages 20-21'!Druckbereich</vt:lpstr>
      <vt:lpstr>'Pages 24-25'!Druckbereich</vt:lpstr>
      <vt:lpstr>'Pages 28-29'!Druckbereich</vt:lpstr>
      <vt:lpstr>'Pages 32-33'!Druckbereich</vt:lpstr>
      <vt:lpstr>'Pages 36-37'!Druckbereich</vt:lpstr>
      <vt:lpstr>'Pages 38-39'!Druckbereich</vt:lpstr>
      <vt:lpstr>'Pages 42-43'!Druckbereich</vt:lpstr>
      <vt:lpstr>'Pages 52-53'!Druckbereich</vt:lpstr>
      <vt:lpstr>'Pages 56-57'!Druckbereich</vt:lpstr>
      <vt:lpstr>'Pages 62-63'!Druckbereich</vt:lpstr>
      <vt:lpstr>'Pages 64-65'!Druckbereich</vt:lpstr>
    </vt:vector>
  </TitlesOfParts>
  <Company>Eidg. Steuerverwaltung ESTV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estv-amm</dc:creator>
  <cp:lastModifiedBy>Ricart Gema ESTV</cp:lastModifiedBy>
  <cp:lastPrinted>2014-07-03T12:13:36Z</cp:lastPrinted>
  <dcterms:created xsi:type="dcterms:W3CDTF">2005-05-26T14:16:15Z</dcterms:created>
  <dcterms:modified xsi:type="dcterms:W3CDTF">2016-07-15T12:01:09Z</dcterms:modified>
</cp:coreProperties>
</file>